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tables/table4.xml" ContentType="application/vnd.openxmlformats-officedocument.spreadsheetml.table+xml"/>
  <Override PartName="/xl/drawings/drawing2.xml" ContentType="application/vnd.openxmlformats-officedocument.drawing+xml"/>
  <Override PartName="/xl/tables/table5.xml" ContentType="application/vnd.openxmlformats-officedocument.spreadsheetml.table+xml"/>
  <Override PartName="/xl/drawings/drawing3.xml" ContentType="application/vnd.openxmlformats-officedocument.drawing+xml"/>
  <Override PartName="/xl/tables/table6.xml" ContentType="application/vnd.openxmlformats-officedocument.spreadsheetml.table+xml"/>
  <Override PartName="/xl/drawings/drawing4.xml" ContentType="application/vnd.openxmlformats-officedocument.drawing+xml"/>
  <Override PartName="/xl/tables/table7.xml" ContentType="application/vnd.openxmlformats-officedocument.spreadsheetml.table+xml"/>
  <Override PartName="/xl/drawings/drawing5.xml" ContentType="application/vnd.openxmlformats-officedocument.drawing+xml"/>
  <Override PartName="/xl/tables/table8.xml" ContentType="application/vnd.openxmlformats-officedocument.spreadsheetml.table+xml"/>
  <Override PartName="/xl/drawings/drawing6.xml" ContentType="application/vnd.openxmlformats-officedocument.drawing+xml"/>
  <Override PartName="/xl/tables/table9.xml" ContentType="application/vnd.openxmlformats-officedocument.spreadsheetml.table+xml"/>
  <Override PartName="/xl/drawings/drawing7.xml" ContentType="application/vnd.openxmlformats-officedocument.drawing+xml"/>
  <Override PartName="/xl/tables/table10.xml" ContentType="application/vnd.openxmlformats-officedocument.spreadsheetml.table+xml"/>
  <Override PartName="/xl/drawings/drawing8.xml" ContentType="application/vnd.openxmlformats-officedocument.drawing+xml"/>
  <Override PartName="/xl/tables/table11.xml" ContentType="application/vnd.openxmlformats-officedocument.spreadsheetml.table+xml"/>
  <Override PartName="/xl/drawings/drawing9.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10.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1.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omments1.xml" ContentType="application/vnd.openxmlformats-officedocument.spreadsheetml.comments+xml"/>
  <Override PartName="/xl/tables/table12.xml" ContentType="application/vnd.openxmlformats-officedocument.spreadsheetml.table+xml"/>
  <Override PartName="/xl/tables/table13.xml" ContentType="application/vnd.openxmlformats-officedocument.spreadsheetml.table+xml"/>
  <Override PartName="/xl/drawings/drawing13.xml" ContentType="application/vnd.openxmlformats-officedocument.drawing+xml"/>
  <Override PartName="/xl/tables/table14.xml" ContentType="application/vnd.openxmlformats-officedocument.spreadsheetml.tab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drawings/drawing14.xml" ContentType="application/vnd.openxmlformats-officedocument.drawing+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inssfs10\安全防災研究共用\共用ファイル\５文献\気液二相流勉強会資料\20260525_再整理\"/>
    </mc:Choice>
  </mc:AlternateContent>
  <xr:revisionPtr revIDLastSave="0" documentId="13_ncr:1_{75D49B43-8B2D-45B1-8B43-0D9A61826348}" xr6:coauthVersionLast="47" xr6:coauthVersionMax="47" xr10:uidLastSave="{00000000-0000-0000-0000-000000000000}"/>
  <bookViews>
    <workbookView xWindow="-120" yWindow="-120" windowWidth="29040" windowHeight="15720" firstSheet="45" activeTab="47" xr2:uid="{00000000-000D-0000-FFFF-FFFF00000000}"/>
  </bookViews>
  <sheets>
    <sheet name="00_RESULT_README" sheetId="1" r:id="rId1"/>
    <sheet name="00_SHEET_MAP" sheetId="2" r:id="rId2"/>
    <sheet name="00_DATA_ADDITION_FLOW" sheetId="3" r:id="rId3"/>
    <sheet name="00_TM8_14_IMPORT_PLAN" sheetId="45" r:id="rId4"/>
    <sheet name="00_ARCHIVE_MAP" sheetId="4" r:id="rId5"/>
    <sheet name="00_CURRENT_PUBLIC_SUMMARY" sheetId="5" r:id="rId6"/>
    <sheet name="01_PUBLIC_GRAPH_DATA" sheetId="6" r:id="rId7"/>
    <sheet name="02_LDNB_GEOMETRY_DIAGNOSTIC" sheetId="7" r:id="rId8"/>
    <sheet name="03_GEOMETRY_LDH_SEARCH" sheetId="8" r:id="rId9"/>
    <sheet name="literature_candidate_list" sheetId="9" r:id="rId10"/>
    <sheet name="tm_ST" sheetId="10" r:id="rId11"/>
    <sheet name="tm_108" sheetId="11" r:id="rId12"/>
    <sheet name="tm_161" sheetId="12" r:id="rId13"/>
    <sheet name="tm_164" sheetId="13" r:id="rId14"/>
    <sheet name="tm_F1_ST" sheetId="14" r:id="rId15"/>
    <sheet name="tm_F1_108" sheetId="15" r:id="rId16"/>
    <sheet name="tm_F1_161" sheetId="16" r:id="rId17"/>
    <sheet name="tm_F1_164" sheetId="17" r:id="rId18"/>
    <sheet name="tm_F1F2_ST" sheetId="18" r:id="rId19"/>
    <sheet name="tm_F1F2_108" sheetId="19" r:id="rId20"/>
    <sheet name="tm_F1F2_161" sheetId="20" r:id="rId21"/>
    <sheet name="tm_F1F2_164" sheetId="21" r:id="rId22"/>
    <sheet name="99_RESULT_CLEANUP_QC_H50H2" sheetId="22" r:id="rId23"/>
    <sheet name="tm_ST_add_TM11_14_noF1_raw" sheetId="23" r:id="rId24"/>
    <sheet name="tm_ST_add_TM11_14_F1_raw" sheetId="24" r:id="rId25"/>
    <sheet name="tm_ST_add_TM11_14_diag" sheetId="25" r:id="rId26"/>
    <sheet name="tm_ST_add_TM11_14_summary" sheetId="26" r:id="rId27"/>
    <sheet name="LDH_diagnostic_all" sheetId="27" r:id="rId28"/>
    <sheet name="LDH_graph_candidates" sheetId="28" r:id="rId29"/>
    <sheet name="TM10_vs_TM11_14_diag" sheetId="29" r:id="rId30"/>
    <sheet name="LUT_input_TM10_TM11_14" sheetId="30" r:id="rId31"/>
    <sheet name="master_curve_PM_vs_xMes" sheetId="31" r:id="rId32"/>
    <sheet name="energy_balance_LD_constraint" sheetId="32" r:id="rId33"/>
    <sheet name="internal_H52K_hypotheses" sheetId="33" r:id="rId34"/>
    <sheet name="internal_H52_overview" sheetId="34" r:id="rId35"/>
    <sheet name="internal_H52O_TM_audit" sheetId="36" r:id="rId36"/>
    <sheet name="internal_H52O_source_trace" sheetId="35" r:id="rId37"/>
    <sheet name="internal_H52Q_Tsub_LD_residual" sheetId="37" r:id="rId38"/>
    <sheet name="internal_H52Q_graphs" sheetId="38" r:id="rId39"/>
    <sheet name="internal_H52Q_pattern_review" sheetId="39" r:id="rId40"/>
    <sheet name="internal_H52Q_review_packet" sheetId="40" r:id="rId41"/>
    <sheet name="internal_H52Q_TM_corr" sheetId="41" r:id="rId42"/>
    <sheet name="internal_H52Q_TM_valid" sheetId="42" r:id="rId43"/>
    <sheet name="internal_H52Q_prelim" sheetId="43" r:id="rId44"/>
    <sheet name="internal_H52Q_index" sheetId="44" r:id="rId45"/>
    <sheet name="TM8_14_cleanup_log" sheetId="46" r:id="rId46"/>
    <sheet name="tm_r124_F1_T8_14" sheetId="47" r:id="rId47"/>
    <sheet name="tm_r123_noF1_T8_14" sheetId="48" r:id="rId48"/>
  </sheets>
  <definedNames>
    <definedName name="_xlnm._FilterDatabase" localSheetId="2" hidden="1">'00_DATA_ADDITION_FLOW'!$A$5:$G$14</definedName>
    <definedName name="_xlnm._FilterDatabase" localSheetId="1" hidden="1">'00_SHEET_MAP'!$A$5:$J$32</definedName>
    <definedName name="_xlnm._FilterDatabase" localSheetId="45" hidden="1">TM8_14_cleanup_log!$A$3:$B$15</definedName>
    <definedName name="L_tot" localSheetId="11">#REF!</definedName>
    <definedName name="L_tot" localSheetId="12">#REF!</definedName>
    <definedName name="L_tot" localSheetId="13">#REF!</definedName>
    <definedName name="L_tot" localSheetId="15">#REF!</definedName>
    <definedName name="L_tot" localSheetId="16">#REF!</definedName>
    <definedName name="L_tot" localSheetId="17">#REF!</definedName>
    <definedName name="L_tot" localSheetId="14">#REF!</definedName>
    <definedName name="L_tot">#REF!</definedName>
    <definedName name="solver_adj" localSheetId="11" hidden="1">tm_108!#REF!</definedName>
    <definedName name="solver_adj" localSheetId="12" hidden="1">tm_161!#REF!</definedName>
    <definedName name="solver_adj" localSheetId="13" hidden="1">tm_164!$AP$22</definedName>
    <definedName name="solver_adj" localSheetId="15" hidden="1">tm_F1_108!#REF!</definedName>
    <definedName name="solver_adj" localSheetId="16" hidden="1">tm_F1_161!#REF!</definedName>
    <definedName name="solver_adj" localSheetId="17" hidden="1">tm_F1_164!$AP$22</definedName>
    <definedName name="solver_adj" localSheetId="14" hidden="1">tm_F1_ST!#REF!</definedName>
    <definedName name="solver_adj" localSheetId="10" hidden="1">tm_ST!$AP$87</definedName>
    <definedName name="solver_cvg" localSheetId="11" hidden="1">0.00000001</definedName>
    <definedName name="solver_cvg" localSheetId="12" hidden="1">0.00000001</definedName>
    <definedName name="solver_cvg" localSheetId="13" hidden="1">0.00000001</definedName>
    <definedName name="solver_cvg" localSheetId="15" hidden="1">0.00000001</definedName>
    <definedName name="solver_cvg" localSheetId="16" hidden="1">0.00000001</definedName>
    <definedName name="solver_cvg" localSheetId="17" hidden="1">0.00000001</definedName>
    <definedName name="solver_cvg" localSheetId="14" hidden="1">0.00000001</definedName>
    <definedName name="solver_cvg" localSheetId="10" hidden="1">0.00000001</definedName>
    <definedName name="solver_drv" localSheetId="11" hidden="1">2</definedName>
    <definedName name="solver_drv" localSheetId="12" hidden="1">2</definedName>
    <definedName name="solver_drv" localSheetId="13" hidden="1">2</definedName>
    <definedName name="solver_drv" localSheetId="15" hidden="1">2</definedName>
    <definedName name="solver_drv" localSheetId="16" hidden="1">2</definedName>
    <definedName name="solver_drv" localSheetId="17" hidden="1">2</definedName>
    <definedName name="solver_drv" localSheetId="14" hidden="1">2</definedName>
    <definedName name="solver_drv" localSheetId="10" hidden="1">2</definedName>
    <definedName name="solver_eng" localSheetId="11" hidden="1">1</definedName>
    <definedName name="solver_eng" localSheetId="12" hidden="1">1</definedName>
    <definedName name="solver_eng" localSheetId="13" hidden="1">1</definedName>
    <definedName name="solver_eng" localSheetId="15" hidden="1">1</definedName>
    <definedName name="solver_eng" localSheetId="16" hidden="1">1</definedName>
    <definedName name="solver_eng" localSheetId="17" hidden="1">1</definedName>
    <definedName name="solver_eng" localSheetId="14" hidden="1">1</definedName>
    <definedName name="solver_eng" localSheetId="10" hidden="1">1</definedName>
    <definedName name="solver_est" localSheetId="11" hidden="1">1</definedName>
    <definedName name="solver_est" localSheetId="12" hidden="1">1</definedName>
    <definedName name="solver_est" localSheetId="13" hidden="1">1</definedName>
    <definedName name="solver_est" localSheetId="15" hidden="1">1</definedName>
    <definedName name="solver_est" localSheetId="16" hidden="1">1</definedName>
    <definedName name="solver_est" localSheetId="17" hidden="1">1</definedName>
    <definedName name="solver_est" localSheetId="14" hidden="1">1</definedName>
    <definedName name="solver_est" localSheetId="10" hidden="1">1</definedName>
    <definedName name="solver_itr" localSheetId="11" hidden="1">2147483647</definedName>
    <definedName name="solver_itr" localSheetId="12" hidden="1">2147483647</definedName>
    <definedName name="solver_itr" localSheetId="13" hidden="1">2147483647</definedName>
    <definedName name="solver_itr" localSheetId="15" hidden="1">2147483647</definedName>
    <definedName name="solver_itr" localSheetId="16" hidden="1">2147483647</definedName>
    <definedName name="solver_itr" localSheetId="17" hidden="1">2147483647</definedName>
    <definedName name="solver_itr" localSheetId="14" hidden="1">2147483647</definedName>
    <definedName name="solver_itr" localSheetId="10" hidden="1">2147483647</definedName>
    <definedName name="solver_lhs1" localSheetId="11" hidden="1">tm_108!#REF!</definedName>
    <definedName name="solver_lhs1" localSheetId="12" hidden="1">tm_161!#REF!</definedName>
    <definedName name="solver_lhs1" localSheetId="13" hidden="1">tm_164!#REF!</definedName>
    <definedName name="solver_lhs1" localSheetId="15" hidden="1">tm_F1_108!#REF!</definedName>
    <definedName name="solver_lhs1" localSheetId="16" hidden="1">tm_F1_161!#REF!</definedName>
    <definedName name="solver_lhs1" localSheetId="17" hidden="1">tm_F1_164!#REF!</definedName>
    <definedName name="solver_lhs1" localSheetId="14" hidden="1">tm_F1_ST!#REF!</definedName>
    <definedName name="solver_lhs1" localSheetId="10" hidden="1">tm_ST!#REF!</definedName>
    <definedName name="solver_mip" localSheetId="11" hidden="1">2147483647</definedName>
    <definedName name="solver_mip" localSheetId="12" hidden="1">2147483647</definedName>
    <definedName name="solver_mip" localSheetId="13" hidden="1">2147483647</definedName>
    <definedName name="solver_mip" localSheetId="15" hidden="1">2147483647</definedName>
    <definedName name="solver_mip" localSheetId="16" hidden="1">2147483647</definedName>
    <definedName name="solver_mip" localSheetId="17" hidden="1">2147483647</definedName>
    <definedName name="solver_mip" localSheetId="14" hidden="1">2147483647</definedName>
    <definedName name="solver_mip" localSheetId="10" hidden="1">2147483647</definedName>
    <definedName name="solver_mni" localSheetId="11" hidden="1">30</definedName>
    <definedName name="solver_mni" localSheetId="12" hidden="1">30</definedName>
    <definedName name="solver_mni" localSheetId="13" hidden="1">30</definedName>
    <definedName name="solver_mni" localSheetId="15" hidden="1">30</definedName>
    <definedName name="solver_mni" localSheetId="16" hidden="1">30</definedName>
    <definedName name="solver_mni" localSheetId="17" hidden="1">30</definedName>
    <definedName name="solver_mni" localSheetId="14" hidden="1">30</definedName>
    <definedName name="solver_mni" localSheetId="10" hidden="1">30</definedName>
    <definedName name="solver_mrt" localSheetId="11" hidden="1">0.075</definedName>
    <definedName name="solver_mrt" localSheetId="12" hidden="1">0.075</definedName>
    <definedName name="solver_mrt" localSheetId="13" hidden="1">0.075</definedName>
    <definedName name="solver_mrt" localSheetId="15" hidden="1">0.075</definedName>
    <definedName name="solver_mrt" localSheetId="16" hidden="1">0.075</definedName>
    <definedName name="solver_mrt" localSheetId="17" hidden="1">0.075</definedName>
    <definedName name="solver_mrt" localSheetId="14" hidden="1">0.075</definedName>
    <definedName name="solver_mrt" localSheetId="10" hidden="1">0.075</definedName>
    <definedName name="solver_msl" localSheetId="11" hidden="1">2</definedName>
    <definedName name="solver_msl" localSheetId="12" hidden="1">2</definedName>
    <definedName name="solver_msl" localSheetId="13" hidden="1">2</definedName>
    <definedName name="solver_msl" localSheetId="15" hidden="1">2</definedName>
    <definedName name="solver_msl" localSheetId="16" hidden="1">2</definedName>
    <definedName name="solver_msl" localSheetId="17" hidden="1">2</definedName>
    <definedName name="solver_msl" localSheetId="14" hidden="1">2</definedName>
    <definedName name="solver_msl" localSheetId="10" hidden="1">2</definedName>
    <definedName name="solver_neg" localSheetId="11" hidden="1">2</definedName>
    <definedName name="solver_neg" localSheetId="12" hidden="1">2</definedName>
    <definedName name="solver_neg" localSheetId="13" hidden="1">2</definedName>
    <definedName name="solver_neg" localSheetId="15" hidden="1">2</definedName>
    <definedName name="solver_neg" localSheetId="16" hidden="1">2</definedName>
    <definedName name="solver_neg" localSheetId="17" hidden="1">2</definedName>
    <definedName name="solver_neg" localSheetId="14" hidden="1">2</definedName>
    <definedName name="solver_neg" localSheetId="10" hidden="1">2</definedName>
    <definedName name="solver_nod" localSheetId="11" hidden="1">2147483647</definedName>
    <definedName name="solver_nod" localSheetId="12" hidden="1">2147483647</definedName>
    <definedName name="solver_nod" localSheetId="13" hidden="1">2147483647</definedName>
    <definedName name="solver_nod" localSheetId="15" hidden="1">2147483647</definedName>
    <definedName name="solver_nod" localSheetId="16" hidden="1">2147483647</definedName>
    <definedName name="solver_nod" localSheetId="17" hidden="1">2147483647</definedName>
    <definedName name="solver_nod" localSheetId="14" hidden="1">2147483647</definedName>
    <definedName name="solver_nod" localSheetId="10" hidden="1">2147483647</definedName>
    <definedName name="solver_num" localSheetId="11" hidden="1">0</definedName>
    <definedName name="solver_num" localSheetId="12" hidden="1">0</definedName>
    <definedName name="solver_num" localSheetId="13" hidden="1">0</definedName>
    <definedName name="solver_num" localSheetId="15" hidden="1">0</definedName>
    <definedName name="solver_num" localSheetId="16" hidden="1">0</definedName>
    <definedName name="solver_num" localSheetId="17" hidden="1">0</definedName>
    <definedName name="solver_num" localSheetId="14" hidden="1">0</definedName>
    <definedName name="solver_num" localSheetId="10" hidden="1">0</definedName>
    <definedName name="solver_nwt" localSheetId="11" hidden="1">1</definedName>
    <definedName name="solver_nwt" localSheetId="12" hidden="1">1</definedName>
    <definedName name="solver_nwt" localSheetId="13" hidden="1">1</definedName>
    <definedName name="solver_nwt" localSheetId="15" hidden="1">1</definedName>
    <definedName name="solver_nwt" localSheetId="16" hidden="1">1</definedName>
    <definedName name="solver_nwt" localSheetId="17" hidden="1">1</definedName>
    <definedName name="solver_nwt" localSheetId="14" hidden="1">1</definedName>
    <definedName name="solver_nwt" localSheetId="10" hidden="1">1</definedName>
    <definedName name="solver_opt" localSheetId="11" hidden="1">tm_108!#REF!</definedName>
    <definedName name="solver_opt" localSheetId="12" hidden="1">tm_161!#REF!</definedName>
    <definedName name="solver_opt" localSheetId="13" hidden="1">tm_164!$AY$22</definedName>
    <definedName name="solver_opt" localSheetId="15" hidden="1">tm_F1_108!#REF!</definedName>
    <definedName name="solver_opt" localSheetId="16" hidden="1">tm_F1_161!#REF!</definedName>
    <definedName name="solver_opt" localSheetId="17" hidden="1">tm_F1_164!$AY$22</definedName>
    <definedName name="solver_opt" localSheetId="14" hidden="1">tm_F1_ST!#REF!</definedName>
    <definedName name="solver_opt" localSheetId="10" hidden="1">tm_ST!$AY$87</definedName>
    <definedName name="solver_pre" localSheetId="11" hidden="1">0.00000001</definedName>
    <definedName name="solver_pre" localSheetId="12" hidden="1">0.00000001</definedName>
    <definedName name="solver_pre" localSheetId="13" hidden="1">0.00000001</definedName>
    <definedName name="solver_pre" localSheetId="15" hidden="1">0.00000001</definedName>
    <definedName name="solver_pre" localSheetId="16" hidden="1">0.00000001</definedName>
    <definedName name="solver_pre" localSheetId="17" hidden="1">0.00000001</definedName>
    <definedName name="solver_pre" localSheetId="14" hidden="1">0.00000001</definedName>
    <definedName name="solver_pre" localSheetId="10" hidden="1">0.00000001</definedName>
    <definedName name="solver_rbv" localSheetId="11" hidden="1">2</definedName>
    <definedName name="solver_rbv" localSheetId="12" hidden="1">2</definedName>
    <definedName name="solver_rbv" localSheetId="13" hidden="1">2</definedName>
    <definedName name="solver_rbv" localSheetId="15" hidden="1">2</definedName>
    <definedName name="solver_rbv" localSheetId="16" hidden="1">2</definedName>
    <definedName name="solver_rbv" localSheetId="17" hidden="1">2</definedName>
    <definedName name="solver_rbv" localSheetId="14" hidden="1">2</definedName>
    <definedName name="solver_rbv" localSheetId="10" hidden="1">2</definedName>
    <definedName name="solver_rel1" localSheetId="11" hidden="1">3</definedName>
    <definedName name="solver_rel1" localSheetId="12" hidden="1">3</definedName>
    <definedName name="solver_rel1" localSheetId="13" hidden="1">3</definedName>
    <definedName name="solver_rel1" localSheetId="15" hidden="1">3</definedName>
    <definedName name="solver_rel1" localSheetId="16" hidden="1">3</definedName>
    <definedName name="solver_rel1" localSheetId="17" hidden="1">3</definedName>
    <definedName name="solver_rel1" localSheetId="14" hidden="1">3</definedName>
    <definedName name="solver_rel1" localSheetId="10" hidden="1">3</definedName>
    <definedName name="solver_rhs1" localSheetId="11" hidden="1">0.01</definedName>
    <definedName name="solver_rhs1" localSheetId="12" hidden="1">0.01</definedName>
    <definedName name="solver_rhs1" localSheetId="13" hidden="1">0.01</definedName>
    <definedName name="solver_rhs1" localSheetId="15" hidden="1">0.01</definedName>
    <definedName name="solver_rhs1" localSheetId="16" hidden="1">0.01</definedName>
    <definedName name="solver_rhs1" localSheetId="17" hidden="1">0.01</definedName>
    <definedName name="solver_rhs1" localSheetId="14" hidden="1">0.01</definedName>
    <definedName name="solver_rhs1" localSheetId="10" hidden="1">0.01</definedName>
    <definedName name="solver_rlx" localSheetId="11" hidden="1">2</definedName>
    <definedName name="solver_rlx" localSheetId="12" hidden="1">2</definedName>
    <definedName name="solver_rlx" localSheetId="13" hidden="1">2</definedName>
    <definedName name="solver_rlx" localSheetId="15" hidden="1">2</definedName>
    <definedName name="solver_rlx" localSheetId="16" hidden="1">2</definedName>
    <definedName name="solver_rlx" localSheetId="17" hidden="1">2</definedName>
    <definedName name="solver_rlx" localSheetId="14" hidden="1">2</definedName>
    <definedName name="solver_rlx" localSheetId="10" hidden="1">2</definedName>
    <definedName name="solver_rsd" localSheetId="11" hidden="1">0</definedName>
    <definedName name="solver_rsd" localSheetId="12" hidden="1">0</definedName>
    <definedName name="solver_rsd" localSheetId="13" hidden="1">0</definedName>
    <definedName name="solver_rsd" localSheetId="15" hidden="1">0</definedName>
    <definedName name="solver_rsd" localSheetId="16" hidden="1">0</definedName>
    <definedName name="solver_rsd" localSheetId="17" hidden="1">0</definedName>
    <definedName name="solver_rsd" localSheetId="14" hidden="1">0</definedName>
    <definedName name="solver_rsd" localSheetId="10" hidden="1">0</definedName>
    <definedName name="solver_scl" localSheetId="11" hidden="1">1</definedName>
    <definedName name="solver_scl" localSheetId="12" hidden="1">1</definedName>
    <definedName name="solver_scl" localSheetId="13" hidden="1">1</definedName>
    <definedName name="solver_scl" localSheetId="15" hidden="1">1</definedName>
    <definedName name="solver_scl" localSheetId="16" hidden="1">1</definedName>
    <definedName name="solver_scl" localSheetId="17" hidden="1">1</definedName>
    <definedName name="solver_scl" localSheetId="14" hidden="1">1</definedName>
    <definedName name="solver_scl" localSheetId="10" hidden="1">1</definedName>
    <definedName name="solver_sho" localSheetId="11" hidden="1">2</definedName>
    <definedName name="solver_sho" localSheetId="12" hidden="1">2</definedName>
    <definedName name="solver_sho" localSheetId="13" hidden="1">2</definedName>
    <definedName name="solver_sho" localSheetId="15" hidden="1">2</definedName>
    <definedName name="solver_sho" localSheetId="16" hidden="1">2</definedName>
    <definedName name="solver_sho" localSheetId="17" hidden="1">2</definedName>
    <definedName name="solver_sho" localSheetId="14" hidden="1">2</definedName>
    <definedName name="solver_sho" localSheetId="10" hidden="1">2</definedName>
    <definedName name="solver_ssz" localSheetId="11" hidden="1">100</definedName>
    <definedName name="solver_ssz" localSheetId="12" hidden="1">100</definedName>
    <definedName name="solver_ssz" localSheetId="13" hidden="1">100</definedName>
    <definedName name="solver_ssz" localSheetId="15" hidden="1">100</definedName>
    <definedName name="solver_ssz" localSheetId="16" hidden="1">100</definedName>
    <definedName name="solver_ssz" localSheetId="17" hidden="1">100</definedName>
    <definedName name="solver_ssz" localSheetId="14" hidden="1">100</definedName>
    <definedName name="solver_ssz" localSheetId="10" hidden="1">100</definedName>
    <definedName name="solver_tim" localSheetId="11" hidden="1">2147483647</definedName>
    <definedName name="solver_tim" localSheetId="12" hidden="1">2147483647</definedName>
    <definedName name="solver_tim" localSheetId="13" hidden="1">2147483647</definedName>
    <definedName name="solver_tim" localSheetId="15" hidden="1">2147483647</definedName>
    <definedName name="solver_tim" localSheetId="16" hidden="1">2147483647</definedName>
    <definedName name="solver_tim" localSheetId="17" hidden="1">2147483647</definedName>
    <definedName name="solver_tim" localSheetId="14" hidden="1">2147483647</definedName>
    <definedName name="solver_tim" localSheetId="10" hidden="1">2147483647</definedName>
    <definedName name="solver_tol" localSheetId="11" hidden="1">0.01</definedName>
    <definedName name="solver_tol" localSheetId="12" hidden="1">0.01</definedName>
    <definedName name="solver_tol" localSheetId="13" hidden="1">0.01</definedName>
    <definedName name="solver_tol" localSheetId="15" hidden="1">0.01</definedName>
    <definedName name="solver_tol" localSheetId="16" hidden="1">0.01</definedName>
    <definedName name="solver_tol" localSheetId="17" hidden="1">0.01</definedName>
    <definedName name="solver_tol" localSheetId="14" hidden="1">0.01</definedName>
    <definedName name="solver_tol" localSheetId="10" hidden="1">0.01</definedName>
    <definedName name="solver_typ" localSheetId="11" hidden="1">3</definedName>
    <definedName name="solver_typ" localSheetId="12" hidden="1">3</definedName>
    <definedName name="solver_typ" localSheetId="13" hidden="1">3</definedName>
    <definedName name="solver_typ" localSheetId="15" hidden="1">3</definedName>
    <definedName name="solver_typ" localSheetId="16" hidden="1">3</definedName>
    <definedName name="solver_typ" localSheetId="17" hidden="1">3</definedName>
    <definedName name="solver_typ" localSheetId="14" hidden="1">3</definedName>
    <definedName name="solver_typ" localSheetId="10" hidden="1">3</definedName>
    <definedName name="solver_val" localSheetId="11" hidden="1">0</definedName>
    <definedName name="solver_val" localSheetId="12" hidden="1">0</definedName>
    <definedName name="solver_val" localSheetId="13" hidden="1">0</definedName>
    <definedName name="solver_val" localSheetId="15" hidden="1">0</definedName>
    <definedName name="solver_val" localSheetId="16" hidden="1">0</definedName>
    <definedName name="solver_val" localSheetId="17" hidden="1">0</definedName>
    <definedName name="solver_val" localSheetId="14" hidden="1">0</definedName>
    <definedName name="solver_val" localSheetId="10" hidden="1">0</definedName>
    <definedName name="solver_ver" localSheetId="11" hidden="1">3</definedName>
    <definedName name="solver_ver" localSheetId="12" hidden="1">3</definedName>
    <definedName name="solver_ver" localSheetId="13" hidden="1">3</definedName>
    <definedName name="solver_ver" localSheetId="15" hidden="1">3</definedName>
    <definedName name="solver_ver" localSheetId="16" hidden="1">3</definedName>
    <definedName name="solver_ver" localSheetId="17" hidden="1">3</definedName>
    <definedName name="solver_ver" localSheetId="14" hidden="1">3</definedName>
    <definedName name="solver_ver" localSheetId="10" hidden="1">3</definedName>
    <definedName name="半径方向の出力" localSheetId="11">#REF!</definedName>
    <definedName name="半径方向の出力" localSheetId="12">#REF!</definedName>
    <definedName name="半径方向の出力" localSheetId="13">#REF!</definedName>
    <definedName name="半径方向の出力" localSheetId="15">#REF!</definedName>
    <definedName name="半径方向の出力" localSheetId="16">#REF!</definedName>
    <definedName name="半径方向の出力" localSheetId="17">#REF!</definedName>
    <definedName name="半径方向の出力" localSheetId="14">#REF!</definedName>
    <definedName name="半径方向の出力">#REF!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7" i="36" l="1"/>
  <c r="B87" i="36"/>
  <c r="C86" i="36"/>
  <c r="B86" i="36"/>
  <c r="C85" i="36"/>
  <c r="B85" i="36"/>
  <c r="C84" i="36"/>
  <c r="B84" i="36"/>
  <c r="B78" i="36" a="1"/>
  <c r="B78" i="36" s="1"/>
  <c r="F77" i="36"/>
  <c r="C77" i="36"/>
  <c r="F76" i="36"/>
  <c r="C76" i="36"/>
  <c r="F75" i="36"/>
  <c r="C75" i="36"/>
  <c r="F74" i="36"/>
  <c r="C74" i="36"/>
  <c r="F73" i="36"/>
  <c r="C73" i="36"/>
  <c r="F72" i="36"/>
  <c r="C72" i="36"/>
  <c r="F71" i="36"/>
  <c r="C71" i="36"/>
  <c r="D65" i="36"/>
  <c r="C65" i="36"/>
  <c r="D64" i="36"/>
  <c r="C64" i="36"/>
  <c r="B64" i="36"/>
  <c r="H60" i="36"/>
  <c r="I60" i="36" s="1"/>
  <c r="G60" i="36"/>
  <c r="F60" i="36"/>
  <c r="E60" i="36"/>
  <c r="D60" i="36"/>
  <c r="C60" i="36"/>
  <c r="J60" i="36" s="1"/>
  <c r="B60" i="36"/>
  <c r="A60" i="36"/>
  <c r="H59" i="36"/>
  <c r="I59" i="36" s="1"/>
  <c r="G59" i="36"/>
  <c r="F59" i="36"/>
  <c r="K59" i="36" s="1"/>
  <c r="E59" i="36"/>
  <c r="J59" i="36" s="1"/>
  <c r="L59" i="36" s="1"/>
  <c r="M59" i="36" s="1"/>
  <c r="N59" i="36" s="1"/>
  <c r="D59" i="36"/>
  <c r="C59" i="36"/>
  <c r="B59" i="36"/>
  <c r="A59" i="36"/>
  <c r="H58" i="36"/>
  <c r="I58" i="36" s="1"/>
  <c r="G58" i="36"/>
  <c r="F58" i="36"/>
  <c r="E58" i="36"/>
  <c r="D58" i="36"/>
  <c r="C58" i="36"/>
  <c r="B58" i="36"/>
  <c r="A58" i="36"/>
  <c r="G57" i="36"/>
  <c r="F57" i="36"/>
  <c r="E57" i="36"/>
  <c r="D57" i="36"/>
  <c r="C57" i="36"/>
  <c r="B57" i="36"/>
  <c r="A57" i="36"/>
  <c r="H57" i="36" s="1"/>
  <c r="I57" i="36" s="1"/>
  <c r="G56" i="36"/>
  <c r="F56" i="36"/>
  <c r="E56" i="36"/>
  <c r="D56" i="36"/>
  <c r="C56" i="36"/>
  <c r="B56" i="36"/>
  <c r="A56" i="36"/>
  <c r="H56" i="36" s="1"/>
  <c r="I56" i="36" s="1"/>
  <c r="K56" i="36" s="1"/>
  <c r="G55" i="36"/>
  <c r="F55" i="36"/>
  <c r="E55" i="36"/>
  <c r="D55" i="36"/>
  <c r="C55" i="36"/>
  <c r="B55" i="36"/>
  <c r="A55" i="36"/>
  <c r="H55" i="36" s="1"/>
  <c r="I55" i="36" s="1"/>
  <c r="H54" i="36"/>
  <c r="I54" i="36" s="1"/>
  <c r="G54" i="36"/>
  <c r="F54" i="36"/>
  <c r="K54" i="36" s="1"/>
  <c r="E54" i="36"/>
  <c r="D54" i="36"/>
  <c r="C54" i="36"/>
  <c r="B54" i="36"/>
  <c r="A54" i="36"/>
  <c r="H53" i="36"/>
  <c r="I53" i="36" s="1"/>
  <c r="G53" i="36"/>
  <c r="F53" i="36"/>
  <c r="K53" i="36" s="1"/>
  <c r="E53" i="36"/>
  <c r="J53" i="36" s="1"/>
  <c r="L53" i="36" s="1"/>
  <c r="M53" i="36" s="1"/>
  <c r="N53" i="36" s="1"/>
  <c r="D53" i="36"/>
  <c r="C53" i="36"/>
  <c r="B53" i="36"/>
  <c r="A53" i="36"/>
  <c r="H52" i="36"/>
  <c r="I52" i="36" s="1"/>
  <c r="G52" i="36"/>
  <c r="F52" i="36"/>
  <c r="E52" i="36"/>
  <c r="D52" i="36"/>
  <c r="C52" i="36"/>
  <c r="B52" i="36"/>
  <c r="A52" i="36"/>
  <c r="G51" i="36"/>
  <c r="F51" i="36"/>
  <c r="E51" i="36"/>
  <c r="D51" i="36"/>
  <c r="C51" i="36"/>
  <c r="B51" i="36"/>
  <c r="A51" i="36"/>
  <c r="H51" i="36" s="1"/>
  <c r="I51" i="36" s="1"/>
  <c r="G50" i="36"/>
  <c r="F50" i="36"/>
  <c r="E50" i="36"/>
  <c r="D50" i="36"/>
  <c r="C50" i="36"/>
  <c r="B50" i="36"/>
  <c r="A50" i="36"/>
  <c r="H50" i="36" s="1"/>
  <c r="I50" i="36" s="1"/>
  <c r="K50" i="36" s="1"/>
  <c r="G49" i="36"/>
  <c r="F49" i="36"/>
  <c r="E49" i="36"/>
  <c r="D49" i="36"/>
  <c r="C49" i="36"/>
  <c r="B49" i="36"/>
  <c r="A49" i="36"/>
  <c r="H49" i="36" s="1"/>
  <c r="I49" i="36" s="1"/>
  <c r="H48" i="36"/>
  <c r="I48" i="36" s="1"/>
  <c r="G48" i="36"/>
  <c r="F48" i="36"/>
  <c r="K48" i="36" s="1"/>
  <c r="E48" i="36"/>
  <c r="D48" i="36"/>
  <c r="C48" i="36"/>
  <c r="J48" i="36" s="1"/>
  <c r="L48" i="36" s="1"/>
  <c r="M48" i="36" s="1"/>
  <c r="N48" i="36" s="1"/>
  <c r="B48" i="36"/>
  <c r="A48" i="36"/>
  <c r="H47" i="36"/>
  <c r="I47" i="36" s="1"/>
  <c r="G47" i="36"/>
  <c r="F47" i="36"/>
  <c r="K47" i="36" s="1"/>
  <c r="E47" i="36"/>
  <c r="J47" i="36" s="1"/>
  <c r="L47" i="36" s="1"/>
  <c r="M47" i="36" s="1"/>
  <c r="N47" i="36" s="1"/>
  <c r="D47" i="36"/>
  <c r="C47" i="36"/>
  <c r="B47" i="36"/>
  <c r="A47" i="36"/>
  <c r="H46" i="36"/>
  <c r="I46" i="36" s="1"/>
  <c r="G46" i="36"/>
  <c r="F46" i="36"/>
  <c r="E46" i="36"/>
  <c r="D46" i="36"/>
  <c r="C46" i="36"/>
  <c r="B46" i="36"/>
  <c r="A46" i="36"/>
  <c r="G45" i="36"/>
  <c r="F45" i="36"/>
  <c r="E45" i="36"/>
  <c r="D45" i="36"/>
  <c r="C45" i="36"/>
  <c r="B45" i="36"/>
  <c r="A45" i="36"/>
  <c r="H45" i="36" s="1"/>
  <c r="I45" i="36" s="1"/>
  <c r="G44" i="36"/>
  <c r="F44" i="36"/>
  <c r="E44" i="36"/>
  <c r="D44" i="36"/>
  <c r="C44" i="36"/>
  <c r="B44" i="36"/>
  <c r="A44" i="36"/>
  <c r="H44" i="36" s="1"/>
  <c r="I44" i="36" s="1"/>
  <c r="K44" i="36" s="1"/>
  <c r="N43" i="36"/>
  <c r="M43" i="36"/>
  <c r="L43" i="36"/>
  <c r="K43" i="36"/>
  <c r="J43" i="36"/>
  <c r="I43" i="36"/>
  <c r="H43" i="36"/>
  <c r="G43" i="36"/>
  <c r="F43" i="36"/>
  <c r="E43" i="36"/>
  <c r="D43" i="36"/>
  <c r="C43" i="36"/>
  <c r="B43" i="36"/>
  <c r="A43" i="36"/>
  <c r="J37" i="36"/>
  <c r="I37" i="36"/>
  <c r="H37" i="36"/>
  <c r="F37" i="36" a="1"/>
  <c r="F37" i="36" s="1"/>
  <c r="V36" i="36"/>
  <c r="U36" i="36"/>
  <c r="T36" i="36"/>
  <c r="S36" i="36"/>
  <c r="R36" i="36"/>
  <c r="Q36" i="36"/>
  <c r="AA36" i="36" s="1"/>
  <c r="P36" i="36"/>
  <c r="AB36" i="36" s="1"/>
  <c r="O36" i="36"/>
  <c r="AC36" i="36" s="1"/>
  <c r="N36" i="36"/>
  <c r="Z36" i="36" s="1"/>
  <c r="M36" i="36"/>
  <c r="Y36" i="36" s="1"/>
  <c r="L36" i="36"/>
  <c r="X36" i="36" s="1"/>
  <c r="K36" i="36"/>
  <c r="W36" i="36" s="1"/>
  <c r="AD36" i="36" s="1"/>
  <c r="AA35" i="36"/>
  <c r="V35" i="36"/>
  <c r="U35" i="36"/>
  <c r="T35" i="36"/>
  <c r="S35" i="36"/>
  <c r="R35" i="36"/>
  <c r="Q35" i="36"/>
  <c r="P35" i="36"/>
  <c r="AB35" i="36" s="1"/>
  <c r="O35" i="36"/>
  <c r="AC35" i="36" s="1"/>
  <c r="N35" i="36"/>
  <c r="Z35" i="36" s="1"/>
  <c r="M35" i="36"/>
  <c r="Y35" i="36" s="1"/>
  <c r="L35" i="36"/>
  <c r="X35" i="36" s="1"/>
  <c r="K35" i="36"/>
  <c r="W35" i="36" s="1"/>
  <c r="AA34" i="36"/>
  <c r="X34" i="36"/>
  <c r="V34" i="36"/>
  <c r="U34" i="36"/>
  <c r="T34" i="36"/>
  <c r="S34" i="36"/>
  <c r="R34" i="36"/>
  <c r="Q34" i="36"/>
  <c r="P34" i="36"/>
  <c r="AB34" i="36" s="1"/>
  <c r="O34" i="36"/>
  <c r="AC34" i="36" s="1"/>
  <c r="N34" i="36"/>
  <c r="Z34" i="36" s="1"/>
  <c r="M34" i="36"/>
  <c r="Y34" i="36" s="1"/>
  <c r="L34" i="36"/>
  <c r="K34" i="36"/>
  <c r="W34" i="36" s="1"/>
  <c r="V33" i="36"/>
  <c r="U33" i="36"/>
  <c r="T33" i="36"/>
  <c r="S33" i="36"/>
  <c r="R33" i="36"/>
  <c r="Q33" i="36"/>
  <c r="AA33" i="36" s="1"/>
  <c r="P33" i="36"/>
  <c r="AB33" i="36" s="1"/>
  <c r="O33" i="36"/>
  <c r="AC33" i="36" s="1"/>
  <c r="N33" i="36"/>
  <c r="Z33" i="36" s="1"/>
  <c r="M33" i="36"/>
  <c r="Y33" i="36" s="1"/>
  <c r="L33" i="36"/>
  <c r="X33" i="36" s="1"/>
  <c r="K33" i="36"/>
  <c r="W33" i="36" s="1"/>
  <c r="AA32" i="36"/>
  <c r="V32" i="36"/>
  <c r="U32" i="36"/>
  <c r="T32" i="36"/>
  <c r="S32" i="36"/>
  <c r="R32" i="36"/>
  <c r="Q32" i="36"/>
  <c r="P32" i="36"/>
  <c r="AB32" i="36" s="1"/>
  <c r="O32" i="36"/>
  <c r="AC32" i="36" s="1"/>
  <c r="N32" i="36"/>
  <c r="Z32" i="36" s="1"/>
  <c r="M32" i="36"/>
  <c r="Y32" i="36" s="1"/>
  <c r="L32" i="36"/>
  <c r="X32" i="36" s="1"/>
  <c r="D37" i="36" s="1" a="1"/>
  <c r="D37" i="36" s="1"/>
  <c r="K32" i="36"/>
  <c r="W32" i="36" s="1"/>
  <c r="AA31" i="36"/>
  <c r="V31" i="36"/>
  <c r="U31" i="36"/>
  <c r="T31" i="36"/>
  <c r="S31" i="36"/>
  <c r="R31" i="36"/>
  <c r="Q31" i="36"/>
  <c r="P31" i="36"/>
  <c r="AB31" i="36" s="1"/>
  <c r="O31" i="36"/>
  <c r="AC31" i="36" s="1"/>
  <c r="N31" i="36"/>
  <c r="Z31" i="36" s="1"/>
  <c r="M31" i="36"/>
  <c r="Y31" i="36" s="1"/>
  <c r="L31" i="36"/>
  <c r="X31" i="36" s="1"/>
  <c r="K31" i="36"/>
  <c r="W31" i="36" s="1"/>
  <c r="V30" i="36"/>
  <c r="U30" i="36"/>
  <c r="T30" i="36"/>
  <c r="S30" i="36"/>
  <c r="R30" i="36"/>
  <c r="Q30" i="36"/>
  <c r="AA30" i="36" s="1"/>
  <c r="P30" i="36"/>
  <c r="AB30" i="36" s="1"/>
  <c r="O30" i="36"/>
  <c r="AC30" i="36" s="1"/>
  <c r="N30" i="36"/>
  <c r="Z30" i="36" s="1"/>
  <c r="M30" i="36"/>
  <c r="Y30" i="36" s="1"/>
  <c r="L30" i="36"/>
  <c r="X30" i="36" s="1"/>
  <c r="K30" i="36"/>
  <c r="W30" i="36" s="1"/>
  <c r="AA29" i="36"/>
  <c r="V29" i="36"/>
  <c r="U29" i="36"/>
  <c r="T29" i="36"/>
  <c r="S29" i="36"/>
  <c r="R29" i="36"/>
  <c r="Q29" i="36"/>
  <c r="P29" i="36"/>
  <c r="AB29" i="36" s="1"/>
  <c r="O29" i="36"/>
  <c r="AC29" i="36" s="1"/>
  <c r="N29" i="36"/>
  <c r="Z29" i="36" s="1"/>
  <c r="M29" i="36"/>
  <c r="Y29" i="36" s="1"/>
  <c r="L29" i="36"/>
  <c r="X29" i="36" s="1"/>
  <c r="K29" i="36"/>
  <c r="W29" i="36" s="1"/>
  <c r="AD29" i="36" s="1"/>
  <c r="AA28" i="36"/>
  <c r="V28" i="36"/>
  <c r="U28" i="36"/>
  <c r="T28" i="36"/>
  <c r="S28" i="36"/>
  <c r="R28" i="36"/>
  <c r="Q28" i="36"/>
  <c r="P28" i="36"/>
  <c r="AB28" i="36" s="1"/>
  <c r="O28" i="36"/>
  <c r="AC28" i="36" s="1"/>
  <c r="N28" i="36"/>
  <c r="Z28" i="36" s="1"/>
  <c r="M28" i="36"/>
  <c r="Y28" i="36" s="1"/>
  <c r="L28" i="36"/>
  <c r="X28" i="36" s="1"/>
  <c r="K28" i="36"/>
  <c r="W28" i="36" s="1"/>
  <c r="AD28" i="36" s="1"/>
  <c r="V27" i="36"/>
  <c r="U27" i="36"/>
  <c r="T27" i="36"/>
  <c r="S27" i="36"/>
  <c r="R27" i="36"/>
  <c r="Q27" i="36"/>
  <c r="AA27" i="36" s="1"/>
  <c r="P27" i="36"/>
  <c r="AB27" i="36" s="1"/>
  <c r="O27" i="36"/>
  <c r="AC27" i="36" s="1"/>
  <c r="N27" i="36"/>
  <c r="Z27" i="36" s="1"/>
  <c r="M27" i="36"/>
  <c r="Y27" i="36" s="1"/>
  <c r="L27" i="36"/>
  <c r="X27" i="36" s="1"/>
  <c r="K27" i="36"/>
  <c r="W27" i="36" s="1"/>
  <c r="AD27" i="36" s="1"/>
  <c r="AA26" i="36"/>
  <c r="V26" i="36"/>
  <c r="U26" i="36"/>
  <c r="T26" i="36"/>
  <c r="S26" i="36"/>
  <c r="R26" i="36"/>
  <c r="Q26" i="36"/>
  <c r="P26" i="36"/>
  <c r="AB26" i="36" s="1"/>
  <c r="O26" i="36"/>
  <c r="AC26" i="36" s="1"/>
  <c r="N26" i="36"/>
  <c r="Z26" i="36" s="1"/>
  <c r="M26" i="36"/>
  <c r="Y26" i="36" s="1"/>
  <c r="L26" i="36"/>
  <c r="X26" i="36" s="1"/>
  <c r="K26" i="36"/>
  <c r="W26" i="36" s="1"/>
  <c r="AD26" i="36" s="1"/>
  <c r="AA25" i="36"/>
  <c r="V25" i="36"/>
  <c r="U25" i="36"/>
  <c r="T25" i="36"/>
  <c r="S25" i="36"/>
  <c r="R25" i="36"/>
  <c r="Q25" i="36"/>
  <c r="P25" i="36"/>
  <c r="AB25" i="36" s="1"/>
  <c r="O25" i="36"/>
  <c r="AC25" i="36" s="1"/>
  <c r="N25" i="36"/>
  <c r="Z25" i="36" s="1"/>
  <c r="M25" i="36"/>
  <c r="Y25" i="36" s="1"/>
  <c r="L25" i="36"/>
  <c r="X25" i="36" s="1"/>
  <c r="K25" i="36"/>
  <c r="W25" i="36" s="1"/>
  <c r="AD25" i="36" s="1"/>
  <c r="V24" i="36"/>
  <c r="U24" i="36"/>
  <c r="T24" i="36"/>
  <c r="S24" i="36"/>
  <c r="R24" i="36"/>
  <c r="Q24" i="36"/>
  <c r="AA24" i="36" s="1"/>
  <c r="P24" i="36"/>
  <c r="AB24" i="36" s="1"/>
  <c r="O24" i="36"/>
  <c r="AC24" i="36" s="1"/>
  <c r="N24" i="36"/>
  <c r="Z24" i="36" s="1"/>
  <c r="M24" i="36"/>
  <c r="Y24" i="36" s="1"/>
  <c r="L24" i="36"/>
  <c r="X24" i="36" s="1"/>
  <c r="K24" i="36"/>
  <c r="W24" i="36" s="1"/>
  <c r="AD24" i="36" s="1"/>
  <c r="AA23" i="36"/>
  <c r="V23" i="36"/>
  <c r="U23" i="36"/>
  <c r="T23" i="36"/>
  <c r="S23" i="36"/>
  <c r="R23" i="36"/>
  <c r="Q23" i="36"/>
  <c r="P23" i="36"/>
  <c r="AB23" i="36" s="1"/>
  <c r="O23" i="36"/>
  <c r="AC23" i="36" s="1"/>
  <c r="N23" i="36"/>
  <c r="Z23" i="36" s="1"/>
  <c r="M23" i="36"/>
  <c r="Y23" i="36" s="1"/>
  <c r="L23" i="36"/>
  <c r="X23" i="36" s="1"/>
  <c r="K23" i="36"/>
  <c r="W23" i="36" s="1"/>
  <c r="AD23" i="36" s="1"/>
  <c r="AA22" i="36"/>
  <c r="V22" i="36"/>
  <c r="U22" i="36"/>
  <c r="T22" i="36"/>
  <c r="S22" i="36"/>
  <c r="R22" i="36"/>
  <c r="Q22" i="36"/>
  <c r="P22" i="36"/>
  <c r="AB22" i="36" s="1"/>
  <c r="O22" i="36"/>
  <c r="AC22" i="36" s="1"/>
  <c r="N22" i="36"/>
  <c r="Z22" i="36" s="1"/>
  <c r="M22" i="36"/>
  <c r="Y22" i="36" s="1"/>
  <c r="L22" i="36"/>
  <c r="X22" i="36" s="1"/>
  <c r="K22" i="36"/>
  <c r="W22" i="36" s="1"/>
  <c r="AD22" i="36" s="1"/>
  <c r="V21" i="36"/>
  <c r="AA21" i="36" s="1"/>
  <c r="U21" i="36"/>
  <c r="T21" i="36"/>
  <c r="S21" i="36"/>
  <c r="R21" i="36"/>
  <c r="Q21" i="36"/>
  <c r="P21" i="36"/>
  <c r="AB21" i="36" s="1"/>
  <c r="O21" i="36"/>
  <c r="AC21" i="36" s="1"/>
  <c r="N21" i="36"/>
  <c r="Z21" i="36" s="1"/>
  <c r="M21" i="36"/>
  <c r="Y21" i="36" s="1"/>
  <c r="L21" i="36"/>
  <c r="X21" i="36" s="1"/>
  <c r="K21" i="36"/>
  <c r="W21" i="36" s="1"/>
  <c r="AA20" i="36"/>
  <c r="V20" i="36"/>
  <c r="U20" i="36"/>
  <c r="T20" i="36"/>
  <c r="S20" i="36"/>
  <c r="R20" i="36"/>
  <c r="Q20" i="36"/>
  <c r="P20" i="36"/>
  <c r="AB20" i="36" s="1"/>
  <c r="O20" i="36"/>
  <c r="AC20" i="36" s="1"/>
  <c r="N20" i="36"/>
  <c r="Z20" i="36" s="1"/>
  <c r="M20" i="36"/>
  <c r="Y20" i="36" s="1"/>
  <c r="L20" i="36"/>
  <c r="X20" i="36" s="1"/>
  <c r="K20" i="36"/>
  <c r="W20" i="36" s="1"/>
  <c r="AD20" i="36" s="1"/>
  <c r="AD19" i="36"/>
  <c r="AC19" i="36"/>
  <c r="AB19" i="36"/>
  <c r="AA19" i="36"/>
  <c r="Z19" i="36"/>
  <c r="Y19" i="36"/>
  <c r="X19" i="36"/>
  <c r="W19" i="36"/>
  <c r="V19" i="36"/>
  <c r="U19" i="36"/>
  <c r="T19" i="36"/>
  <c r="S19" i="36"/>
  <c r="R19" i="36"/>
  <c r="Q19" i="36"/>
  <c r="P19" i="36"/>
  <c r="O19" i="36"/>
  <c r="N19" i="36"/>
  <c r="M19" i="36"/>
  <c r="L19" i="36"/>
  <c r="K19" i="36"/>
  <c r="B10" i="36"/>
  <c r="B9" i="36"/>
  <c r="B8" i="36"/>
  <c r="J26" i="35"/>
  <c r="J25" i="35"/>
  <c r="J24" i="35"/>
  <c r="J23" i="35"/>
  <c r="J22" i="35"/>
  <c r="J21" i="35"/>
  <c r="J20" i="35"/>
  <c r="J19" i="35"/>
  <c r="J18" i="35"/>
  <c r="J17" i="35"/>
  <c r="J16" i="35"/>
  <c r="J15" i="35"/>
  <c r="J14" i="35"/>
  <c r="J13" i="35"/>
  <c r="J12" i="35"/>
  <c r="J11" i="35"/>
  <c r="J10" i="35"/>
  <c r="J9" i="35"/>
  <c r="J8" i="35"/>
  <c r="T10" i="32"/>
  <c r="T11" i="32"/>
  <c r="T12" i="32"/>
  <c r="T13" i="32"/>
  <c r="Q11" i="32"/>
  <c r="R11" i="32"/>
  <c r="S11" i="32"/>
  <c r="Q12" i="32"/>
  <c r="R12" i="32"/>
  <c r="S12" i="32"/>
  <c r="Q13" i="32"/>
  <c r="R13" i="32"/>
  <c r="S13" i="32"/>
  <c r="B35" i="32"/>
  <c r="C35" i="32"/>
  <c r="D35" i="32"/>
  <c r="B36" i="32"/>
  <c r="C36" i="32"/>
  <c r="D36" i="32"/>
  <c r="B37" i="32"/>
  <c r="C37" i="32"/>
  <c r="D37" i="32"/>
  <c r="B38" i="32"/>
  <c r="C38" i="32"/>
  <c r="D38" i="32"/>
  <c r="B34" i="32"/>
  <c r="C34" i="32"/>
  <c r="D34" i="32"/>
  <c r="B29" i="32"/>
  <c r="C29" i="32"/>
  <c r="D29" i="32"/>
  <c r="B30" i="32"/>
  <c r="C30" i="32"/>
  <c r="D30" i="32"/>
  <c r="B31" i="32"/>
  <c r="C31" i="32"/>
  <c r="D31" i="32"/>
  <c r="A29" i="32"/>
  <c r="A30" i="32"/>
  <c r="A31" i="32"/>
  <c r="B28" i="32"/>
  <c r="C28" i="32"/>
  <c r="D28" i="32"/>
  <c r="B23" i="32"/>
  <c r="C23" i="32"/>
  <c r="D23" i="32"/>
  <c r="B24" i="32"/>
  <c r="C24" i="32"/>
  <c r="D24" i="32"/>
  <c r="B25" i="32"/>
  <c r="C25" i="32"/>
  <c r="D25" i="32"/>
  <c r="B17" i="32"/>
  <c r="C17" i="32"/>
  <c r="D17" i="32"/>
  <c r="B18" i="32"/>
  <c r="C18" i="32"/>
  <c r="D18" i="32"/>
  <c r="B19" i="32"/>
  <c r="C19" i="32"/>
  <c r="D19" i="32"/>
  <c r="B11" i="32"/>
  <c r="C11" i="32"/>
  <c r="D11" i="32"/>
  <c r="B12" i="32"/>
  <c r="C12" i="32"/>
  <c r="D12" i="32"/>
  <c r="B13" i="32"/>
  <c r="C13" i="32"/>
  <c r="D13" i="32"/>
  <c r="AM143" i="31"/>
  <c r="AM144" i="31"/>
  <c r="AM145" i="31"/>
  <c r="AM146" i="31"/>
  <c r="AM147" i="31"/>
  <c r="AM148" i="31"/>
  <c r="AM149" i="31"/>
  <c r="AM150" i="31"/>
  <c r="AM151" i="31"/>
  <c r="AM152" i="31"/>
  <c r="AM153" i="31"/>
  <c r="AM154" i="31"/>
  <c r="AM155" i="31"/>
  <c r="AM156" i="31"/>
  <c r="AM157" i="31"/>
  <c r="AM158" i="31"/>
  <c r="AM159" i="31"/>
  <c r="AM160" i="31"/>
  <c r="AM161" i="31"/>
  <c r="AM162" i="31"/>
  <c r="AM163" i="31"/>
  <c r="AM120" i="31"/>
  <c r="AM121" i="31"/>
  <c r="AM122" i="31"/>
  <c r="AM123" i="31"/>
  <c r="AM124" i="31"/>
  <c r="AM125" i="31"/>
  <c r="AM126" i="31"/>
  <c r="AM127" i="31"/>
  <c r="AM128" i="31"/>
  <c r="AM129" i="31"/>
  <c r="AM130" i="31"/>
  <c r="AM131" i="31"/>
  <c r="AM132" i="31"/>
  <c r="AM133" i="31"/>
  <c r="AM134" i="31"/>
  <c r="AM135" i="31"/>
  <c r="AM136" i="31"/>
  <c r="AM137" i="31"/>
  <c r="AM138" i="31"/>
  <c r="AM139" i="31"/>
  <c r="AM140" i="31"/>
  <c r="AM141" i="31"/>
  <c r="AM142" i="31"/>
  <c r="AM106" i="31"/>
  <c r="AM107" i="31"/>
  <c r="AM108" i="31"/>
  <c r="AM109" i="31"/>
  <c r="AM110" i="31"/>
  <c r="AM111" i="31"/>
  <c r="AM112" i="31"/>
  <c r="AM113" i="31"/>
  <c r="AM114" i="31"/>
  <c r="AM115" i="31"/>
  <c r="AM116" i="31"/>
  <c r="AM117" i="31"/>
  <c r="AM118" i="31"/>
  <c r="AM119" i="31"/>
  <c r="AJ88" i="31"/>
  <c r="AJ89" i="31"/>
  <c r="AJ90" i="31"/>
  <c r="AJ91" i="31"/>
  <c r="AJ92" i="31"/>
  <c r="AJ93" i="31"/>
  <c r="AJ94" i="31"/>
  <c r="AJ95" i="31"/>
  <c r="AJ96" i="31"/>
  <c r="AJ97" i="31"/>
  <c r="AJ98" i="31"/>
  <c r="AJ99" i="31"/>
  <c r="AJ100" i="31"/>
  <c r="AJ101" i="31"/>
  <c r="AJ102" i="31"/>
  <c r="AJ103" i="31"/>
  <c r="AJ104" i="31"/>
  <c r="AJ105" i="31"/>
  <c r="AL2" i="31"/>
  <c r="AL3" i="31"/>
  <c r="AL4" i="31"/>
  <c r="AL5" i="31"/>
  <c r="AL6" i="31"/>
  <c r="AL7" i="31"/>
  <c r="AL8" i="31"/>
  <c r="AL9" i="31"/>
  <c r="AL10" i="31"/>
  <c r="AL11" i="31"/>
  <c r="AL12" i="31"/>
  <c r="AL13" i="31"/>
  <c r="AL14" i="31"/>
  <c r="AL15" i="31"/>
  <c r="AL16" i="31"/>
  <c r="AL17" i="31"/>
  <c r="AL18" i="31"/>
  <c r="AL19" i="31"/>
  <c r="AL20" i="31"/>
  <c r="AL21" i="31"/>
  <c r="AL22" i="31"/>
  <c r="AL23" i="31"/>
  <c r="AL24" i="31"/>
  <c r="AL25" i="31"/>
  <c r="AL26" i="31"/>
  <c r="AL27" i="31"/>
  <c r="AL28" i="31"/>
  <c r="AL29" i="31"/>
  <c r="AL30" i="31"/>
  <c r="AL31" i="31"/>
  <c r="AL32" i="31"/>
  <c r="AL33" i="31"/>
  <c r="AL34" i="31"/>
  <c r="AL35" i="31"/>
  <c r="AL36" i="31"/>
  <c r="AL37" i="31"/>
  <c r="AL38" i="31"/>
  <c r="AL39" i="31"/>
  <c r="AL40" i="31"/>
  <c r="AL41" i="31"/>
  <c r="AL42" i="31"/>
  <c r="AL43" i="31"/>
  <c r="AL44" i="31"/>
  <c r="AL45" i="31"/>
  <c r="AL46" i="31"/>
  <c r="AL47" i="31"/>
  <c r="AL48" i="31"/>
  <c r="AL49" i="31"/>
  <c r="AL50" i="31"/>
  <c r="AL51" i="31"/>
  <c r="AL52" i="31"/>
  <c r="AL53" i="31"/>
  <c r="AL54" i="31"/>
  <c r="AL55" i="31"/>
  <c r="AL56" i="31"/>
  <c r="AL57" i="31"/>
  <c r="AL58" i="31"/>
  <c r="AL59" i="31"/>
  <c r="AL60" i="31"/>
  <c r="AL61" i="31"/>
  <c r="AL62" i="31"/>
  <c r="AL63" i="31"/>
  <c r="AL64" i="31"/>
  <c r="AL65" i="31"/>
  <c r="AL66" i="31"/>
  <c r="AL67" i="31"/>
  <c r="AL68" i="31"/>
  <c r="AL69" i="31"/>
  <c r="AL70" i="31"/>
  <c r="AL71" i="31"/>
  <c r="AL72" i="31"/>
  <c r="AL73" i="31"/>
  <c r="AL74" i="31"/>
  <c r="AL75" i="31"/>
  <c r="AL76" i="31"/>
  <c r="AL77" i="31"/>
  <c r="AL78" i="31"/>
  <c r="AL79" i="31"/>
  <c r="AL80" i="31"/>
  <c r="AL81" i="31"/>
  <c r="AL82" i="31"/>
  <c r="AL83" i="31"/>
  <c r="AL84" i="31"/>
  <c r="AL85" i="31"/>
  <c r="AL86" i="31"/>
  <c r="AL87" i="31"/>
  <c r="AK2" i="31"/>
  <c r="AK3" i="31"/>
  <c r="AK4" i="31"/>
  <c r="AK5" i="31"/>
  <c r="AK6" i="31"/>
  <c r="AK7" i="31"/>
  <c r="AK8" i="31"/>
  <c r="AK9" i="31"/>
  <c r="AK10" i="31"/>
  <c r="AK11" i="31"/>
  <c r="AK12" i="31"/>
  <c r="AK13" i="31"/>
  <c r="AK14" i="31"/>
  <c r="AK15" i="31"/>
  <c r="AK16" i="31"/>
  <c r="AK17" i="31"/>
  <c r="AK18" i="31"/>
  <c r="AK19" i="31"/>
  <c r="AK20" i="31"/>
  <c r="AK21" i="31"/>
  <c r="AK22" i="31"/>
  <c r="AK23" i="31"/>
  <c r="AK24" i="31"/>
  <c r="AK25" i="31"/>
  <c r="AK26" i="31"/>
  <c r="AK27" i="31"/>
  <c r="AK28" i="31"/>
  <c r="AK29" i="31"/>
  <c r="AK30" i="31"/>
  <c r="AK31" i="31"/>
  <c r="AK32" i="31"/>
  <c r="AK33" i="31"/>
  <c r="AK34" i="31"/>
  <c r="AK35" i="31"/>
  <c r="AK36" i="31"/>
  <c r="AK37" i="31"/>
  <c r="AK38" i="31"/>
  <c r="AK39" i="31"/>
  <c r="AK40" i="31"/>
  <c r="AK41" i="31"/>
  <c r="AK42" i="31"/>
  <c r="AK43" i="31"/>
  <c r="AK44" i="31"/>
  <c r="AK45" i="31"/>
  <c r="AK46" i="31"/>
  <c r="AK47" i="31"/>
  <c r="AK48" i="31"/>
  <c r="AK49" i="31"/>
  <c r="AK50" i="31"/>
  <c r="AK51" i="31"/>
  <c r="AK52" i="31"/>
  <c r="AK53" i="31"/>
  <c r="AK54" i="31"/>
  <c r="AK55" i="31"/>
  <c r="AK56" i="31"/>
  <c r="AK57" i="31"/>
  <c r="AK58" i="31"/>
  <c r="AK59" i="31"/>
  <c r="AK60" i="31"/>
  <c r="AK61" i="31"/>
  <c r="AK62" i="31"/>
  <c r="AK63" i="31"/>
  <c r="AK64" i="31"/>
  <c r="AK65" i="31"/>
  <c r="AK66" i="31"/>
  <c r="AK67" i="31"/>
  <c r="AK68" i="31"/>
  <c r="AK69" i="31"/>
  <c r="AK70" i="31"/>
  <c r="AK71" i="31"/>
  <c r="AK72" i="31"/>
  <c r="AK73" i="31"/>
  <c r="AK74" i="31"/>
  <c r="AK75" i="31"/>
  <c r="AK76" i="31"/>
  <c r="AK77" i="31"/>
  <c r="AK78" i="31"/>
  <c r="AK79" i="31"/>
  <c r="AK80" i="31"/>
  <c r="AK81" i="31"/>
  <c r="AK82" i="31"/>
  <c r="AK83" i="31"/>
  <c r="AK84" i="31"/>
  <c r="AK85" i="31"/>
  <c r="AK86" i="31"/>
  <c r="AK87" i="31"/>
  <c r="AJ2" i="31"/>
  <c r="AJ3" i="31"/>
  <c r="AJ4" i="31"/>
  <c r="AJ5" i="31"/>
  <c r="AJ6" i="31"/>
  <c r="AJ7" i="31"/>
  <c r="AJ8" i="31"/>
  <c r="AJ9" i="31"/>
  <c r="AJ10" i="31"/>
  <c r="AJ11" i="31"/>
  <c r="AJ12" i="31"/>
  <c r="AJ13" i="31"/>
  <c r="AJ14" i="31"/>
  <c r="AJ15" i="31"/>
  <c r="AJ16" i="31"/>
  <c r="AJ17" i="31"/>
  <c r="AJ18" i="31"/>
  <c r="AJ19" i="31"/>
  <c r="AJ20" i="31"/>
  <c r="AJ21" i="31"/>
  <c r="AJ22" i="31"/>
  <c r="AJ23" i="31"/>
  <c r="AJ24" i="31"/>
  <c r="AJ25" i="31"/>
  <c r="AJ26" i="31"/>
  <c r="AJ27" i="31"/>
  <c r="AJ28" i="31"/>
  <c r="AJ29" i="31"/>
  <c r="AJ30" i="31"/>
  <c r="AJ31" i="31"/>
  <c r="AJ32" i="31"/>
  <c r="AJ33" i="31"/>
  <c r="AJ34" i="31"/>
  <c r="AJ35" i="31"/>
  <c r="AJ36" i="31"/>
  <c r="AJ37" i="31"/>
  <c r="AJ38" i="31"/>
  <c r="AJ39" i="31"/>
  <c r="AJ40" i="31"/>
  <c r="AJ41" i="31"/>
  <c r="AJ42" i="31"/>
  <c r="AJ43" i="31"/>
  <c r="AJ44" i="31"/>
  <c r="AJ45" i="31"/>
  <c r="AJ46" i="31"/>
  <c r="AJ47" i="31"/>
  <c r="AJ48" i="31"/>
  <c r="AJ49" i="31"/>
  <c r="AJ50" i="31"/>
  <c r="AJ51" i="31"/>
  <c r="AJ52" i="31"/>
  <c r="AJ53" i="31"/>
  <c r="AJ54" i="31"/>
  <c r="AJ55" i="31"/>
  <c r="AJ56" i="31"/>
  <c r="AJ57" i="31"/>
  <c r="AJ58" i="31"/>
  <c r="AJ59" i="31"/>
  <c r="AJ60" i="31"/>
  <c r="AJ61" i="31"/>
  <c r="AJ62" i="31"/>
  <c r="AJ63" i="31"/>
  <c r="AJ64" i="31"/>
  <c r="AJ65" i="31"/>
  <c r="AJ66" i="31"/>
  <c r="AJ67" i="31"/>
  <c r="AJ68" i="31"/>
  <c r="AJ69" i="31"/>
  <c r="AJ70" i="31"/>
  <c r="AJ71" i="31"/>
  <c r="AJ72" i="31"/>
  <c r="AJ73" i="31"/>
  <c r="AJ74" i="31"/>
  <c r="AJ75" i="31"/>
  <c r="AJ76" i="31"/>
  <c r="AJ77" i="31"/>
  <c r="AJ78" i="31"/>
  <c r="AJ79" i="31"/>
  <c r="AJ80" i="31"/>
  <c r="AJ81" i="31"/>
  <c r="AJ82" i="31"/>
  <c r="AJ83" i="31"/>
  <c r="AJ84" i="31"/>
  <c r="AJ85" i="31"/>
  <c r="AJ86" i="31"/>
  <c r="AJ87" i="31"/>
  <c r="AI2" i="31"/>
  <c r="AI3" i="31"/>
  <c r="AI4" i="31"/>
  <c r="AI5" i="31"/>
  <c r="AI6" i="31"/>
  <c r="AI7" i="31"/>
  <c r="AI8" i="31"/>
  <c r="AI9" i="31"/>
  <c r="AI10" i="31"/>
  <c r="AI11" i="31"/>
  <c r="AI12" i="31"/>
  <c r="AI13" i="31"/>
  <c r="AI14" i="31"/>
  <c r="AI15" i="31"/>
  <c r="AI16" i="31"/>
  <c r="AI17" i="31"/>
  <c r="AI18" i="31"/>
  <c r="AI19" i="31"/>
  <c r="AI20" i="31"/>
  <c r="AI21" i="31"/>
  <c r="AI22" i="31"/>
  <c r="AI23" i="31"/>
  <c r="AI24" i="31"/>
  <c r="AI25" i="31"/>
  <c r="AI26" i="31"/>
  <c r="AI27" i="31"/>
  <c r="AI28" i="31"/>
  <c r="AI29" i="31"/>
  <c r="AI30" i="31"/>
  <c r="AI31" i="31"/>
  <c r="AI32" i="31"/>
  <c r="AI33" i="31"/>
  <c r="AI34" i="31"/>
  <c r="AI35" i="31"/>
  <c r="AI36" i="31"/>
  <c r="AI37" i="31"/>
  <c r="AI38" i="31"/>
  <c r="AI39" i="31"/>
  <c r="AI40" i="31"/>
  <c r="AI41" i="31"/>
  <c r="AI42" i="31"/>
  <c r="AI43" i="31"/>
  <c r="AI44" i="31"/>
  <c r="AI45" i="31"/>
  <c r="AI46" i="31"/>
  <c r="AI47" i="31"/>
  <c r="AI48" i="31"/>
  <c r="AI49" i="31"/>
  <c r="AI50" i="31"/>
  <c r="AI51" i="31"/>
  <c r="AI52" i="31"/>
  <c r="AI53" i="31"/>
  <c r="AI54" i="31"/>
  <c r="AI55" i="31"/>
  <c r="AI56" i="31"/>
  <c r="AI57" i="31"/>
  <c r="AI58" i="31"/>
  <c r="AI59" i="31"/>
  <c r="AI60" i="31"/>
  <c r="AI61" i="31"/>
  <c r="AI62" i="31"/>
  <c r="AI63" i="31"/>
  <c r="AI64" i="31"/>
  <c r="AI65" i="31"/>
  <c r="AI66" i="31"/>
  <c r="AI67" i="31"/>
  <c r="AI68" i="31"/>
  <c r="AI69" i="31"/>
  <c r="AI70" i="31"/>
  <c r="AI71" i="31"/>
  <c r="AI72" i="31"/>
  <c r="AI73" i="31"/>
  <c r="AI74" i="31"/>
  <c r="AI75" i="31"/>
  <c r="AI76" i="31"/>
  <c r="AI77" i="31"/>
  <c r="AI78" i="31"/>
  <c r="AI79" i="31"/>
  <c r="AI80" i="31"/>
  <c r="AI81" i="31"/>
  <c r="AI82" i="31"/>
  <c r="AI83" i="31"/>
  <c r="AI84" i="31"/>
  <c r="AI85" i="31"/>
  <c r="AI86" i="31"/>
  <c r="AI87" i="31"/>
  <c r="AI88" i="31"/>
  <c r="AI89" i="31"/>
  <c r="AI90" i="31"/>
  <c r="AI91" i="31"/>
  <c r="AI92" i="31"/>
  <c r="AI93" i="31"/>
  <c r="AI94" i="31"/>
  <c r="AI95" i="31"/>
  <c r="AI96" i="31"/>
  <c r="AI97" i="31"/>
  <c r="AI98" i="31"/>
  <c r="AI99" i="31"/>
  <c r="AI100" i="31"/>
  <c r="AI101" i="31"/>
  <c r="AI102" i="31"/>
  <c r="AI103" i="31"/>
  <c r="AI104" i="31"/>
  <c r="AI105" i="31"/>
  <c r="AI106" i="31"/>
  <c r="AI107" i="31"/>
  <c r="AI108" i="31"/>
  <c r="AI109" i="31"/>
  <c r="AI110" i="31"/>
  <c r="AI111" i="31"/>
  <c r="AI112" i="31"/>
  <c r="AI113" i="31"/>
  <c r="AI114" i="31"/>
  <c r="AI115" i="31"/>
  <c r="AI116" i="31"/>
  <c r="AI117" i="31"/>
  <c r="AI118" i="31"/>
  <c r="AI119" i="31"/>
  <c r="AI120" i="31"/>
  <c r="AI121" i="31"/>
  <c r="AI122" i="31"/>
  <c r="AI123" i="31"/>
  <c r="AI124" i="31"/>
  <c r="AI125" i="31"/>
  <c r="AI126" i="31"/>
  <c r="AI127" i="31"/>
  <c r="AI128" i="31"/>
  <c r="AI129" i="31"/>
  <c r="AI130" i="31"/>
  <c r="AI131" i="31"/>
  <c r="AI132" i="31"/>
  <c r="AI133" i="31"/>
  <c r="AI134" i="31"/>
  <c r="AI135" i="31"/>
  <c r="AI136" i="31"/>
  <c r="AI137" i="31"/>
  <c r="AI138" i="31"/>
  <c r="AI139" i="31"/>
  <c r="AI140" i="31"/>
  <c r="AI141" i="31"/>
  <c r="AI142" i="31"/>
  <c r="AI143" i="31"/>
  <c r="AI144" i="31"/>
  <c r="AI145" i="31"/>
  <c r="AI146" i="31"/>
  <c r="AI147" i="31"/>
  <c r="AI148" i="31"/>
  <c r="AI149" i="31"/>
  <c r="AI150" i="31"/>
  <c r="AI151" i="31"/>
  <c r="AI152" i="31"/>
  <c r="AI153" i="31"/>
  <c r="AI154" i="31"/>
  <c r="AI155" i="31"/>
  <c r="AI156" i="31"/>
  <c r="AI157" i="31"/>
  <c r="AI158" i="31"/>
  <c r="AI159" i="31"/>
  <c r="AI160" i="31"/>
  <c r="AI161" i="31"/>
  <c r="AI162" i="31"/>
  <c r="AI163" i="31"/>
  <c r="AI164" i="31"/>
  <c r="AI165" i="31"/>
  <c r="AF143" i="31"/>
  <c r="AF144" i="31"/>
  <c r="AF145" i="31"/>
  <c r="AF146" i="31"/>
  <c r="AF147" i="31"/>
  <c r="AF148" i="31"/>
  <c r="AF149" i="31"/>
  <c r="AF150" i="31"/>
  <c r="AF151" i="31"/>
  <c r="AF152" i="31"/>
  <c r="AF153" i="31"/>
  <c r="AF154" i="31"/>
  <c r="AF155" i="31"/>
  <c r="AF156" i="31"/>
  <c r="AF157" i="31"/>
  <c r="AF158" i="31"/>
  <c r="AF159" i="31"/>
  <c r="AF160" i="31"/>
  <c r="AF161" i="31"/>
  <c r="AF162" i="31"/>
  <c r="AF163" i="31"/>
  <c r="AA143" i="31"/>
  <c r="AA144" i="31"/>
  <c r="AA145" i="31"/>
  <c r="AA146" i="31"/>
  <c r="AA147" i="31"/>
  <c r="AA148" i="31"/>
  <c r="AA149" i="31"/>
  <c r="AA150" i="31"/>
  <c r="AA151" i="31"/>
  <c r="AA152" i="31"/>
  <c r="AA153" i="31"/>
  <c r="AA154" i="31"/>
  <c r="AA155" i="31"/>
  <c r="AA156" i="31"/>
  <c r="AA157" i="31"/>
  <c r="AA158" i="31"/>
  <c r="AA159" i="31"/>
  <c r="AA160" i="31"/>
  <c r="AA161" i="31"/>
  <c r="AA162" i="31"/>
  <c r="AA163" i="31"/>
  <c r="AE120" i="31"/>
  <c r="AE121" i="31"/>
  <c r="AE122" i="31"/>
  <c r="AE123" i="31"/>
  <c r="AE124" i="31"/>
  <c r="AE125" i="31"/>
  <c r="AE126" i="31"/>
  <c r="AE127" i="31"/>
  <c r="AE128" i="31"/>
  <c r="AE129" i="31"/>
  <c r="AE130" i="31"/>
  <c r="AE131" i="31"/>
  <c r="AE132" i="31"/>
  <c r="AE133" i="31"/>
  <c r="AE134" i="31"/>
  <c r="AE135" i="31"/>
  <c r="AE136" i="31"/>
  <c r="AE137" i="31"/>
  <c r="AE138" i="31"/>
  <c r="AE139" i="31"/>
  <c r="AE140" i="31"/>
  <c r="AE141" i="31"/>
  <c r="AE142" i="31"/>
  <c r="AA120" i="31"/>
  <c r="AA121" i="31"/>
  <c r="AA122" i="31"/>
  <c r="AA123" i="31"/>
  <c r="AA124" i="31"/>
  <c r="AA125" i="31"/>
  <c r="AA126" i="31"/>
  <c r="AA127" i="31"/>
  <c r="AA128" i="31"/>
  <c r="AA129" i="31"/>
  <c r="AA130" i="31"/>
  <c r="AA131" i="31"/>
  <c r="AA132" i="31"/>
  <c r="AA133" i="31"/>
  <c r="AA134" i="31"/>
  <c r="AA135" i="31"/>
  <c r="AA136" i="31"/>
  <c r="AA137" i="31"/>
  <c r="AA138" i="31"/>
  <c r="AA139" i="31"/>
  <c r="AA140" i="31"/>
  <c r="AA141" i="31"/>
  <c r="AA142" i="31"/>
  <c r="AD106" i="31"/>
  <c r="AD107" i="31"/>
  <c r="AD108" i="31"/>
  <c r="AD109" i="31"/>
  <c r="AD110" i="31"/>
  <c r="AD111" i="31"/>
  <c r="AD112" i="31"/>
  <c r="AD113" i="31"/>
  <c r="AD114" i="31"/>
  <c r="AD115" i="31"/>
  <c r="AD116" i="31"/>
  <c r="AD117" i="31"/>
  <c r="AD118" i="31"/>
  <c r="AD119" i="31"/>
  <c r="AA106" i="31"/>
  <c r="AA107" i="31"/>
  <c r="AA108" i="31"/>
  <c r="AA109" i="31"/>
  <c r="AA110" i="31"/>
  <c r="AA111" i="31"/>
  <c r="AA112" i="31"/>
  <c r="AA113" i="31"/>
  <c r="AA114" i="31"/>
  <c r="AA115" i="31"/>
  <c r="AA116" i="31"/>
  <c r="AA117" i="31"/>
  <c r="AA118" i="31"/>
  <c r="AA119" i="31"/>
  <c r="AC88" i="31"/>
  <c r="AC89" i="31"/>
  <c r="AC90" i="31"/>
  <c r="AC91" i="31"/>
  <c r="AC92" i="31"/>
  <c r="AC93" i="31"/>
  <c r="AC94" i="31"/>
  <c r="AC95" i="31"/>
  <c r="AC96" i="31"/>
  <c r="AC97" i="31"/>
  <c r="AC98" i="31"/>
  <c r="AC99" i="31"/>
  <c r="AC100" i="31"/>
  <c r="AC101" i="31"/>
  <c r="AC102" i="31"/>
  <c r="AC103" i="31"/>
  <c r="AC104" i="31"/>
  <c r="AC105" i="31"/>
  <c r="AA88" i="31"/>
  <c r="AA89" i="31"/>
  <c r="AA90" i="31"/>
  <c r="AA91" i="31"/>
  <c r="AA92" i="31"/>
  <c r="AA93" i="31"/>
  <c r="AA94" i="31"/>
  <c r="AA95" i="31"/>
  <c r="AA96" i="31"/>
  <c r="AA97" i="31"/>
  <c r="AA98" i="31"/>
  <c r="AA99" i="31"/>
  <c r="AA100" i="31"/>
  <c r="AA101" i="31"/>
  <c r="AA102" i="31"/>
  <c r="AA103" i="31"/>
  <c r="AA104" i="31"/>
  <c r="AA105" i="31"/>
  <c r="AB2" i="31"/>
  <c r="AB3" i="31"/>
  <c r="AB4" i="31"/>
  <c r="AB5" i="31"/>
  <c r="AB6" i="31"/>
  <c r="AB7" i="31"/>
  <c r="AB8" i="31"/>
  <c r="AB9" i="31"/>
  <c r="AB10" i="31"/>
  <c r="AB11" i="31"/>
  <c r="AB12" i="31"/>
  <c r="AB13" i="31"/>
  <c r="AB14" i="31"/>
  <c r="AB15" i="31"/>
  <c r="AB16" i="31"/>
  <c r="AB17" i="31"/>
  <c r="AB18" i="31"/>
  <c r="AB19" i="31"/>
  <c r="AB20" i="31"/>
  <c r="AB21" i="31"/>
  <c r="AB22" i="31"/>
  <c r="AB23" i="31"/>
  <c r="AB24" i="31"/>
  <c r="AB25" i="31"/>
  <c r="AB26" i="31"/>
  <c r="AB27" i="31"/>
  <c r="AB28" i="31"/>
  <c r="AB29" i="31"/>
  <c r="AB30" i="31"/>
  <c r="AB31" i="31"/>
  <c r="AB32" i="31"/>
  <c r="AB33" i="31"/>
  <c r="AB34" i="31"/>
  <c r="AB35" i="31"/>
  <c r="AB36" i="31"/>
  <c r="AB37" i="31"/>
  <c r="AB38" i="31"/>
  <c r="AB39" i="31"/>
  <c r="AB40" i="31"/>
  <c r="AB41" i="31"/>
  <c r="AB42" i="31"/>
  <c r="AB43" i="31"/>
  <c r="AB44" i="31"/>
  <c r="AB45" i="31"/>
  <c r="AB46" i="31"/>
  <c r="AB47" i="31"/>
  <c r="AB48" i="31"/>
  <c r="AB49" i="31"/>
  <c r="AB50" i="31"/>
  <c r="AB51" i="31"/>
  <c r="AB52" i="31"/>
  <c r="AB53" i="31"/>
  <c r="AB54" i="31"/>
  <c r="AB55" i="31"/>
  <c r="AB56" i="31"/>
  <c r="AB57" i="31"/>
  <c r="AB58" i="31"/>
  <c r="AB59" i="31"/>
  <c r="AB60" i="31"/>
  <c r="AB61" i="31"/>
  <c r="AB62" i="31"/>
  <c r="AB63" i="31"/>
  <c r="AB64" i="31"/>
  <c r="AB65" i="31"/>
  <c r="AB66" i="31"/>
  <c r="AB67" i="31"/>
  <c r="AB68" i="31"/>
  <c r="AB69" i="31"/>
  <c r="AB70" i="31"/>
  <c r="AB71" i="31"/>
  <c r="AB72" i="31"/>
  <c r="AB73" i="31"/>
  <c r="AB74" i="31"/>
  <c r="AB75" i="31"/>
  <c r="AB76" i="31"/>
  <c r="AB77" i="31"/>
  <c r="AB78" i="31"/>
  <c r="AB79" i="31"/>
  <c r="AB80" i="31"/>
  <c r="AB81" i="31"/>
  <c r="AB82" i="31"/>
  <c r="AB83" i="31"/>
  <c r="AB84" i="31"/>
  <c r="AB85" i="31"/>
  <c r="AB86" i="31"/>
  <c r="AB87" i="31"/>
  <c r="AA2" i="31"/>
  <c r="AA3" i="31"/>
  <c r="AA4" i="31"/>
  <c r="AA5" i="31"/>
  <c r="AA6" i="31"/>
  <c r="AA7" i="31"/>
  <c r="AA8" i="31"/>
  <c r="AA9" i="31"/>
  <c r="AA10" i="31"/>
  <c r="AA11" i="31"/>
  <c r="AA12" i="31"/>
  <c r="AA13" i="31"/>
  <c r="AA14" i="31"/>
  <c r="AA15" i="31"/>
  <c r="AA16" i="31"/>
  <c r="AA17" i="31"/>
  <c r="AA18" i="31"/>
  <c r="AA19" i="31"/>
  <c r="AA20" i="31"/>
  <c r="AA21" i="31"/>
  <c r="AA22" i="31"/>
  <c r="AA23" i="31"/>
  <c r="AA24" i="31"/>
  <c r="AA25" i="31"/>
  <c r="AA26" i="31"/>
  <c r="AA27" i="31"/>
  <c r="AA28" i="31"/>
  <c r="AA29" i="31"/>
  <c r="AA30" i="31"/>
  <c r="AA31" i="31"/>
  <c r="AA32" i="31"/>
  <c r="AA33" i="31"/>
  <c r="AA34" i="31"/>
  <c r="AA35" i="31"/>
  <c r="AA36" i="31"/>
  <c r="AA37" i="31"/>
  <c r="AA38" i="31"/>
  <c r="AA39" i="31"/>
  <c r="AA40" i="31"/>
  <c r="AA41" i="31"/>
  <c r="AA42" i="31"/>
  <c r="AA43" i="31"/>
  <c r="AA44" i="31"/>
  <c r="AA45" i="31"/>
  <c r="AA46" i="31"/>
  <c r="AA47" i="31"/>
  <c r="AA48" i="31"/>
  <c r="AA49" i="31"/>
  <c r="AA50" i="31"/>
  <c r="AA51" i="31"/>
  <c r="AA52" i="31"/>
  <c r="AA53" i="31"/>
  <c r="AA54" i="31"/>
  <c r="AA55" i="31"/>
  <c r="AA56" i="31"/>
  <c r="AA57" i="31"/>
  <c r="AA58" i="31"/>
  <c r="AA59" i="31"/>
  <c r="AA60" i="31"/>
  <c r="AA61" i="31"/>
  <c r="AA62" i="31"/>
  <c r="AA63" i="31"/>
  <c r="AA64" i="31"/>
  <c r="AA65" i="31"/>
  <c r="AA66" i="31"/>
  <c r="AA67" i="31"/>
  <c r="AA68" i="31"/>
  <c r="AA69" i="31"/>
  <c r="AA70" i="31"/>
  <c r="AA71" i="31"/>
  <c r="AA72" i="31"/>
  <c r="AA73" i="31"/>
  <c r="AA74" i="31"/>
  <c r="AA75" i="31"/>
  <c r="AA76" i="31"/>
  <c r="AA77" i="31"/>
  <c r="AA78" i="31"/>
  <c r="AA79" i="31"/>
  <c r="AA80" i="31"/>
  <c r="AA81" i="31"/>
  <c r="AA82" i="31"/>
  <c r="AA83" i="31"/>
  <c r="AA84" i="31"/>
  <c r="AA85" i="31"/>
  <c r="AA86" i="31"/>
  <c r="AA87" i="31"/>
  <c r="G9" i="31"/>
  <c r="H9" i="31"/>
  <c r="I9" i="31"/>
  <c r="J9" i="31"/>
  <c r="K9" i="31"/>
  <c r="G8" i="31"/>
  <c r="H8" i="31"/>
  <c r="I8" i="31"/>
  <c r="J8" i="31"/>
  <c r="K8" i="31"/>
  <c r="G7" i="31"/>
  <c r="H7" i="31"/>
  <c r="I7" i="31"/>
  <c r="J7" i="31"/>
  <c r="K7" i="31"/>
  <c r="G6" i="31"/>
  <c r="H6" i="31"/>
  <c r="I6" i="31"/>
  <c r="J6" i="31"/>
  <c r="K6" i="31"/>
  <c r="G5" i="31"/>
  <c r="H5" i="31"/>
  <c r="I5" i="31"/>
  <c r="J5" i="31"/>
  <c r="K5" i="31"/>
  <c r="J56" i="36" l="1"/>
  <c r="L56" i="36" s="1"/>
  <c r="M56" i="36" s="1"/>
  <c r="J55" i="36"/>
  <c r="L60" i="36"/>
  <c r="M60" i="36" s="1"/>
  <c r="N60" i="36" s="1"/>
  <c r="K58" i="36"/>
  <c r="J58" i="36"/>
  <c r="L58" i="36" s="1"/>
  <c r="M58" i="36" s="1"/>
  <c r="N58" i="36" s="1"/>
  <c r="J50" i="36"/>
  <c r="L50" i="36" s="1"/>
  <c r="M50" i="36" s="1"/>
  <c r="N50" i="36" s="1"/>
  <c r="J49" i="36"/>
  <c r="J51" i="36"/>
  <c r="K51" i="36"/>
  <c r="K55" i="36"/>
  <c r="K46" i="36"/>
  <c r="J46" i="36"/>
  <c r="L46" i="36" s="1"/>
  <c r="M46" i="36" s="1"/>
  <c r="N46" i="36" s="1"/>
  <c r="J54" i="36"/>
  <c r="L54" i="36" s="1"/>
  <c r="M54" i="36" s="1"/>
  <c r="N54" i="36" s="1"/>
  <c r="K60" i="36"/>
  <c r="K52" i="36"/>
  <c r="J52" i="36"/>
  <c r="L52" i="36" s="1"/>
  <c r="M52" i="36" s="1"/>
  <c r="N52" i="36" s="1"/>
  <c r="J57" i="36"/>
  <c r="L57" i="36" s="1"/>
  <c r="M57" i="36" s="1"/>
  <c r="N57" i="36" s="1"/>
  <c r="K57" i="36"/>
  <c r="J44" i="36"/>
  <c r="L44" i="36" s="1"/>
  <c r="M44" i="36" s="1"/>
  <c r="N44" i="36" s="1"/>
  <c r="J45" i="36"/>
  <c r="K45" i="36"/>
  <c r="K49" i="36"/>
  <c r="AD21" i="36"/>
  <c r="AD34" i="36"/>
  <c r="AD30" i="36"/>
  <c r="AD31" i="36"/>
  <c r="AD32" i="36"/>
  <c r="B37" i="36" s="1"/>
  <c r="AD33" i="36"/>
  <c r="AD35" i="36"/>
  <c r="N56" i="36" l="1"/>
  <c r="B61" i="36" s="1"/>
  <c r="D61" i="36" a="1"/>
  <c r="D61" i="36" s="1"/>
  <c r="F61" i="36" a="1"/>
  <c r="F61" i="36" s="1"/>
  <c r="L45" i="36"/>
  <c r="M45" i="36" s="1"/>
  <c r="N45" i="36" s="1"/>
  <c r="L51" i="36"/>
  <c r="M51" i="36" s="1"/>
  <c r="N51" i="36" s="1"/>
  <c r="L49" i="36"/>
  <c r="M49" i="36" s="1"/>
  <c r="N49" i="36" s="1"/>
  <c r="L55" i="36"/>
  <c r="M55" i="36" s="1"/>
  <c r="N55" i="3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clinss</author>
  </authors>
  <commentList>
    <comment ref="G32" authorId="0" shapeId="0" xr:uid="{9BA54DFB-4337-4EAC-BD34-507B97841F1B}">
      <text>
        <r>
          <rPr>
            <b/>
            <sz val="9"/>
            <color indexed="81"/>
            <rFont val="MS P ゴシック"/>
            <family val="3"/>
            <charset val="128"/>
          </rPr>
          <t>clinss:</t>
        </r>
        <r>
          <rPr>
            <sz val="9"/>
            <color indexed="81"/>
            <rFont val="MS P ゴシック"/>
            <family val="3"/>
            <charset val="128"/>
          </rPr>
          <t xml:space="preserve">
H-52O-4 紙面再確認: T&amp;M/BMI紙面上のGは2.0600。旧転記値2.0000は読み取り誤りとして修正（2026-06-12）。Excel側G=2793.83 kg/m²s（2.0600×10^6 lb/hr-ft²相当）が正しい。</t>
        </r>
      </text>
    </comment>
    <comment ref="O47" authorId="0" shapeId="0" xr:uid="{0596425D-8330-4D79-8A2A-3F306DE851E7}">
      <text>
        <r>
          <rPr>
            <b/>
            <sz val="9"/>
            <color indexed="81"/>
            <rFont val="MS P ゴシック"/>
            <family val="3"/>
            <charset val="128"/>
          </rPr>
          <t>clinss:</t>
        </r>
        <r>
          <rPr>
            <sz val="9"/>
            <color indexed="81"/>
            <rFont val="MS P ゴシック"/>
            <family val="3"/>
            <charset val="128"/>
          </rPr>
          <t xml:space="preserve">
H-52O-4: T&amp;M/BMI紙面上のqは1.1170で確定（1.1700ではない）。原表値確定のためq補正はしない。簡易熱収支ではこの1点のみ x との整合が悪い状態が残る（Δ≈−0.069）。</t>
        </r>
      </text>
    </comment>
    <comment ref="O56" authorId="0" shapeId="0" xr:uid="{EEFADCB2-404B-4ED2-8658-B3A5BE12EDCA}">
      <text>
        <r>
          <rPr>
            <b/>
            <sz val="9"/>
            <color indexed="81"/>
            <rFont val="MS P ゴシック"/>
            <family val="3"/>
            <charset val="128"/>
          </rPr>
          <t>clinss:</t>
        </r>
        <r>
          <rPr>
            <sz val="9"/>
            <color indexed="81"/>
            <rFont val="MS P ゴシック"/>
            <family val="3"/>
            <charset val="128"/>
          </rPr>
          <t xml:space="preserve">
H-52O-4: 紙面確認でG=2.0600確定。表１のG転記値を修正済み。熱収支不整合は解消。</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<sst xmlns="http://schemas.openxmlformats.org/spreadsheetml/2006/main" count="12260" uniqueCount="3347">
  <si>
    <t>【H-50H1 result移送用。resultブックへコピー後、internal側では削除候補。正本: 00_RESULT_BUILD_MASTER_H50E。】</t>
  </si>
  <si>
    <t>00_RESULT_README — resultブック 概要・運用方針</t>
  </si>
  <si>
    <t>■ resultブックの位置づけ</t>
  </si>
  <si>
    <t>resultブックは作業場。文献追加とPPT用データ整理を行う場所。</t>
  </si>
  <si>
    <t>internalブックは退避倉庫。過去検討・試行錯誤・作業証跡を保持。</t>
  </si>
  <si>
    <t>resultには「最終採用データ」「文献追加に必要な地図」「PPT用最小グラフデータ」だけを残す。</t>
  </si>
  <si>
    <t>過去検討はinternalへ退避済み。</t>
  </si>
  <si>
    <t>■ 最初に読むシート</t>
  </si>
  <si>
    <t>1. 00_RESULT_README（このシート）</t>
  </si>
  <si>
    <t>2. 00_SHEET_MAP（全シート地図）</t>
  </si>
  <si>
    <t>3. 00_DATA_ADDITION_FLOW（文献追加手順）</t>
  </si>
  <si>
    <t>■ BR列までの共通標準口</t>
  </si>
  <si>
    <t>tm_* と tm_F1_* は BR列までを共通標準口とする。</t>
  </si>
  <si>
    <t>tm_* は元データ・文献追加の基準。</t>
  </si>
  <si>
    <t>tm_F1_* はF1適用後・マクロ返却結果の基準。</t>
  </si>
  <si>
    <t>tm_F1F2_* は結果シート。列構成は無理に揃えない。必要時のみPPT抽出。</t>
  </si>
  <si>
    <t>■ 文献追加時の流れ</t>
  </si>
  <si>
    <t>追加データだけマクロ計算 → 値化 → tm_F1_標準口へ返却。終了の目安=値化完了。詳細は 00_DATA_ADDITION_FLOW 参照。</t>
  </si>
  <si>
    <t>■ L_DNB と L_geometry の区別</t>
  </si>
  <si>
    <t>L_DNB: 結果量。診断用。補正式の入力に使わない。</t>
  </si>
  <si>
    <t>L_geometry: 幾何長さ。探索条件・補正入力候補。事前に分かる量。</t>
  </si>
  <si>
    <t>■ RMSEの扱い</t>
  </si>
  <si>
    <t>実Celata最終RMSE: 0.1282 → 0.1076（P依存F2P適用後）。</t>
  </si>
  <si>
    <t>0.1047は近似サーベイ値。本編の主結果にしない。</t>
  </si>
  <si>
    <t>■ resultに混ぜない内容（internalへ退避済み）</t>
  </si>
  <si>
    <t>x_Mes更新詳細 / K_Tw式 / 近似サーベイ / F2P_proxy_survey</t>
  </si>
  <si>
    <t>STマクロ連携ログ / 164重複キー確認 / H-48A〜H-50G管理ログ</t>
  </si>
  <si>
    <t>旧サマリー / 旧PPT案 / 旧L/Dh誤ラベル系 / エージェント誤認修正ログ</t>
  </si>
  <si>
    <t>■ public PPT作成時の注意</t>
  </si>
  <si>
    <t>x_Mes_newを外向きに使わない。P依存F2Pで群平均差が解消したと言わない。</t>
  </si>
  <si>
    <t>K_Twを主結果扱いしない。Excel内部事情はpublic PPT本文に出さない。</t>
  </si>
  <si>
    <t>■ H-50H2作業記録 (2026-06-08)</t>
  </si>
  <si>
    <t>H-50H2でresultブック整理・検証済み。internal管理・検討ログ系シート(40枚)を全削除。NeedsReviewシートなし。詳細は99_RESULT_CLEANUP_QC_H50H2参照。</t>
  </si>
  <si>
    <t>■ 文献調査時の運用 (H-50I)</t>
  </si>
  <si>
    <t>文献調査を開始する場合は、まずliterature_candidate_listに候補を登録する。文献データを直接tm_*に入れず、候補段階ではliterature_candidate_listで条件確認を行う。DataStatusがReadyToAddになった候補だけを、後続タスクでtm_*標準列へ追加する。</t>
  </si>
  <si>
    <t>■ H-50K1b-precheck 確認済み (2026-06-08)</t>
  </si>
  <si>
    <t>tm系12シート(tm_*/tm_F1_*/tm_F1F2_*)をresultブックで確認済み。全シート存在、tm_*/tm_F1_*はBR列終端、tm_F1F2_*は結果シートとして存在、実エラー0・外部ブック参照0。internalブックからのtm系削除可と判断。</t>
  </si>
  <si>
    <t>00_SHEET_MAP — resultブック シート地図</t>
  </si>
  <si>
    <t>SheetName</t>
  </si>
  <si>
    <t>Role</t>
  </si>
  <si>
    <t>ReadPriority</t>
  </si>
  <si>
    <t>Editable</t>
  </si>
  <si>
    <t>UsedFor</t>
  </si>
  <si>
    <t>SourceOrArchive</t>
  </si>
  <si>
    <t>PublicPPTUse</t>
  </si>
  <si>
    <t>FutureLiteratureUse</t>
  </si>
  <si>
    <t>Lifecycle</t>
  </si>
  <si>
    <t>Notes</t>
  </si>
  <si>
    <t>00_RESULT_README</t>
  </si>
  <si>
    <t>概要・運用方針</t>
  </si>
  <si>
    <t>1(最優先)</t>
  </si>
  <si>
    <t>Yes</t>
  </si>
  <si>
    <t>ブック全体の理解</t>
  </si>
  <si>
    <t>H-50H1新規</t>
  </si>
  <si>
    <t>No</t>
  </si>
  <si>
    <t>result正本</t>
  </si>
  <si>
    <t>最初に読む</t>
  </si>
  <si>
    <t>00_SHEET_MAP</t>
  </si>
  <si>
    <t>シート地図</t>
  </si>
  <si>
    <t>シート一覧・役割</t>
  </si>
  <si>
    <t>このシート</t>
  </si>
  <si>
    <t>00_DATA_ADDITION_FLOW</t>
  </si>
  <si>
    <t>文献追加手順</t>
  </si>
  <si>
    <t>文献追加フロー</t>
  </si>
  <si>
    <t>00_ARCHIVE_MAP</t>
  </si>
  <si>
    <t>internal退避地図</t>
  </si>
  <si>
    <t>参照時</t>
  </si>
  <si>
    <t>退避先参照</t>
  </si>
  <si>
    <t>result参照用</t>
  </si>
  <si>
    <t>誤読防止</t>
  </si>
  <si>
    <t>00_CURRENT_PUBLIC_SUMMARY</t>
  </si>
  <si>
    <t>現行public要点</t>
  </si>
  <si>
    <t>現行採用結果</t>
  </si>
  <si>
    <t>F2P_actual_ppt_summary抽出</t>
  </si>
  <si>
    <t>内部ログ除外</t>
  </si>
  <si>
    <t>01_PUBLIC_GRAPH_DATA</t>
  </si>
  <si>
    <t>PPT本編グラフ元</t>
  </si>
  <si>
    <t>G1-G6本編</t>
  </si>
  <si>
    <t>F2P_actual_ppt_graphs抽出</t>
  </si>
  <si>
    <t>グラフはresult側で再作成</t>
  </si>
  <si>
    <t>02_LDNB_GEOMETRY_DIAGNOSTIC</t>
  </si>
  <si>
    <t>L_DNB/DH診断</t>
  </si>
  <si>
    <t>G3診断</t>
  </si>
  <si>
    <t>05_L_LDNB_AUDIT_MEMO抽出</t>
  </si>
  <si>
    <t>L_DNB=結果量</t>
  </si>
  <si>
    <t>03_GEOMETRY_LDH_SEARCH</t>
  </si>
  <si>
    <t>幾何L/DH探索</t>
  </si>
  <si>
    <t>G4探索条件</t>
  </si>
  <si>
    <t>LDh_search抽出</t>
  </si>
  <si>
    <t>L_geometry=探索条件</t>
  </si>
  <si>
    <t>literature_candidate_list</t>
  </si>
  <si>
    <t>Literature candidate management</t>
  </si>
  <si>
    <t>High when doing literature search</t>
  </si>
  <si>
    <t>Candidate screening before adding new data</t>
  </si>
  <si>
    <t>H-50I整備</t>
  </si>
  <si>
    <t>Yes(調査後)</t>
  </si>
  <si>
    <t>Primary entry point for literature candidates</t>
  </si>
  <si>
    <t>Result working sheet, keep</t>
  </si>
  <si>
    <t>H-50Iで文献調査用に整備。最低26列・判定基準・入力ルールあり。</t>
  </si>
  <si>
    <t>tm_ST</t>
  </si>
  <si>
    <t>STデータ</t>
  </si>
  <si>
    <t>作業時</t>
  </si>
  <si>
    <t>追加行のみ</t>
  </si>
  <si>
    <t>元データ・文献追加基準</t>
  </si>
  <si>
    <t>tm_ST(internal)</t>
  </si>
  <si>
    <t>BR列まで標準口</t>
  </si>
  <si>
    <t>tm_108</t>
  </si>
  <si>
    <t>108データ</t>
  </si>
  <si>
    <t>tm_108(internal)</t>
  </si>
  <si>
    <t>tm_161</t>
  </si>
  <si>
    <t>161データ</t>
  </si>
  <si>
    <t>tm_161(internal)</t>
  </si>
  <si>
    <t>tm_164</t>
  </si>
  <si>
    <t>164データ</t>
  </si>
  <si>
    <t>tm_164(internal)</t>
  </si>
  <si>
    <t>tm_F1_ST</t>
  </si>
  <si>
    <t>ST F1適用後</t>
  </si>
  <si>
    <t>マクロ返却基準</t>
  </si>
  <si>
    <t>tm_F1_ST(internal)</t>
  </si>
  <si>
    <t>tm_F1_108</t>
  </si>
  <si>
    <t>108 F1適用後</t>
  </si>
  <si>
    <t>tm_F1_108(internal)</t>
  </si>
  <si>
    <t>tm_F1_161</t>
  </si>
  <si>
    <t>161 F1適用後</t>
  </si>
  <si>
    <t>tm_F1_161(internal)</t>
  </si>
  <si>
    <t>tm_F1_164</t>
  </si>
  <si>
    <t>164 F1適用後</t>
  </si>
  <si>
    <t>tm_F1_164(internal)</t>
  </si>
  <si>
    <t>tm_F1F2_ST</t>
  </si>
  <si>
    <t>ST F1xF2P結果</t>
  </si>
  <si>
    <t>No(結果)</t>
  </si>
  <si>
    <t>現行結果</t>
  </si>
  <si>
    <t>tm_F1F2_ST(internal)</t>
  </si>
  <si>
    <t>PPT抽出時</t>
  </si>
  <si>
    <t>参照</t>
  </si>
  <si>
    <t>result結果</t>
  </si>
  <si>
    <t>列構成は揃えない</t>
  </si>
  <si>
    <t>tm_F1F2_108</t>
  </si>
  <si>
    <t>108 F1xF2P結果</t>
  </si>
  <si>
    <t>tm_F1F2_108(internal)</t>
  </si>
  <si>
    <t>tm_F1F2_161</t>
  </si>
  <si>
    <t>161 F1xF2P結果</t>
  </si>
  <si>
    <t>tm_F1F2_161(internal)</t>
  </si>
  <si>
    <t>tm_F1F2_164</t>
  </si>
  <si>
    <t>164 F1xF2P結果</t>
  </si>
  <si>
    <t>tm_F1F2_164(internal)</t>
  </si>
  <si>
    <t>tm_literature_raw (将来)</t>
  </si>
  <si>
    <t>文献生データ</t>
  </si>
  <si>
    <t>将来</t>
  </si>
  <si>
    <t>文献追加入口</t>
  </si>
  <si>
    <t>文献調査後</t>
  </si>
  <si>
    <t>result将来追加</t>
  </si>
  <si>
    <t>tm_標準列へ準拠</t>
  </si>
  <si>
    <t>tm_literature_F1 (将来)</t>
  </si>
  <si>
    <t>文献F1適用後</t>
  </si>
  <si>
    <t>マクロ返却</t>
  </si>
  <si>
    <t>マクロ後値化</t>
  </si>
  <si>
    <t>BR列構成</t>
  </si>
  <si>
    <t>tm_literature_F1F2 (将来)</t>
  </si>
  <si>
    <t>文献F1xF2P結果</t>
  </si>
  <si>
    <t>文献追加後結果</t>
  </si>
  <si>
    <t>tm_literature_F1から</t>
  </si>
  <si>
    <t>99_RESULT_CLEANUP_QC_H50H2</t>
  </si>
  <si>
    <t>QCログ</t>
  </si>
  <si>
    <t>Low</t>
  </si>
  <si>
    <t>Result cleanup verification</t>
  </si>
  <si>
    <t>H-50H2新規</t>
  </si>
  <si>
    <t>Temporary QC, delete candidate after final confirmation</t>
  </si>
  <si>
    <t>H-50H2で新規作成</t>
  </si>
  <si>
    <t>00_DATA_ADDITION_FLOW — 文献追加フロー</t>
  </si>
  <si>
    <t>Step</t>
  </si>
  <si>
    <t>Scenario</t>
  </si>
  <si>
    <t>ActionInResult</t>
  </si>
  <si>
    <t>ActionInMacroBook</t>
  </si>
  <si>
    <t>Output</t>
  </si>
  <si>
    <t>CompletionCriterion</t>
  </si>
  <si>
    <t>文献候補を見つける</t>
  </si>
  <si>
    <t>literature_candidate_listに候補を記録</t>
  </si>
  <si>
    <t>-</t>
  </si>
  <si>
    <t>候補一覧</t>
  </si>
  <si>
    <t>候補が一覧化された</t>
  </si>
  <si>
    <t>DataStatus=候補</t>
  </si>
  <si>
    <t>条件だけ仮登録</t>
  </si>
  <si>
    <t>P/G/DH等の条件のみtm_*へ仮追加</t>
  </si>
  <si>
    <t>条件行</t>
  </si>
  <si>
    <t>条件が揃う</t>
  </si>
  <si>
    <t>実データ未取得</t>
  </si>
  <si>
    <t>文献データを入手</t>
  </si>
  <si>
    <t>tm_literature_rawへ生データを入力</t>
  </si>
  <si>
    <t>生データ</t>
  </si>
  <si>
    <t>データ取得済み</t>
  </si>
  <si>
    <t>DataStatus=取得</t>
  </si>
  <si>
    <t>■ 文献追加後の分岐（詳細は00_RESULT_BUILD_MASTER_H50E 表6参照）</t>
  </si>
  <si>
    <t>tm_標準列へ追加</t>
  </si>
  <si>
    <t>BR列構成でtm_*の標準口へ追加</t>
  </si>
  <si>
    <t>標準化行</t>
  </si>
  <si>
    <t>BR口に揃う</t>
  </si>
  <si>
    <t>SourcePaper/DataStatus記入</t>
  </si>
  <si>
    <t>追加データのみマクロ実行</t>
  </si>
  <si>
    <t>追加行だけマクロ計算</t>
  </si>
  <si>
    <t>マクロ結果(数式)</t>
  </si>
  <si>
    <t>計算完了</t>
  </si>
  <si>
    <t>既存行は再計算しない</t>
  </si>
  <si>
    <t>マクロ結果を値化</t>
  </si>
  <si>
    <t>数式→値へ確定</t>
  </si>
  <si>
    <t>確定値</t>
  </si>
  <si>
    <t>値化完了=追加終了の目安</t>
  </si>
  <si>
    <t>ここが追加終了</t>
  </si>
  <si>
    <t>tm_F1_標準口へコピー</t>
  </si>
  <si>
    <t>値化結果をtm_F1_*(BR列)へ</t>
  </si>
  <si>
    <t>tm_F1_標準行</t>
  </si>
  <si>
    <t>外部参照を残さない</t>
  </si>
  <si>
    <t>PPT用グラフデータ更新</t>
  </si>
  <si>
    <t>必要なら01_PUBLIC_GRAPH_DATAを更新</t>
  </si>
  <si>
    <t>更新グラフデータ</t>
  </si>
  <si>
    <t>PPT反映可能</t>
  </si>
  <si>
    <t>本編/Appendixを選別</t>
  </si>
  <si>
    <t>古い検討をinternal退避</t>
  </si>
  <si>
    <t>resultから外す</t>
  </si>
  <si>
    <t>internal退避</t>
  </si>
  <si>
    <t>resultが最小構成</t>
  </si>
  <si>
    <t>表2・表3参照</t>
  </si>
  <si>
    <t>条件</t>
  </si>
  <si>
    <t>対応</t>
  </si>
  <si>
    <t>文献が見つからない</t>
  </si>
  <si>
    <t>現状維持。現行P依存F2P結果を使う。</t>
  </si>
  <si>
    <t>候補だけ見つかった</t>
  </si>
  <si>
    <t>literature_candidate_listに条件記録。DataStatus=候補。</t>
  </si>
  <si>
    <t>データが入手できた</t>
  </si>
  <si>
    <t>表のStep3〜9のフローで追加。</t>
  </si>
  <si>
    <t>補正式が変わった</t>
  </si>
  <si>
    <t>新補正式で再結果・グラフ更新。旧検討はinternal退避。</t>
  </si>
  <si>
    <t>P依存F2Pが不要になった</t>
  </si>
  <si>
    <t>G1/G2グラフの取扱いを再検討。旧グラフはinternal退避候補。</t>
  </si>
  <si>
    <t>00_ARCHIVE_MAP — resultに入れない過去検討の退避先</t>
  </si>
  <si>
    <t>Content</t>
  </si>
  <si>
    <t>ArchiveLocationInInternal</t>
  </si>
  <si>
    <t>ReasonNotInResult</t>
  </si>
  <si>
    <t>CanReintroduce</t>
  </si>
  <si>
    <t>x_Mes更新詳細</t>
  </si>
  <si>
    <t>01_xMes_UPDATE_METHOD</t>
  </si>
  <si>
    <t>x_Mes_newを外向き使用しない方針</t>
  </si>
  <si>
    <t>外向き利用禁止</t>
  </si>
  <si>
    <t>x_Mes相関値候補</t>
  </si>
  <si>
    <t>x_Mes_update_check / x_Mes_PM_check</t>
  </si>
  <si>
    <t>中間検討。resultに不要</t>
  </si>
  <si>
    <t>誤読リスク</t>
  </si>
  <si>
    <t>K_Tw式</t>
  </si>
  <si>
    <t>03_KTw_PROXY_LOG</t>
  </si>
  <si>
    <t>K_Twを主結果扱いしない</t>
  </si>
  <si>
    <t>Appendix判断後</t>
  </si>
  <si>
    <t>Appendix可能性あり</t>
  </si>
  <si>
    <t>近似サーベイ0.1047</t>
  </si>
  <si>
    <t>F2P_proxy_survey / F2P_best_case_check</t>
  </si>
  <si>
    <t>0.1047は近似値。主結果にしない</t>
  </si>
  <si>
    <t>0.1076が実Celata最終</t>
  </si>
  <si>
    <t>F2P_proxy_survey</t>
  </si>
  <si>
    <t>中間検討ログ</t>
  </si>
  <si>
    <t>ST_F2P_transfer_for_macro</t>
  </si>
  <si>
    <t>マクロ連携中間データ</t>
  </si>
  <si>
    <t>証跡</t>
  </si>
  <si>
    <t>STマクロ連携ログ</t>
  </si>
  <si>
    <t>04_ST_F2P_MACRO_LOG</t>
  </si>
  <si>
    <t>作業ログ</t>
  </si>
  <si>
    <t>164重複キー確認</t>
  </si>
  <si>
    <t>05_L_LDNB_164_CHECK</t>
  </si>
  <si>
    <t>内部確認ログ</t>
  </si>
  <si>
    <t>H-48A〜H-50G管理ログ</t>
  </si>
  <si>
    <t>00_INTERNAL_BOOK_INFO等</t>
  </si>
  <si>
    <t>タスク管理ログ。誤読リスク</t>
  </si>
  <si>
    <t>エージェント向け情報過多</t>
  </si>
  <si>
    <t>旧サマリー</t>
  </si>
  <si>
    <t>F2P_actual_ppt_summary(internal)</t>
  </si>
  <si>
    <t>内部検討ログ含む</t>
  </si>
  <si>
    <t>要点は00_CURRENT_PUBLIC_SUMMARYへ</t>
  </si>
  <si>
    <t>旧PPT案</t>
  </si>
  <si>
    <t>F2P_actual_ppt_graphs(internal)</t>
  </si>
  <si>
    <t>内部検討含む</t>
  </si>
  <si>
    <t>要点は01_PUBLIC_GRAPH_DATAへ</t>
  </si>
  <si>
    <t>旧L/Dh誤ラベル系</t>
  </si>
  <si>
    <t>05_L_LDNB_AUDIT / 05_L_LDNB_164_CHECK</t>
  </si>
  <si>
    <t>旧ラベル誤用。再解釈済み</t>
  </si>
  <si>
    <t>H-48G以降で整理</t>
  </si>
  <si>
    <t>エージェント誤認修正ログ</t>
  </si>
  <si>
    <t>各管理ログシート内</t>
  </si>
  <si>
    <t>内部作業ログ</t>
  </si>
  <si>
    <t>00_CURRENT_PUBLIC_SUMMARY — 現行public採用結果の要点（内部検討ログは除外）</t>
  </si>
  <si>
    <t>出典: F2P_actual_ppt_summary (internal) から公開用要点を抽出。2026-06-08 H-50H1。</t>
  </si>
  <si>
    <t>■ 主要数値（実Celata F1×F2P適用後）</t>
  </si>
  <si>
    <t>項目</t>
  </si>
  <si>
    <t>before</t>
  </si>
  <si>
    <t>after</t>
  </si>
  <si>
    <t>変化</t>
  </si>
  <si>
    <t>解釈</t>
  </si>
  <si>
    <t>全体RMSE</t>
  </si>
  <si>
    <t>バラつき圧縮。改善。</t>
  </si>
  <si>
    <t>PM標準偏差</t>
  </si>
  <si>
    <t>分布が狭くなった。</t>
  </si>
  <si>
    <t>tm_108 PM平均</t>
  </si>
  <si>
    <t>高めのまま(&gt;1)。</t>
  </si>
  <si>
    <t>tm_161 PM平均</t>
  </si>
  <si>
    <t>低めのまま(&lt;1)。</t>
  </si>
  <si>
    <t>tm_164 PM平均</t>
  </si>
  <si>
    <t>改善/悪化点</t>
  </si>
  <si>
    <t>—</t>
  </si>
  <si>
    <t>31/27</t>
  </si>
  <si>
    <t>改善が多数だが悪化も存在。</t>
  </si>
  <si>
    <t>■ 本編用一文結論</t>
  </si>
  <si>
    <t>P依存F2Pは点ごとのバラつき圧縮に有効（RMSE 0.1282→0.1076）。ただし群平均差（108高め・161/164低め）は残る。群平均差の主因ではない。次は大L/DH単管データ探索へ。</t>
  </si>
  <si>
    <t>■ L_DNB/DH診断（群別）</t>
  </si>
  <si>
    <t>Dataset</t>
  </si>
  <si>
    <t>L_DNB/DH mean</t>
  </si>
  <si>
    <t>PM mean</t>
  </si>
  <si>
    <t>傾向</t>
  </si>
  <si>
    <t>ST</t>
  </si>
  <si>
    <t>高め(&gt;1)。短い側。</t>
  </si>
  <si>
    <t>やや高め(&gt;1)。幾何L/DH約189。</t>
  </si>
  <si>
    <t>低め(&lt;1)。大L/DH側。</t>
  </si>
  <si>
    <t>低め(&lt;1)。DNB位置が幾何より手前。</t>
  </si>
  <si>
    <t>■ RMSEの注意</t>
  </si>
  <si>
    <t>0.1076 = 実Celata最終RMSE。本編で使う値。</t>
  </si>
  <si>
    <t>0.1047 = 近似サーベイ値。本編の主結果にしない。</t>
  </si>
  <si>
    <t>01_PUBLIC_GRAPH_DATA — PPT用グラフ候補一覧と元データ</t>
  </si>
  <si>
    <t>グラフそのものはresult側で再作成。元データ表とグラフ候補一覧を記録。出典: F2P_actual_ppt_graphs (internal)。</t>
  </si>
  <si>
    <t>GraphID</t>
  </si>
  <si>
    <t>GraphTitle</t>
  </si>
  <si>
    <t>UseInMain</t>
  </si>
  <si>
    <t>UseInAppendix</t>
  </si>
  <si>
    <t>PublicResultSheet</t>
  </si>
  <si>
    <t>SourceInternal</t>
  </si>
  <si>
    <t>G1</t>
  </si>
  <si>
    <t>P依存F2Pの限界、群平均差は残る</t>
  </si>
  <si>
    <t>F2P_actual_ppt_graphs</t>
  </si>
  <si>
    <t>群平均差解消とは言わない。グラフはresult側で再作成。</t>
  </si>
  <si>
    <t>G2</t>
  </si>
  <si>
    <t>P依存F2Pの効果、RMSEは改善する</t>
  </si>
  <si>
    <t>RMSE 0.1282→0.1076。0.1076が実Celata最終。</t>
  </si>
  <si>
    <t>G3</t>
  </si>
  <si>
    <t>L_DNB/DH診断（ST高め・108やや高め・161/164低め）</t>
  </si>
  <si>
    <t>05_L_LDNB_AUDIT_MEMO</t>
  </si>
  <si>
    <t>L_DNBは結果量。診断図の軸として使う。</t>
  </si>
  <si>
    <t>G4</t>
  </si>
  <si>
    <t>幾何L/DH探索条件、現有STは大L/DH側を未カバー</t>
  </si>
  <si>
    <t>LDh_search_narrowing_for_ppt</t>
  </si>
  <si>
    <t>L_geometryは探索条件。補正入力候補。</t>
  </si>
  <si>
    <t>G5</t>
  </si>
  <si>
    <t>F2P悪化点内訳</t>
  </si>
  <si>
    <t>05_APPENDIX(将来)</t>
  </si>
  <si>
    <t>F1F2_worsened_structure_check</t>
  </si>
  <si>
    <t>ST F2P悪化を失敗と書かない。</t>
  </si>
  <si>
    <t>G6</t>
  </si>
  <si>
    <t>全点PM before/after散布</t>
  </si>
  <si>
    <t>PM=1補助線と45度線。</t>
  </si>
  <si>
    <t>G7</t>
  </si>
  <si>
    <t>K_Tw近似検討</t>
  </si>
  <si>
    <t>Yes(またはinternal)</t>
  </si>
  <si>
    <t>K_Twを主結果扱いしない。</t>
  </si>
  <si>
    <t>G8</t>
  </si>
  <si>
    <t>教科書L/D図（既往知見）</t>
  </si>
  <si>
    <t>既往知見</t>
  </si>
  <si>
    <t>Appendix向け。</t>
  </si>
  <si>
    <t>G9</t>
  </si>
  <si>
    <t>文献候補比較表（文献調査後追加予定）</t>
  </si>
  <si>
    <t>Yes(予定)</t>
  </si>
  <si>
    <t>調査後に具体化。DataStatus管理。</t>
  </si>
  <si>
    <t>02_LDNB_GEOMETRY_DIAGNOSTIC — L_DNB/DH診断・幾何L/DH比較（H-50H1）</t>
  </si>
  <si>
    <t>出典: 05_L_LDNB_AUDIT_MEMO / 01_existing_data_position (internalブック)。値は値化済。L_DNB=結果量・診断用、L_geometry=探索条件・補正入力候補。</t>
  </si>
  <si>
    <t>表1: 用語定義— L_DNB/DH と 幾何L/DH の区別</t>
  </si>
  <si>
    <t>Quantity</t>
  </si>
  <si>
    <t>Definition</t>
  </si>
  <si>
    <t>UseFor</t>
  </si>
  <si>
    <t>DoNotUseFor</t>
  </si>
  <si>
    <t>L_DNB</t>
  </si>
  <si>
    <t>DNB発生位置に基づく長さ。計算・収束の結果として得られる量。</t>
  </si>
  <si>
    <t>診断(L_DNB/DH)、文献との診断比較</t>
  </si>
  <si>
    <t>補正式の入力(結果量のため循環属性)</t>
  </si>
  <si>
    <t>raw系 R列、F1F2系 R列実体がこれ</t>
  </si>
  <si>
    <t>L_DNB/DH</t>
  </si>
  <si>
    <t>L_DNBをDHで無次元化した診断量</t>
  </si>
  <si>
    <t>診断図の軸、群別の高め/低め判定</t>
  </si>
  <si>
    <t>補正式入力、幾何L/DHとの混同</t>
  </si>
  <si>
    <t>PPT Slide 5用</t>
  </si>
  <si>
    <t>L_geometry</t>
  </si>
  <si>
    <t>幾何長さ（試験条件として事前に分かる量）</t>
  </si>
  <si>
    <t>探索条件・補正入力候補</t>
  </si>
  <si>
    <t>L_DNB/DH診断との混同</t>
  </si>
  <si>
    <t>raw系 BR列</t>
  </si>
  <si>
    <t>幾何L/DH</t>
  </si>
  <si>
    <t>L_geometryをDHで無次元化。事前に分かる探索条件量</t>
  </si>
  <si>
    <t>探索条件図の軸、同程P/Gで大L/DHの単管探し</t>
  </si>
  <si>
    <t>L_DNB/DH診断との混同、補正式入力</t>
  </si>
  <si>
    <t>PPT Slide 6用</t>
  </si>
  <si>
    <t>表2: データセット別 L_DNB/DH 診断</t>
  </si>
  <si>
    <t>N</t>
  </si>
  <si>
    <t>L_DNB_over_DH_min</t>
  </si>
  <si>
    <t>L_DNB_over_DH_max</t>
  </si>
  <si>
    <t>L_DNB_over_DH_mean</t>
  </si>
  <si>
    <t>PM_ratio_mean</t>
  </si>
  <si>
    <t>Diagnosis</t>
  </si>
  <si>
    <t>高め (PM&gt;1)</t>
  </si>
  <si>
    <t>短い側。L_DNB/DHが小さいとP依存F2Pで高めに出る傂向</t>
  </si>
  <si>
    <t>やや高め (PM&gt;1)</t>
  </si>
  <si>
    <t>中間。御安全側だが群平均差残る</t>
  </si>
  <si>
    <t>低め (PM&lt;1)</t>
  </si>
  <si>
    <t>大L/DH側。L_DNB/DH≈幾何L/DH</t>
  </si>
  <si>
    <t>L_DNB/DH &lt; 幾何L/DH（DNB位置が手前）</t>
  </si>
  <si>
    <t>表3: データセット別 幾何L/DH 探索条件</t>
  </si>
  <si>
    <t>L_geometry_over_DH_min</t>
  </si>
  <si>
    <t>L_geometry_over_DH_max</t>
  </si>
  <si>
    <t>L_geometry_over_DH_mean</t>
  </si>
  <si>
    <t>SearchTarget</t>
  </si>
  <si>
    <t>現在カバー済</t>
  </si>
  <si>
    <t>小さいL/DH側のみ。大L/DH向け単管データなし</t>
  </si>
  <si>
    <t>108(バンドル)</t>
  </si>
  <si>
    <t>単管でL/DH≈189相当を探す</t>
  </si>
  <si>
    <t>偶数加熱バンドル。単管で同相当が候補</t>
  </si>
  <si>
    <t>161(バンドル)</t>
  </si>
  <si>
    <t>単管でL/DH≈362相当を探す</t>
  </si>
  <si>
    <t>一様加熱バンドル</t>
  </si>
  <si>
    <t>164(バンドル)</t>
  </si>
  <si>
    <t>余弦加熱バンドル</t>
  </si>
  <si>
    <t>表4: L_DNB/DH と 幾何L/DH の対比要点</t>
  </si>
  <si>
    <t>Item</t>
  </si>
  <si>
    <t>PublicPPT</t>
  </si>
  <si>
    <t>最重要区別</t>
  </si>
  <si>
    <t>L_DNBは結果量(診断用)、幾何Lは探索条件(補正入力候補)。混同しない。</t>
  </si>
  <si>
    <t>必ず分けて示す</t>
  </si>
  <si>
    <t>PPT軸ラベルに明記</t>
  </si>
  <si>
    <t>161の専間刎</t>
  </si>
  <si>
    <t>161はL_DNB/DH≈幾何L/DH (≈361-362)。コインシデンスだが混同しない。</t>
  </si>
  <si>
    <t>対比図はAppendix</t>
  </si>
  <si>
    <t>108・164で大きく長れる</t>
  </si>
  <si>
    <t>108・164の差異</t>
  </si>
  <si>
    <t>108: L_DNB/DH(139.7) ≪ 幾何L/DH(189.2)。164: L_DNB/DH(286.8) &lt; 幾何L/DH(362.4)。DNB位置が管末端に尾きない。</t>
  </si>
  <si>
    <t>診断図で示す</t>
  </si>
  <si>
    <t>L_DNB &lt; L_geometry</t>
  </si>
  <si>
    <t>Excel内部事情</t>
  </si>
  <si>
    <t>F1F2系R列見出しが「L」だが実体はL_DNB。Public本文に写かない。</t>
  </si>
  <si>
    <t>出さない</t>
  </si>
  <si>
    <t>Internalのみ</t>
  </si>
  <si>
    <t>03_GEOMETRY_LDH_SEARCH — 幾何L/DH探索条件（H-50H1）</t>
  </si>
  <si>
    <t>出典: 01_existing_data_position / 05_L_LDNB_AUDIT_MEMO (internal)。周L_geometry=探索条件・補正入力候補。L_DNBと混同しない。</t>
  </si>
  <si>
    <t>表1: 現有データの幾何条件・カバレッジ</t>
  </si>
  <si>
    <t>Type</t>
  </si>
  <si>
    <t>L_geom_over_DH</t>
  </si>
  <si>
    <t>DH_range_m</t>
  </si>
  <si>
    <t>L_range_m</t>
  </si>
  <si>
    <t>HeatingShape</t>
  </si>
  <si>
    <t>Coverage</t>
  </si>
  <si>
    <t>単管/一様加熱</t>
  </si>
  <si>
    <t>64.5 – 80</t>
  </si>
  <si>
    <t>0.001905 – 0.007772</t>
  </si>
  <si>
    <t>0.1524 – 0.5906</t>
  </si>
  <si>
    <t>uniform</t>
  </si>
  <si>
    <t>小さいL/DH側のみ。大L/DH単管なし</t>
  </si>
  <si>
    <t>バンドル/偶数加熱</t>
  </si>
  <si>
    <t>≈ 189.2</t>
  </si>
  <si>
    <t>※バンドルのためDHは相当値</t>
  </si>
  <si>
    <t>※同上</t>
  </si>
  <si>
    <t>μcosine</t>
  </si>
  <si>
    <t>単管で展開必要</t>
  </si>
  <si>
    <t>同程P/Gで単管L/DH≈189のデータを探す</t>
  </si>
  <si>
    <t>バンドル/一様加熱</t>
  </si>
  <si>
    <t>≈ 362.4</t>
  </si>
  <si>
    <t>※バンドル</t>
  </si>
  <si>
    <t>同程P/Gで単管L/DH≈362のデータを探す</t>
  </si>
  <si>
    <t>バンドル/余弦加熱</t>
  </si>
  <si>
    <t>cosine</t>
  </si>
  <si>
    <t>表2: 追加単管データ標的条件</t>
  </si>
  <si>
    <t>Priority</t>
  </si>
  <si>
    <t>TargetL_geom_over_DH</t>
  </si>
  <si>
    <t>Reason</t>
  </si>
  <si>
    <t>DataStatus</t>
  </si>
  <si>
    <t>1（最高）</t>
  </si>
  <si>
    <t>≈189 単管一様加熱</t>
  </si>
  <si>
    <t>108相当のカバレッジなし</t>
  </si>
  <si>
    <t>未取得</t>
  </si>
  <si>
    <t>Thompson &amp; Macbeth等から探索</t>
  </si>
  <si>
    <t>≈362 単管一様加熱</t>
  </si>
  <si>
    <t>161/164相当のカバレッジなし</t>
  </si>
  <si>
    <t>≈189 単管非一様（cos/μcosine）</t>
  </si>
  <si>
    <t>cosine or μcosine</t>
  </si>
  <si>
    <t>加熱形状依存性の確認</t>
  </si>
  <si>
    <t>候補があれば追加</t>
  </si>
  <si>
    <t>任意 大L/DH単管</t>
  </si>
  <si>
    <t>any</t>
  </si>
  <si>
    <t>P依存F2Pの棄否判断に使用</t>
  </si>
  <si>
    <t>低優先だがあれば有用</t>
  </si>
  <si>
    <t>表3: 探索向きメッセージ（PPT Slide 6）</t>
  </si>
  <si>
    <t>現有STの位置づけ</t>
  </si>
  <si>
    <t>L/DH=64.5–80の短い単管のみ。大L/DH側(108相当≈189、161/164相当≈362)は未カバー。</t>
  </si>
  <si>
    <t>Yes(Slide 6)</t>
  </si>
  <si>
    <t>追加探索の方向</t>
  </si>
  <si>
    <t>同程P/GでL/DH≈189または≈362の単管データを探す。</t>
  </si>
  <si>
    <t>言うべきこと</t>
  </si>
  <si>
    <t>幾何L/DHは探索条件・補正入力候補。L_DNB/DHと混同しない。</t>
  </si>
  <si>
    <t>言わないこと</t>
  </si>
  <si>
    <t>L_DNB/DHを補正式入力に使うと言わない。Excel内部事情（R列表記等）はPublicに出さない。</t>
  </si>
  <si>
    <t>No(Internal only)</t>
  </si>
  <si>
    <t>文献探索時の候補判定基準 H-50I</t>
  </si>
  <si>
    <t>・最優先は、同程度P/G条件で、大きい幾何L/DHを持つ単管CHFデータ。</t>
  </si>
  <si>
    <t>・現有STは幾何L/DH 64.5〜80付近。</t>
  </si>
  <si>
    <t>・108相当は幾何L/DH 約189。</t>
  </si>
  <si>
    <t>・161/164相当は幾何L/DH 約362。</t>
  </si>
  <si>
    <t>・まずは幾何L/DH 150〜400程度を持つ単管データを優先的に探す。</t>
  </si>
  <si>
    <t>・P/Gが大きく外れる場合は、L/DHだけ一致しても優先度を下げる。</t>
  </si>
  <si>
    <t>・文献にL_DNBまたはCHF位置がある場合は、診断比較に使えるため評価を上げる。</t>
  </si>
  <si>
    <t>・文献に幾何L/DHしかない場合も、探索条件としては有用。</t>
  </si>
  <si>
    <t>・L_DNBは結果量なので、補正式入力には使わない。</t>
  </si>
  <si>
    <t>・候補の登録・条件確認はliterature_candidate_listで行う。</t>
  </si>
  <si>
    <t>literature_candidate_list — 文献候補管理表（H-50I整備）</t>
  </si>
  <si>
    <t>目的: 同程P/G条件で現有STが未カバーの大きい幾何L/DH側を持つ単管CHFデータを探す。候補段階では本表で条件確認し、DataStatus=ReadyToAddのみ後綟tm_*へ追加。詳細は03_GEOMETRY_LDH_SEARCH参照。</t>
  </si>
  <si>
    <t>表1: 文献候補（条件確認用）</t>
  </si>
  <si>
    <t>CandidateID</t>
  </si>
  <si>
    <t>SourcePaper</t>
  </si>
  <si>
    <t>AuthorYear</t>
  </si>
  <si>
    <t>DOI_or_URL</t>
  </si>
  <si>
    <t>DataSourceType</t>
  </si>
  <si>
    <t>System</t>
  </si>
  <si>
    <t>P_MPa</t>
  </si>
  <si>
    <t>G_kg_m2s</t>
  </si>
  <si>
    <t>DH_m</t>
  </si>
  <si>
    <t>L_geometry_m</t>
  </si>
  <si>
    <t>L_geometry_over_DH</t>
  </si>
  <si>
    <t>L_DNB_or_CHF_position_available</t>
  </si>
  <si>
    <t>L_DNB_m</t>
  </si>
  <si>
    <t>L_DNB_over_DH</t>
  </si>
  <si>
    <t>qCHF_available</t>
  </si>
  <si>
    <t>DataDigitized</t>
  </si>
  <si>
    <t>ConditionMatch_P</t>
  </si>
  <si>
    <t>ConditionMatch_G</t>
  </si>
  <si>
    <t>ConditionMatch_LDH</t>
  </si>
  <si>
    <t>ReasonToUse</t>
  </si>
  <si>
    <t>ReasonToReject</t>
  </si>
  <si>
    <t>NextAction</t>
  </si>
  <si>
    <t>No_TableNo</t>
  </si>
  <si>
    <t>P</t>
  </si>
  <si>
    <t>Ts</t>
  </si>
  <si>
    <t>rhoG</t>
  </si>
  <si>
    <t>rhoL</t>
  </si>
  <si>
    <t>HG</t>
  </si>
  <si>
    <t>HL</t>
  </si>
  <si>
    <t>muG</t>
  </si>
  <si>
    <t>muL</t>
  </si>
  <si>
    <t>KL</t>
  </si>
  <si>
    <t>CPL</t>
  </si>
  <si>
    <t>sigma</t>
  </si>
  <si>
    <t>G</t>
  </si>
  <si>
    <t>A</t>
  </si>
  <si>
    <t>Pw</t>
  </si>
  <si>
    <t>DH</t>
  </si>
  <si>
    <t>q_in</t>
  </si>
  <si>
    <t>Tin</t>
  </si>
  <si>
    <t>Tf</t>
  </si>
  <si>
    <t>f(beta)</t>
  </si>
  <si>
    <t>Re</t>
  </si>
  <si>
    <t>f</t>
  </si>
  <si>
    <t>f_left</t>
  </si>
  <si>
    <t>f_rihgt</t>
  </si>
  <si>
    <t>f_balance</t>
  </si>
  <si>
    <t>DB</t>
  </si>
  <si>
    <t>Tw</t>
  </si>
  <si>
    <t>y_plus</t>
  </si>
  <si>
    <t>Tm</t>
  </si>
  <si>
    <t>Tw_balance</t>
  </si>
  <si>
    <t>y_star</t>
  </si>
  <si>
    <t>tauw</t>
  </si>
  <si>
    <t>Utau</t>
  </si>
  <si>
    <t>y_plus2</t>
  </si>
  <si>
    <t>Q</t>
  </si>
  <si>
    <t>Pr</t>
  </si>
  <si>
    <t>T(y_plus)</t>
  </si>
  <si>
    <t>y_star_balance</t>
  </si>
  <si>
    <t>delta</t>
  </si>
  <si>
    <t>UB</t>
  </si>
  <si>
    <t>LB</t>
  </si>
  <si>
    <t>YB</t>
  </si>
  <si>
    <t>YB_plus</t>
  </si>
  <si>
    <t>Karman_UB</t>
  </si>
  <si>
    <t>UBL</t>
  </si>
  <si>
    <t>UB_left</t>
  </si>
  <si>
    <t>CD</t>
  </si>
  <si>
    <t>UB_right</t>
  </si>
  <si>
    <t>UB_balance</t>
  </si>
  <si>
    <t>HG-HL</t>
  </si>
  <si>
    <t>LB/UB</t>
  </si>
  <si>
    <t>q_P</t>
  </si>
  <si>
    <t>dq_chf</t>
  </si>
  <si>
    <t>dq_ratio</t>
  </si>
  <si>
    <t>q_M</t>
  </si>
  <si>
    <t>PM_ratio</t>
  </si>
  <si>
    <t>F_form</t>
  </si>
  <si>
    <t>x_Mes</t>
  </si>
  <si>
    <t>A_corr</t>
  </si>
  <si>
    <t>σ_corr</t>
  </si>
  <si>
    <t>Fcorr</t>
  </si>
  <si>
    <t>Tsub</t>
  </si>
  <si>
    <t>q_P_MW</t>
  </si>
  <si>
    <t>Tsub2</t>
  </si>
  <si>
    <t>Fcorr2</t>
  </si>
  <si>
    <t>(Tsub-40)^2</t>
  </si>
  <si>
    <t>F2</t>
  </si>
  <si>
    <t>L</t>
  </si>
  <si>
    <t>9.01_10</t>
  </si>
  <si>
    <t>Not calculated</t>
  </si>
  <si>
    <t>10.01_10</t>
  </si>
  <si>
    <t>11.01_10</t>
  </si>
  <si>
    <t>12.01_10</t>
  </si>
  <si>
    <t>13.01_10</t>
  </si>
  <si>
    <t>14.01_10</t>
  </si>
  <si>
    <t>15.01_10</t>
  </si>
  <si>
    <t>16.01_10</t>
  </si>
  <si>
    <t>17.01_10</t>
  </si>
  <si>
    <t>18.01_10</t>
  </si>
  <si>
    <t>19.01_10</t>
  </si>
  <si>
    <t>20.01_10</t>
  </si>
  <si>
    <t>21.01_10</t>
  </si>
  <si>
    <t>51.01_10</t>
  </si>
  <si>
    <t>52.01_10</t>
  </si>
  <si>
    <t>53.01_10</t>
  </si>
  <si>
    <t>54.01_10</t>
  </si>
  <si>
    <t>55.01_10</t>
  </si>
  <si>
    <t>56.01_10</t>
  </si>
  <si>
    <t>57.01_10</t>
  </si>
  <si>
    <t>58.01_10</t>
  </si>
  <si>
    <t>59.01_10</t>
  </si>
  <si>
    <t>60.01_10</t>
  </si>
  <si>
    <t>61.01_10</t>
  </si>
  <si>
    <t>62.01_10</t>
  </si>
  <si>
    <t>63.01_10</t>
  </si>
  <si>
    <t>64.01_10</t>
  </si>
  <si>
    <t>65.01_10</t>
  </si>
  <si>
    <t>66.01_10</t>
  </si>
  <si>
    <t>67.01_10</t>
  </si>
  <si>
    <t>68.01_10</t>
  </si>
  <si>
    <t>69.01_10</t>
  </si>
  <si>
    <t>70.01_10</t>
  </si>
  <si>
    <t>72.01_10</t>
  </si>
  <si>
    <t>73.01_10</t>
  </si>
  <si>
    <t>74.01_10</t>
  </si>
  <si>
    <t>75.01_10</t>
  </si>
  <si>
    <t>76.01_10</t>
  </si>
  <si>
    <t>129.01_10</t>
  </si>
  <si>
    <t>130.01_10</t>
  </si>
  <si>
    <t>131.01_10</t>
  </si>
  <si>
    <t>132.01_10</t>
  </si>
  <si>
    <t>133.01_10</t>
  </si>
  <si>
    <t>134.01_10</t>
  </si>
  <si>
    <t>135.01_10</t>
  </si>
  <si>
    <t>136.01_10</t>
  </si>
  <si>
    <t>137.01_10</t>
  </si>
  <si>
    <t>138.01_10</t>
  </si>
  <si>
    <t>139.01_10</t>
  </si>
  <si>
    <t>140.01_10</t>
  </si>
  <si>
    <t>141.01_10</t>
  </si>
  <si>
    <t>142.01_10</t>
  </si>
  <si>
    <t>143.01_10</t>
  </si>
  <si>
    <t>144.01_10</t>
  </si>
  <si>
    <t>192.01_10</t>
  </si>
  <si>
    <t>193.01_10</t>
  </si>
  <si>
    <t>194.01_10</t>
  </si>
  <si>
    <t>195.01_10</t>
  </si>
  <si>
    <t>196.01_10</t>
  </si>
  <si>
    <t>197.01_10</t>
  </si>
  <si>
    <t>198.01_10</t>
  </si>
  <si>
    <t>199.01_10</t>
  </si>
  <si>
    <t>200.01_10</t>
  </si>
  <si>
    <t>201.01_10</t>
  </si>
  <si>
    <t>202.01_10</t>
  </si>
  <si>
    <t>203.01_10</t>
  </si>
  <si>
    <t>204.01_10</t>
  </si>
  <si>
    <t>205.01_10</t>
  </si>
  <si>
    <t>206.01_10</t>
  </si>
  <si>
    <t>207.01_10</t>
  </si>
  <si>
    <t>208.01_10</t>
  </si>
  <si>
    <t>209.01_10</t>
  </si>
  <si>
    <t>210.01_10</t>
  </si>
  <si>
    <t>211.01_10</t>
  </si>
  <si>
    <t>212.01_10</t>
  </si>
  <si>
    <t>213.01_10</t>
  </si>
  <si>
    <t>214.01_10</t>
  </si>
  <si>
    <t>215.01_10</t>
  </si>
  <si>
    <t>491.01_10</t>
  </si>
  <si>
    <t>492.01_10</t>
  </si>
  <si>
    <t>493.01_10</t>
  </si>
  <si>
    <t>494.01_10</t>
  </si>
  <si>
    <t>495.01_10</t>
  </si>
  <si>
    <t>496.01_10</t>
  </si>
  <si>
    <t>497.01_10</t>
  </si>
  <si>
    <t>498.01_10</t>
  </si>
  <si>
    <t>3_108</t>
  </si>
  <si>
    <t>4_108</t>
  </si>
  <si>
    <t>5_108</t>
  </si>
  <si>
    <t>6_108</t>
  </si>
  <si>
    <t>16_108</t>
  </si>
  <si>
    <t>17_108</t>
  </si>
  <si>
    <t>18_108</t>
  </si>
  <si>
    <t>19_108</t>
  </si>
  <si>
    <t>20_108</t>
  </si>
  <si>
    <t>21_108</t>
  </si>
  <si>
    <t>22_108</t>
  </si>
  <si>
    <t>26_108</t>
  </si>
  <si>
    <t>27_108</t>
  </si>
  <si>
    <t>28_108</t>
  </si>
  <si>
    <t>1_161</t>
  </si>
  <si>
    <t>2_161</t>
  </si>
  <si>
    <t>3_161</t>
  </si>
  <si>
    <t>4_161</t>
  </si>
  <si>
    <t>6_161</t>
  </si>
  <si>
    <t>7_161</t>
  </si>
  <si>
    <t>8_161</t>
  </si>
  <si>
    <t>9_161</t>
  </si>
  <si>
    <t>10_161</t>
  </si>
  <si>
    <t>11_161</t>
  </si>
  <si>
    <t>12_161</t>
  </si>
  <si>
    <t>15_161</t>
  </si>
  <si>
    <t>16_161</t>
  </si>
  <si>
    <t>25_161</t>
  </si>
  <si>
    <t>26_161</t>
  </si>
  <si>
    <t>30_161</t>
  </si>
  <si>
    <t>32_161</t>
  </si>
  <si>
    <t>33_161</t>
  </si>
  <si>
    <t>36_161</t>
  </si>
  <si>
    <t>37_161</t>
  </si>
  <si>
    <t>40_161</t>
  </si>
  <si>
    <t>45_161</t>
  </si>
  <si>
    <t>70_161</t>
  </si>
  <si>
    <t>2_164</t>
  </si>
  <si>
    <t>3_164</t>
  </si>
  <si>
    <t>5_164</t>
  </si>
  <si>
    <t>6_164</t>
  </si>
  <si>
    <t>8_164</t>
  </si>
  <si>
    <t>9_164</t>
  </si>
  <si>
    <t>10_164</t>
  </si>
  <si>
    <t>12_164</t>
  </si>
  <si>
    <t>13_164</t>
  </si>
  <si>
    <t>14_164</t>
  </si>
  <si>
    <t>17_164</t>
  </si>
  <si>
    <t>18_164</t>
  </si>
  <si>
    <t>19_164</t>
  </si>
  <si>
    <t>21_164</t>
  </si>
  <si>
    <t>22_164</t>
  </si>
  <si>
    <t>23_164</t>
  </si>
  <si>
    <t>43_164</t>
  </si>
  <si>
    <t>55_164</t>
  </si>
  <si>
    <t>71_164</t>
  </si>
  <si>
    <t>72_164</t>
  </si>
  <si>
    <t>ST_F2P_import_key</t>
  </si>
  <si>
    <t>P_MPa_import</t>
  </si>
  <si>
    <t>F2_P</t>
  </si>
  <si>
    <t>F_corr_before_ST_import</t>
  </si>
  <si>
    <t>F_corr_with_F2P_candidate</t>
  </si>
  <si>
    <t>PM_ratio_before_ST_import</t>
  </si>
  <si>
    <t>q_P_before_ST_import</t>
  </si>
  <si>
    <t>q_M_ST_import</t>
  </si>
  <si>
    <t>L_over_DH_import</t>
  </si>
  <si>
    <t>ST_F2P_status</t>
  </si>
  <si>
    <t>ST_F2P_note</t>
  </si>
  <si>
    <t>Fcorr_before_STF2P_value</t>
  </si>
  <si>
    <t>Fcorr_before_STF2P_formula</t>
  </si>
  <si>
    <t>Fcorr2_before_STF2P_value</t>
  </si>
  <si>
    <t>Fcorr2_before_STF2P_formula</t>
  </si>
  <si>
    <t>PM_ratio_before_STF2P_value</t>
  </si>
  <si>
    <t>PM_ratio_before_STF2P_formula</t>
  </si>
  <si>
    <t>q_P_before_STF2P_value</t>
  </si>
  <si>
    <t>q_P_before_STF2P_formula</t>
  </si>
  <si>
    <t>q_M_before_STF2P_value</t>
  </si>
  <si>
    <t>q_P_after_STF2P</t>
  </si>
  <si>
    <t>delta_q_P_STF2P</t>
  </si>
  <si>
    <t>PM_ratio_after_STF2P</t>
  </si>
  <si>
    <t>delta_PM_ratio_STF2P</t>
  </si>
  <si>
    <t>PM_ratio_change_pct_STF2P</t>
  </si>
  <si>
    <t>Tw_after_STF2P</t>
  </si>
  <si>
    <t>delta_Tw_STF2P</t>
  </si>
  <si>
    <t>y_star_after_STF2P</t>
  </si>
  <si>
    <t>delta_y_star_STF2P</t>
  </si>
  <si>
    <t>delta_after_STF2P</t>
  </si>
  <si>
    <t>delta_delta_STF2P</t>
  </si>
  <si>
    <t>UB_after_STF2P</t>
  </si>
  <si>
    <t>delta_UB_STF2P</t>
  </si>
  <si>
    <t>STF2P_result_status</t>
  </si>
  <si>
    <t>STF2P_result_note</t>
  </si>
  <si>
    <t>MATCHED</t>
  </si>
  <si>
    <t>F2P候補係数のみ。PM_afterはマクロCelata再収束後に取得。</t>
  </si>
  <si>
    <t>[式] 1+[@[A_corr]]*EXP(-[@[(Tsub-40)^2]]/[@[σ_corr]])</t>
  </si>
  <si>
    <t>[式] [@Fcorr]</t>
  </si>
  <si>
    <t>[式] [@[q_P]]/[@[q_M]]</t>
  </si>
  <si>
    <t>[式] +E2*AO2*AZ2/BA2</t>
  </si>
  <si>
    <t>VBA実行後・検証済</t>
  </si>
  <si>
    <t>PM_ratioは1から遠ざかった(worsened)</t>
  </si>
  <si>
    <t>[式] +E3*AO3*AZ3/BA3</t>
  </si>
  <si>
    <t>[式] +E4*AO4*AZ4/BA4</t>
  </si>
  <si>
    <t>[式] +E5*AO5*AZ5/BA5</t>
  </si>
  <si>
    <t>[式] +E6*AO6*AZ6/BA6</t>
  </si>
  <si>
    <t>[式] +E7*AO7*AZ7/BA7</t>
  </si>
  <si>
    <t>[式] +E8*AO8*AZ8/BA8</t>
  </si>
  <si>
    <t>[式] +E9*AO9*AZ9/BA9</t>
  </si>
  <si>
    <t>[式] +E10*AO10*AZ10/BA10</t>
  </si>
  <si>
    <t>[式] +E11*AO11*AZ11/BA11</t>
  </si>
  <si>
    <t>[式] +E12*AO12*AZ12/BA12</t>
  </si>
  <si>
    <t>[式] +E13*AO13*AZ13/BA13</t>
  </si>
  <si>
    <t>[式] +E14*AO14*AZ14/BA14</t>
  </si>
  <si>
    <t>[式] +E15*AO15*AZ15/BA15</t>
  </si>
  <si>
    <t>PM_ratioは1に近づいた(improved)</t>
  </si>
  <si>
    <t>[式] +E16*AO16*AZ16/BA16</t>
  </si>
  <si>
    <t>[式] +E17*AO17*AZ17/BA17</t>
  </si>
  <si>
    <t>[式] +E18*AO18*AZ18/BA18</t>
  </si>
  <si>
    <t>[式] +E19*AO19*AZ19/BA19</t>
  </si>
  <si>
    <t>[式] +E20*AO20*AZ20/BA20</t>
  </si>
  <si>
    <t>[式] +E21*AO21*AZ21/BA21</t>
  </si>
  <si>
    <t>[式] +E22*AO22*AZ22/BA22</t>
  </si>
  <si>
    <t>[式] +E23*AO23*AZ23/BA23</t>
  </si>
  <si>
    <t>[式] +E24*AO24*AZ24/BA24</t>
  </si>
  <si>
    <t>[式] +E25*AO25*AZ25/BA25</t>
  </si>
  <si>
    <t>[式] +E26*AO26*AZ26/BA26</t>
  </si>
  <si>
    <t>[式] +E27*AO27*AZ27/BA27</t>
  </si>
  <si>
    <t>[式] +E28*AO28*AZ28/BA28</t>
  </si>
  <si>
    <t>[式] +E29*AO29*AZ29/BA29</t>
  </si>
  <si>
    <t>[式] +E30*AO30*AZ30/BA30</t>
  </si>
  <si>
    <t>[式] +E31*AO31*AZ31/BA31</t>
  </si>
  <si>
    <t>[式] +E32*AO32*AZ32/BA32</t>
  </si>
  <si>
    <t>[式] +E33*AO33*AZ33/BA33</t>
  </si>
  <si>
    <t>[式] +E34*AO34*AZ34/BA34</t>
  </si>
  <si>
    <t>[式] +E35*AO35*AZ35/BA35</t>
  </si>
  <si>
    <t>[式] +E36*AO36*AZ36/BA36</t>
  </si>
  <si>
    <t>[式] +E37*AO37*AZ37/BA37</t>
  </si>
  <si>
    <t>[式] +E38*AO38*AZ38/BA38</t>
  </si>
  <si>
    <t>[式] +E39*AO39*AZ39/BA39</t>
  </si>
  <si>
    <t>[式] +E40*AO40*AZ40/BA40</t>
  </si>
  <si>
    <t>[式] +E41*AO41*AZ41/BA41</t>
  </si>
  <si>
    <t>[式] +E42*AO42*AZ42/BA42</t>
  </si>
  <si>
    <t>[式] +E43*AO43*AZ43/BA43</t>
  </si>
  <si>
    <t>[式] +E44*AO44*AZ44/BA44</t>
  </si>
  <si>
    <t>[式] +E45*AO45*AZ45/BA45</t>
  </si>
  <si>
    <t>[式] +E46*AO46*AZ46/BA46</t>
  </si>
  <si>
    <t>[式] +E47*AO47*AZ47/BA47</t>
  </si>
  <si>
    <t>[式] +E48*AO48*AZ48/BA48</t>
  </si>
  <si>
    <t>[式] +E49*AO49*AZ49/BA49</t>
  </si>
  <si>
    <t>[式] +E50*AO50*AZ50/BA50</t>
  </si>
  <si>
    <t>[式] +E51*AO51*AZ51/BA51</t>
  </si>
  <si>
    <t>[式] +E52*AO52*AZ52/BA52</t>
  </si>
  <si>
    <t>[式] +E53*AO53*AZ53/BA53</t>
  </si>
  <si>
    <t>[式] +E54*AO54*AZ54/BA54</t>
  </si>
  <si>
    <t>[式] +E55*AO55*AZ55/BA55</t>
  </si>
  <si>
    <t>[式] +E56*AO56*AZ56/BA56</t>
  </si>
  <si>
    <t>[式] +E57*AO57*AZ57/BA57</t>
  </si>
  <si>
    <t>[式] +E58*AO58*AZ58/BA58</t>
  </si>
  <si>
    <t>[式] +E59*AO59*AZ59/BA59</t>
  </si>
  <si>
    <t>[式] +E60*AO60*AZ60/BA60</t>
  </si>
  <si>
    <t>[式] +E61*AO61*AZ61/BA61</t>
  </si>
  <si>
    <t>[式] +E62*AO62*AZ62/BA62</t>
  </si>
  <si>
    <t>[式] +E63*AO63*AZ63/BA63</t>
  </si>
  <si>
    <t>[式] +E64*AO64*AZ64/BA64</t>
  </si>
  <si>
    <t>[式] +E65*AO65*AZ65/BA65</t>
  </si>
  <si>
    <t>[式] +E66*AO66*AZ66/BA66</t>
  </si>
  <si>
    <t>[式] +E67*AO67*AZ67/BA67</t>
  </si>
  <si>
    <t>[式] +E68*AO68*AZ68/BA68</t>
  </si>
  <si>
    <t>[式] +E69*AO69*AZ69/BA69</t>
  </si>
  <si>
    <t>[式] +E70*AO70*AZ70/BA70</t>
  </si>
  <si>
    <t>[式] +E71*AO71*AZ71/BA71</t>
  </si>
  <si>
    <t>[式] +E72*AO72*AZ72/BA72</t>
  </si>
  <si>
    <t>[式] +E73*AO73*AZ73/BA73</t>
  </si>
  <si>
    <t>[式] +E74*AO74*AZ74/BA74</t>
  </si>
  <si>
    <t>[式] +E75*AO75*AZ75/BA75</t>
  </si>
  <si>
    <t>[式] +E76*AO76*AZ76/BA76</t>
  </si>
  <si>
    <t>[式] +E77*AO77*AZ77/BA77</t>
  </si>
  <si>
    <t>[式] +E78*AO78*AZ78/BA78</t>
  </si>
  <si>
    <t>[式] +E79*AO79*AZ79/BA79</t>
  </si>
  <si>
    <t>[式] +E80*AO80*AZ80/BA80</t>
  </si>
  <si>
    <t>[式] +E81*AO81*AZ81/BA81</t>
  </si>
  <si>
    <t>[式] +E82*AO82*AZ82/BA82</t>
  </si>
  <si>
    <t>[式] +E83*AO83*AZ83/BA83</t>
  </si>
  <si>
    <t>[式] +E84*AO84*AZ84/BA84</t>
  </si>
  <si>
    <t>[式] +E85*AO85*AZ85/BA85</t>
  </si>
  <si>
    <t>[式] +E86*AO86*AZ86/BA86</t>
  </si>
  <si>
    <t>[式] +E87*AO87*AZ87/BA87</t>
  </si>
  <si>
    <t>F2P_import_key</t>
  </si>
  <si>
    <t>F2P_match_status</t>
  </si>
  <si>
    <t>P_MPa_tm</t>
  </si>
  <si>
    <t>P_MPa_diff</t>
  </si>
  <si>
    <t>P_ref_MPa</t>
  </si>
  <si>
    <t>a_P</t>
  </si>
  <si>
    <t>P_centered_MPa</t>
  </si>
  <si>
    <t>F_corr_original</t>
  </si>
  <si>
    <t>F_corr_with_F2P</t>
  </si>
  <si>
    <t>F2P_note</t>
  </si>
  <si>
    <t>F_corr_before_F2P_value</t>
  </si>
  <si>
    <t>F_corr_before_F2P_formula</t>
  </si>
  <si>
    <t>PM_ratio_before_F2P_value</t>
  </si>
  <si>
    <t>PM_ratio_before_F2P_formula</t>
  </si>
  <si>
    <t>F2P_connection_status</t>
  </si>
  <si>
    <t>F2P_connection_note</t>
  </si>
  <si>
    <t>q_P_before_F2P_value</t>
  </si>
  <si>
    <t>q_P_before_F2P_formula</t>
  </si>
  <si>
    <t>q_M_before_F2P_value</t>
  </si>
  <si>
    <t>q_M_before_F2P_formula</t>
  </si>
  <si>
    <t>q_dependency_note</t>
  </si>
  <si>
    <t>y_star_before_F2P_value</t>
  </si>
  <si>
    <t>Tw_before_F2P_value</t>
  </si>
  <si>
    <t>UB_before_F2P_value</t>
  </si>
  <si>
    <t>delta_before_F2P_value</t>
  </si>
  <si>
    <t>q_P_before_macro_value</t>
  </si>
  <si>
    <t>PM_ratio_before_macro_value</t>
  </si>
  <si>
    <t>F_corr_applied_value</t>
  </si>
  <si>
    <t>F2P_apply_status</t>
  </si>
  <si>
    <t>F2P_apply_note</t>
  </si>
  <si>
    <t>y_star_after_F2P</t>
  </si>
  <si>
    <t>delta_y_star</t>
  </si>
  <si>
    <t>Tw_after_F2P</t>
  </si>
  <si>
    <t>delta_Tw</t>
  </si>
  <si>
    <t>UB_after_F2P</t>
  </si>
  <si>
    <t>delta_UB</t>
  </si>
  <si>
    <t>delta_after_F2P</t>
  </si>
  <si>
    <t>delta_delta</t>
  </si>
  <si>
    <t>q_P_after_F2P</t>
  </si>
  <si>
    <t>delta_q_P</t>
  </si>
  <si>
    <t>PM_ratio_after_F2P</t>
  </si>
  <si>
    <t>delta_PM_ratio</t>
  </si>
  <si>
    <t>PM_ratio_change_pct</t>
  </si>
  <si>
    <t>F2P_result_status</t>
  </si>
  <si>
    <t>F2P_result_note</t>
  </si>
  <si>
    <t>OK</t>
  </si>
  <si>
    <t>候補列のみ・未接続</t>
  </si>
  <si>
    <t>F_corr式: 1+A_corr*EXP(-(Tsub-40)^2/sigma_corr)</t>
  </si>
  <si>
    <t>PM式: q_P/q_M</t>
  </si>
  <si>
    <t>未接続</t>
  </si>
  <si>
    <t>H-23時点ではBK未上書き・マクロ未実行。q_P=計算値/q_M=実験値。F_corr変更後の主確認対象はq_PとPM_ratio。q_Mは実験値で基本不変。</t>
  </si>
  <si>
    <t>q_P式: E*delta*(HG-HL)/(LB/UB)</t>
  </si>
  <si>
    <t>値</t>
  </si>
  <si>
    <t>q_P=計算値、q_M=実験値。F_corr変更で変わるべきはq_P</t>
  </si>
  <si>
    <t>BK差し替え済・マクロ未実行</t>
  </si>
  <si>
    <t>BK(F_corr)をCB(F_corr_with_F2P)で値置換。マクロ AdjustSValue_BinarySearch_15_Fast_SaveEachRow_LogSheet_Final は未実行。</t>
  </si>
  <si>
    <t>F2P反映済</t>
  </si>
  <si>
    <t>マクロ実行後の現在値とH-24実行前値の差分</t>
  </si>
  <si>
    <t>99_RESULT_CLEANUP_QC_H50H2 — H-50H2 resultブック整理QCログ</t>
  </si>
  <si>
    <t>作成日: 2026-06-08　Task ID: H-50H2　対象ブック: 20260525_計算結果比較r7_result_文献追加用.xlsx</t>
  </si>
  <si>
    <t>■ 表1：残すべきシート確認</t>
  </si>
  <si>
    <t>ExpectedToRemain</t>
  </si>
  <si>
    <t>ExistsBefore</t>
  </si>
  <si>
    <t>ExistsAfter</t>
  </si>
  <si>
    <t>入口・管理</t>
  </si>
  <si>
    <t>H-50H2追記済</t>
  </si>
  <si>
    <t>public要点</t>
  </si>
  <si>
    <t>F2P要点整理済み</t>
  </si>
  <si>
    <t>グラフ候補・元データ</t>
  </si>
  <si>
    <t>PPTグラフ候補整理済み</t>
  </si>
  <si>
    <t>診断</t>
  </si>
  <si>
    <t>L_DNB/DH要点整理済み</t>
  </si>
  <si>
    <t>探索条件</t>
  </si>
  <si>
    <t>幾何L/DH要点整理済み</t>
  </si>
  <si>
    <t>文献候補管理</t>
  </si>
  <si>
    <t>データ系</t>
  </si>
  <si>
    <t>BR列まで確認</t>
  </si>
  <si>
    <t>結果系</t>
  </si>
  <si>
    <t>列構成は強制整列なし</t>
  </si>
  <si>
    <t>QCログ（新規作成）</t>
  </si>
  <si>
    <t>■ 表2：削除候補シート処理ログ</t>
  </si>
  <si>
    <t>ReferenceCheck</t>
  </si>
  <si>
    <t>Decision</t>
  </si>
  <si>
    <t>Deleted</t>
  </si>
  <si>
    <t>x_Mes_update_check</t>
  </si>
  <si>
    <t>No refs</t>
  </si>
  <si>
    <t>Delete</t>
  </si>
  <si>
    <t>internal検算ログ</t>
  </si>
  <si>
    <t>x_Mes_PM_check</t>
  </si>
  <si>
    <t>F1_residual_factor_check</t>
  </si>
  <si>
    <t>input_proxy_check</t>
  </si>
  <si>
    <t>Tsub_residual_check</t>
  </si>
  <si>
    <t>99_research_log</t>
  </si>
  <si>
    <t>internal作業証跡ログ</t>
  </si>
  <si>
    <t>Tw_sensitivity_check</t>
  </si>
  <si>
    <t>internal中間検討</t>
  </si>
  <si>
    <t>F2P_best_case_check</t>
  </si>
  <si>
    <t>F2_residual_input_proxy_check</t>
  </si>
  <si>
    <t>99_data_search_criteria</t>
  </si>
  <si>
    <t>internal作業証跡</t>
  </si>
  <si>
    <t>01_existing_data_position</t>
  </si>
  <si>
    <t>F1F2_transfer_check</t>
  </si>
  <si>
    <t>F1F2_worst_case_check</t>
  </si>
  <si>
    <t>F2P_actual_ppt_summary</t>
  </si>
  <si>
    <t>00_CURRENT_PUBLIC_SUMMARYに要点整理済み</t>
  </si>
  <si>
    <t>条件判定の結果削除</t>
  </si>
  <si>
    <t>01_PUBLIC_GRAPH_DATAにグラフ候補整理済み</t>
  </si>
  <si>
    <t>internal退避プロキシ</t>
  </si>
  <si>
    <t>02/03シートに要点整理済み</t>
  </si>
  <si>
    <t>00_INTERNAL_BOOK_INFO</t>
  </si>
  <si>
    <t>internal管理シート</t>
  </si>
  <si>
    <t>00_SHEET_INVENTORY_H48A</t>
  </si>
  <si>
    <t>00_NEXT_TASK_PLAN_H48A</t>
  </si>
  <si>
    <t>05_L_LDNB_AUDIT</t>
  </si>
  <si>
    <t>internal検討ログ</t>
  </si>
  <si>
    <t>00_INTERNAL_SHEET_CLASS_H48B</t>
  </si>
  <si>
    <t>02_F1_F2P_WORKFLOW</t>
  </si>
  <si>
    <t>00_INTERNAL_WORD_MAP_H48H</t>
  </si>
  <si>
    <t>00_INTERNAL_MASTER_SUMMARY_H48H</t>
  </si>
  <si>
    <t>99_INTERNAL_CLEANUP_LOG_H48I</t>
  </si>
  <si>
    <t>99_STATUS_REFRESH_LOG_H48J</t>
  </si>
  <si>
    <t>99_NEEDSREVIEW_RESOLUTION_H48K</t>
  </si>
  <si>
    <t>99_PUBLIC_EXPORT_MAP_H48L</t>
  </si>
  <si>
    <t>99_TM_F1_COL_CLEAN_H50B0</t>
  </si>
  <si>
    <t>99_XMES_REF_CUT_CLEAN_H50B0b</t>
  </si>
  <si>
    <t>00_RESULT_BUILD_MASTER_H50E</t>
  </si>
  <si>
    <t>00_RESULT_COPY_CHECKLIST_H50H1</t>
  </si>
  <si>
    <t>H-50H1一時QCログ</t>
  </si>
  <si>
    <t>■ 表3：NeedsReviewシート</t>
  </si>
  <si>
    <t>RiskIfDeleted</t>
  </si>
  <si>
    <t>(なし)</t>
  </si>
  <si>
    <t>NeedsReview対象シートはなし</t>
  </si>
  <si>
    <t>F2P_actual_ppt_summary・graphs・05_L_LDNB_AUDIT_MEMOは条件判定で削除済</t>
  </si>
  <si>
    <t>■ 表4：列構成確認（tm_* / tm_F1_*）</t>
  </si>
  <si>
    <t>ExpectedLastColumn</t>
  </si>
  <si>
    <t>ActualLastColumn</t>
  </si>
  <si>
    <t>A_to_BR_Check</t>
  </si>
  <si>
    <t>BR</t>
  </si>
  <si>
    <t>テーブル22: A1:BR87 ヘッダ済み70列確認</t>
  </si>
  <si>
    <t>tbl_tm_108: A1:BR15 70列確認</t>
  </si>
  <si>
    <t>tbl_tm_161: A1:BR24 70列確認</t>
  </si>
  <si>
    <t>tbl_tm_164: A1:BR22 70列確認</t>
  </si>
  <si>
    <t>テーブル2: A1:BR87 70列確認（BR終端）</t>
  </si>
  <si>
    <t>tbl_tm_F1_108: A1:BR15 70列確認（BR終端）</t>
  </si>
  <si>
    <t>tbl_tm_F1_161: A1:BR24 70列確認（BR終端）</t>
  </si>
  <si>
    <t>tbl_tm_F1_164: A1:BR22 70列確認（BR終端）</t>
  </si>
  <si>
    <t>■ 表5：エラー・外部参照確認</t>
  </si>
  <si>
    <t>CheckItem</t>
  </si>
  <si>
    <t>Result</t>
  </si>
  <si>
    <t>#REF!がない</t>
  </si>
  <si>
    <t>残存シート全体をスキャン。エラーセルなし。</t>
  </si>
  <si>
    <t>#N/Aがない</t>
  </si>
  <si>
    <t>全シート確認済み</t>
  </si>
  <si>
    <t>#VALUE!がない</t>
  </si>
  <si>
    <t>#DIV/0!がない</t>
  </si>
  <si>
    <t>#NAME?がない</t>
  </si>
  <si>
    <t>外部ブック参照がない</t>
  </si>
  <si>
    <t>数式スキャンで[を含む参照なし</t>
  </si>
  <si>
    <t>http/https参照がない</t>
  </si>
  <si>
    <t>テキストセルになし</t>
  </si>
  <si>
    <t>internalブック名への参照がない</t>
  </si>
  <si>
    <t>削除候補シートへの参照：ゼロ</t>
  </si>
  <si>
    <t>■ 表6：H-50H2作業確認</t>
  </si>
  <si>
    <t>internalブックを編集していない</t>
  </si>
  <si>
    <t>resultブック内のみ作業。internalブックは無編集</t>
  </si>
  <si>
    <t>PowerPointを作っていない</t>
  </si>
  <si>
    <t>シート削除・QCログ作成のみ</t>
  </si>
  <si>
    <t>Wordを作っていない</t>
  </si>
  <si>
    <t>同上</t>
  </si>
  <si>
    <t>数値再計算していない</t>
  </si>
  <si>
    <t>データ値変更なし</t>
  </si>
  <si>
    <t>再フィットしていない</t>
  </si>
  <si>
    <t>計算式変更なし</t>
  </si>
  <si>
    <t>既存データ値を変更していない</t>
  </si>
  <si>
    <t>シート削除・QCログ追記のみ</t>
  </si>
  <si>
    <t>列名変更していない</t>
  </si>
  <si>
    <t>列名変更なし</t>
  </si>
  <si>
    <t>グラフ削除していない</t>
  </si>
  <si>
    <t>残すシートにグラフはなかった（グラフ確認済み）</t>
  </si>
  <si>
    <t>QCログのみ新規作成した</t>
  </si>
  <si>
    <t>99_RESULT_CLEANUP_QC_H50H2を新規作成</t>
  </si>
  <si>
    <t>■ H-50I追記（参考）</t>
  </si>
  <si>
    <t>H-50I実施済み</t>
  </si>
  <si>
    <t>literature_candidate_listを文献調査用に整備(26列・判定基準・入力ルール)。03_GEOMETRY_LDH_SEARCHに判定基準追記。新規シート作成なし。tm_*未変更。</t>
  </si>
  <si>
    <t>■ H-50I 文献候補追記 (2026-06-09)</t>
  </si>
  <si>
    <t>Kwon &amp; Chang (1999)のReferences整理結果をliterature_candidate_listへ追記。Weisman系モデル原著と、大L/DH単管CHF候補（Becker, Zenkevich, Thompson &amp; Macbeth等）を登録。</t>
  </si>
  <si>
    <t>DataStatus=NeedPaperは原典未確認。ReadyToAdd判定前にP/G/DH/L/DHおよび単管条件を確認する。</t>
  </si>
  <si>
    <t>出力ファイル名は本日付・r8へ更新。</t>
  </si>
  <si>
    <t>LIT-001</t>
  </si>
  <si>
    <t>A mechanistic critical heat flux model for wide range of subcooled and low quality flow boiling</t>
  </si>
  <si>
    <t>Kwon &amp; Chang (1999)</t>
  </si>
  <si>
    <t>Nucl. Eng. Des. 188, 27–47</t>
  </si>
  <si>
    <t>Review</t>
  </si>
  <si>
    <t>SingleTube</t>
  </si>
  <si>
    <t>Uniform</t>
  </si>
  <si>
    <t>2.14–20.0（検証DB全体）</t>
  </si>
  <si>
    <t>452–7499（検証DB全体）</t>
  </si>
  <si>
    <t>広範囲。Table 1から孫引き候補を抽出</t>
  </si>
  <si>
    <t>Unknown</t>
  </si>
  <si>
    <t>Candidate</t>
  </si>
  <si>
    <t>Good</t>
  </si>
  <si>
    <t>Maybe</t>
  </si>
  <si>
    <t>Weisman系bubble crowding後続展開。壁面付着気泡を粗さ・抗力源として扱い、Celata系薄液膜ドライアウトの前段階説明に使える。</t>
  </si>
  <si>
    <t>モデル背景文献として文献リストへ登録。データ追加はReferencesの原典確認後。</t>
  </si>
  <si>
    <t>tm_*へ直接追加する実験データではなく、物理説明・孫引き起点。</t>
  </si>
  <si>
    <t>LIT-002</t>
  </si>
  <si>
    <t>Prediction of critical heat flux in flow boiling at low qualities</t>
  </si>
  <si>
    <t>Weisman &amp; Pei (1983)</t>
  </si>
  <si>
    <t>Int. J. Heat Mass Transfer 26, 1463–1477</t>
  </si>
  <si>
    <t>NeedPaper</t>
  </si>
  <si>
    <t>near-wall bubble crowdingモデルの親筋。低クオリティDNB/CHFの壁面気泡混雑・液供給制限の根拠確認に使う。</t>
  </si>
  <si>
    <t>原著を入手し、モデル仮定・使用データ・適用範囲を確認。</t>
  </si>
  <si>
    <t>Kwon &amp; Changで主要先行研究として引用。</t>
  </si>
  <si>
    <t>LIT-003</t>
  </si>
  <si>
    <t>Prediction of CHF in highly subcooled flow boiling</t>
  </si>
  <si>
    <t>Weisman &amp; Ileslamlou (1988)</t>
  </si>
  <si>
    <t>Int. J. Heat Mass Transfer 31, 721–727</t>
  </si>
  <si>
    <t>強サブクール条件のWeisman系モデル。PWR DNBに近いサブクール側の物理説明候補。</t>
  </si>
  <si>
    <t>原著を入手し、P/G条件・構成式・Celata説明への使い方を確認。</t>
  </si>
  <si>
    <t>ONB/OSV以降の二相流発達とTw補正の説明に接続可能。</t>
  </si>
  <si>
    <t>LIT-004</t>
  </si>
  <si>
    <t>Prediction of critical heat flux in flow boiling at intermediate qualities</t>
  </si>
  <si>
    <t>Ying &amp; Weisman (1986)</t>
  </si>
  <si>
    <t>Int. J. Heat Mass Transfer 29, 1639–1648</t>
  </si>
  <si>
    <t>B</t>
  </si>
  <si>
    <t>Weisman系の中間クオリティ領域。低クオリティ・強サブクール原著との比較用。</t>
  </si>
  <si>
    <t>原著を入手し、今回対象のサブクール/低クオリティに対する優先度を再判定。</t>
  </si>
  <si>
    <t>優先度はWeisman &amp; Pei、Weisman &amp; Ileslamlouより一段下。</t>
  </si>
  <si>
    <t>LIT-005</t>
  </si>
  <si>
    <t>Boiling water heat transfer in uniformly heated round tubes: A compilation of world data with accurate correlations</t>
  </si>
  <si>
    <t>Thompson &amp; Macbeth (1964)</t>
  </si>
  <si>
    <t>AEEW-R-356</t>
  </si>
  <si>
    <t>Table</t>
  </si>
  <si>
    <t>原典再確認（既存Table 10は13.8 MPa抽出実績）</t>
  </si>
  <si>
    <t>2400–4000は既存抽出実績</t>
  </si>
  <si>
    <t>原典で系列確認。目標150–400</t>
  </si>
  <si>
    <t>NeedDigitize</t>
  </si>
  <si>
    <t>既存発表で使用実績があり、Table 10以外にも大L/DH系列がある可能性。108/161/164相当の幾何L/DH補完候補。</t>
  </si>
  <si>
    <t>原典でTable/系列を確認し、P/G/DH/L/DHが合うデータだけReadyToAdd判定。</t>
  </si>
  <si>
    <t>Kwon &amp; Chang Table 1にも主要DBとして引用。既存抽出条件との整合を確認する。</t>
  </si>
  <si>
    <t>LIT-006</t>
  </si>
  <si>
    <t>Round tube burnout data for flow of boiling water at pressure between 30 and 200 bar</t>
  </si>
  <si>
    <t>Becker et al. (1971)</t>
  </si>
  <si>
    <t>KTH-NEL-14</t>
  </si>
  <si>
    <t>3.04–20.0（K&amp;C Table 1）</t>
  </si>
  <si>
    <t>452–7438（K&amp;C Table 1）</t>
  </si>
  <si>
    <t>0.004–0.020</t>
  </si>
  <si>
    <t>0.3–4.97</t>
  </si>
  <si>
    <t>約15–1240（範囲からの概算）</t>
  </si>
  <si>
    <t>高圧・長尺円管データを含む可能性が高く、L/DH 150–400の本命候補。</t>
  </si>
  <si>
    <t>原典を入手し、P≈PWR、G≈現有条件、L/DH 150–400の系列有無を確認。</t>
  </si>
  <si>
    <t>Beckerは最優先の孫引き先。</t>
  </si>
  <si>
    <t>LIT-007</t>
  </si>
  <si>
    <t>Analysis and generalization of experimental data on heat transfer crisis associated with forced convection of cooling water in tubes</t>
  </si>
  <si>
    <t>Zenkevich (1974)</t>
  </si>
  <si>
    <t>AECL-Tr-Misc-304</t>
  </si>
  <si>
    <t>5.89–19.62（K&amp;C Table 1）</t>
  </si>
  <si>
    <t>497–6694（K&amp;C Table 1）</t>
  </si>
  <si>
    <t>0.005–0.011</t>
  </si>
  <si>
    <t>0.3–6.0</t>
  </si>
  <si>
    <t>約27–1200（範囲からの概算）</t>
  </si>
  <si>
    <t>点数が多く、高圧・長尺・大L/DH側を含む可能性が高い。Beckerと並ぶ本命候補。</t>
  </si>
  <si>
    <t>資料入手性を確認し、L/DH 150–400かつP/Gが近い系列を抽出。</t>
  </si>
  <si>
    <t>AECL翻訳資料の可能性あり。入手性が課題。</t>
  </si>
  <si>
    <t>LIT-008</t>
  </si>
  <si>
    <t>Nucleate boiling characteristics and the critical heat flux occurrence in sub-cooled axial flow water system</t>
  </si>
  <si>
    <t>Weatherhead (1963)</t>
  </si>
  <si>
    <t>ANL-6675</t>
  </si>
  <si>
    <t>Secondary</t>
  </si>
  <si>
    <t>サブクール軸方向流CHFのパラメータトレンド確認に使われた文献。データ表があれば補助候補。</t>
  </si>
  <si>
    <t>原典を確認し、データ表・P/G/DH/L/DH範囲の有無を確認。</t>
  </si>
  <si>
    <t>Kwon &amp; Chang 4.3のparametric trends比較で使用。</t>
  </si>
  <si>
    <t>LIT-009</t>
  </si>
  <si>
    <t>Investigation into the critical heat flux in boiling water</t>
  </si>
  <si>
    <t>Mayinger (1967)</t>
  </si>
  <si>
    <t>EUR-3347</t>
  </si>
  <si>
    <t>7.0–10.24（K&amp;C Table 1）</t>
  </si>
  <si>
    <t>2255–3734（K&amp;C Table 1）</t>
  </si>
  <si>
    <t>0.007</t>
  </si>
  <si>
    <t>0.56–0.98</t>
  </si>
  <si>
    <t>約80–140</t>
  </si>
  <si>
    <t>Poor</t>
  </si>
  <si>
    <t>C</t>
  </si>
  <si>
    <t>現有STよりやや長いが、目標L/DH 150–400には届きにくい。境界領域の補助候補。</t>
  </si>
  <si>
    <t>優先度低で原典確認。L/DHが目標に届かない場合は参考扱い。</t>
  </si>
  <si>
    <t>108相当189、161/164相当362の補完本命ではない。</t>
  </si>
  <si>
    <t>LIT-010</t>
  </si>
  <si>
    <t>DNB (Burnout) studies on an open lattice core</t>
  </si>
  <si>
    <t>Tong (1964)</t>
  </si>
  <si>
    <t>WCAP-3736</t>
  </si>
  <si>
    <t>Bundle</t>
  </si>
  <si>
    <t>5.17–13.79（K&amp;C Table 1）</t>
  </si>
  <si>
    <t>678–7499（K&amp;C Table 1）</t>
  </si>
  <si>
    <t>0.006–0.013</t>
  </si>
  <si>
    <t>0.38–3.66</t>
  </si>
  <si>
    <t>約29–610（範囲からの概算）</t>
  </si>
  <si>
    <t>PWR体系接続には有用な可能性。ただしopen lattice coreであり、単管データとして使えるかは要確認。</t>
  </si>
  <si>
    <t>単管ではない可能性が高い。</t>
  </si>
  <si>
    <t>原典を確認し、単管相当データの有無と体系を判定。</t>
  </si>
  <si>
    <t>単管CHF補完というより、PWR燃料体系接続文献候補。</t>
  </si>
  <si>
    <t>表2: 入力ルール（各列の許容値）</t>
  </si>
  <si>
    <t>Column</t>
  </si>
  <si>
    <t>AllowedValues</t>
  </si>
  <si>
    <t>Meaning</t>
  </si>
  <si>
    <t>Table / Graph / Review / Secondary / Unknown</t>
  </si>
  <si>
    <t>データの出所形式。Graphは要数値化。Secondaryは孫引用。</t>
  </si>
  <si>
    <t>SingleTube / Bundle / Unknown</t>
  </si>
  <si>
    <t>単管かバンドルか。探索標的は単管。</t>
  </si>
  <si>
    <t>Uniform / Cosine / MicroCosine / Unknown</t>
  </si>
  <si>
    <t>加熱形状。</t>
  </si>
  <si>
    <t>Yes / No / Unknown</t>
  </si>
  <si>
    <t>DNBまたはCHF位置が文献にあるか。Yesなら診断比較に使える。</t>
  </si>
  <si>
    <t>CHF実験値が取得できるか。</t>
  </si>
  <si>
    <t>Yes / No / NeedDigitize / Unknown</t>
  </si>
  <si>
    <t>数値化済みか。Graph出典はNeedDigitize。</t>
  </si>
  <si>
    <t>Candidate / NeedPaper / NeedDigitize / ReadyToAdd / Rejected</t>
  </si>
  <si>
    <t>候補の進捗状態。ReadyToAddのみ後綟tm_*追加対象。</t>
  </si>
  <si>
    <t>ConditionMatch_P / _G / _LDH</t>
  </si>
  <si>
    <t>Good / Maybe / Poor / Unknown</t>
  </si>
  <si>
    <t>現有データのP/Gと幾何L/DH条件との近さ・有用性。</t>
  </si>
  <si>
    <t>A / B / C / Reject</t>
  </si>
  <si>
    <t>A=追加候補として強い。B=条件確認後に検討。C=参考。Reject=使わない。</t>
  </si>
  <si>
    <t>表3: 列の意味（キー列の補足）</t>
  </si>
  <si>
    <t>L_geometry_m / _over_DH</t>
  </si>
  <si>
    <t>幾何長さ・幾何L/DH。試験条件として事前に分かる量。探索条件・補正入力候補。</t>
  </si>
  <si>
    <t>L_DNB_m / _over_DH</t>
  </si>
  <si>
    <t>DNBまたはCHF発生位置に基づく長さ・その無次元量。結果量・診断用。補正式入力には使わない。</t>
  </si>
  <si>
    <t>この候補を使う理由。</t>
  </si>
  <si>
    <t>使わない理由。</t>
  </si>
  <si>
    <t>次にやること。例：文献取り寄せ、図から数値化、条件確認、保留、除外。</t>
  </si>
  <si>
    <t>表4: 優先度判定ルール H-50I</t>
  </si>
  <si>
    <t>Condition</t>
  </si>
  <si>
    <t>Note</t>
  </si>
  <si>
    <t>同程P/G・単管・幾余L/DHが150〜400程度。L_DNB/CHF位置もあるとなお良。</t>
  </si>
  <si>
    <t>追加候補として強い。</t>
  </si>
  <si>
    <t>幾何L/DHは有望だがP/Gまたは単管条件が未確認。</t>
  </si>
  <si>
    <t>条件確認後に検討。</t>
  </si>
  <si>
    <t>参考価値はあるがP/Gが大きく外れる、または幾何L/DHのみ。</t>
  </si>
  <si>
    <t>参考。低優先。</t>
  </si>
  <si>
    <t>Reject</t>
  </si>
  <si>
    <t>単管でない、またはP/Gが大きく外れ、且つ幾何L/DHも一致しない。</t>
  </si>
  <si>
    <t>使わない。</t>
  </si>
  <si>
    <t>24.01_11</t>
  </si>
  <si>
    <t>25.01_11</t>
  </si>
  <si>
    <t>26.01_11</t>
  </si>
  <si>
    <t>27.01_11</t>
  </si>
  <si>
    <t>28.01_11</t>
  </si>
  <si>
    <t>29.01_11</t>
  </si>
  <si>
    <t>30.01_11</t>
  </si>
  <si>
    <t>25.01_12</t>
  </si>
  <si>
    <t>26.01_12</t>
  </si>
  <si>
    <t>27.01_12</t>
  </si>
  <si>
    <t>28.01_12</t>
  </si>
  <si>
    <t>29.01_12</t>
  </si>
  <si>
    <t>30.01_12</t>
  </si>
  <si>
    <t>26.01_14</t>
  </si>
  <si>
    <t>27.01_14</t>
  </si>
  <si>
    <t>28.01_14</t>
  </si>
  <si>
    <t>29.01_14</t>
  </si>
  <si>
    <t>30.01_14</t>
  </si>
  <si>
    <t>Source</t>
  </si>
  <si>
    <t>TableNo</t>
  </si>
  <si>
    <t>P_Pa</t>
  </si>
  <si>
    <t>D_or_DH_m</t>
  </si>
  <si>
    <t>L_m</t>
  </si>
  <si>
    <t>Geometry_L_over_DH</t>
  </si>
  <si>
    <t>Tin_K</t>
  </si>
  <si>
    <t>Ts_K</t>
  </si>
  <si>
    <t>Tsub_K</t>
  </si>
  <si>
    <t>q_M_W_m2</t>
  </si>
  <si>
    <t>q_M_MW_m2</t>
  </si>
  <si>
    <t>q_Cal_noF1_W_m2</t>
  </si>
  <si>
    <t>q_Cal_noF1_MW_m2</t>
  </si>
  <si>
    <t>PM_noF1</t>
  </si>
  <si>
    <t>q_Cal_F1_W_m2</t>
  </si>
  <si>
    <t>q_Cal_F1_MW_m2</t>
  </si>
  <si>
    <t>PM_F1</t>
  </si>
  <si>
    <t>Delta_PM_F1_minus_noF1</t>
  </si>
  <si>
    <t>Delta_PM_percent</t>
  </si>
  <si>
    <t>Comment</t>
  </si>
  <si>
    <t>tm_ST_add_TM11_14</t>
  </si>
  <si>
    <t>Thompson &amp; Macbeth Table 11-14</t>
  </si>
  <si>
    <t>Large L/DH single-tube reference; very high Tsub, not direct PWR inlet/high-quality comparison.</t>
  </si>
  <si>
    <t>Group</t>
  </si>
  <si>
    <t>P_MPa_min</t>
  </si>
  <si>
    <t>P_MPa_max</t>
  </si>
  <si>
    <t>G_min</t>
  </si>
  <si>
    <t>G_max</t>
  </si>
  <si>
    <t>Geometry_L_over_DH_min</t>
  </si>
  <si>
    <t>Geometry_L_over_DH_max</t>
  </si>
  <si>
    <t>Geometry_L_over_DH_mean</t>
  </si>
  <si>
    <t>Tsub_K_min</t>
  </si>
  <si>
    <t>Tsub_K_max</t>
  </si>
  <si>
    <t>Tsub_K_mean</t>
  </si>
  <si>
    <t>x_Mes_min</t>
  </si>
  <si>
    <t>x_Mes_max</t>
  </si>
  <si>
    <t>PM_noF1_min</t>
  </si>
  <si>
    <t>PM_noF1_max</t>
  </si>
  <si>
    <t>PM_noF1_mean</t>
  </si>
  <si>
    <t>PM_F1_min</t>
  </si>
  <si>
    <t>PM_F1_max</t>
  </si>
  <si>
    <t>PM_F1_mean</t>
  </si>
  <si>
    <t>Delta_PM_percent_min</t>
  </si>
  <si>
    <t>Delta_PM_percent_max</t>
  </si>
  <si>
    <t>Delta_PM_percent_mean</t>
  </si>
  <si>
    <t>Interpretation</t>
  </si>
  <si>
    <t>Table11</t>
  </si>
  <si>
    <t>大L/DH単管（L/DH=365、P=15.5MPa）。Tsubが極大（約319K）のためF1差は小さい（平均-0.018%）。</t>
  </si>
  <si>
    <t>Table12</t>
  </si>
  <si>
    <t>同形状でP=17.2MPa。Tsubがさらに大きく（約328K）、F1有無差はほぼゼロ（平均-0.002%）。</t>
  </si>
  <si>
    <t>Table14</t>
  </si>
  <si>
    <t>P=19.0MPa・Tsub最大（約336K）。PM比が2超と過大評価傾向。F1差は無視できる水準。</t>
  </si>
  <si>
    <t>All</t>
  </si>
  <si>
    <t>全18行ともL/DH=365の大L/DH単管・極大Tsub領域。F1有無差は最大でも-0.04%と小さく、PWR入口/高クオリティ条件の直接比較には不適。</t>
  </si>
  <si>
    <t>Heat_shape</t>
  </si>
  <si>
    <t>PM_noF1_residual_mean</t>
  </si>
  <si>
    <t>PM_F1_residual_mean</t>
  </si>
  <si>
    <t>Delta_PM_F1_minus_noF1_mean</t>
  </si>
  <si>
    <t>UseClass</t>
  </si>
  <si>
    <t>Single tube</t>
  </si>
  <si>
    <t>Existing Thompson &amp; Macbeth Table 10 / current ST</t>
  </si>
  <si>
    <t>Existing_ST</t>
  </si>
  <si>
    <t>Existing single-tube data; short geometry L/DH range.</t>
  </si>
  <si>
    <t>μcos</t>
  </si>
  <si>
    <t>Existing bundle dataset 108</t>
  </si>
  <si>
    <t>Bundle_108</t>
  </si>
  <si>
    <t>Intermediate geometry L/DH bundle reference; PM tends to be high.</t>
  </si>
  <si>
    <t>Existing bundle dataset 161</t>
  </si>
  <si>
    <t>Bundle_161_164</t>
  </si>
  <si>
    <t>Large geometry L/DH bundle dataset; PM tends to be low.</t>
  </si>
  <si>
    <t>cos</t>
  </si>
  <si>
    <t>Existing bundle dataset 164</t>
  </si>
  <si>
    <t>Large geometry L/DH bundle dataset with different axial power shape; PM tends to be low.</t>
  </si>
  <si>
    <t>TM_Table11</t>
  </si>
  <si>
    <t>Thompson &amp; Macbeth Table 11</t>
  </si>
  <si>
    <t>TM11_14_reference</t>
  </si>
  <si>
    <t>TM_Table12</t>
  </si>
  <si>
    <t>Thompson &amp; Macbeth Table 12</t>
  </si>
  <si>
    <t>TM_Table14</t>
  </si>
  <si>
    <t>Thompson &amp; Macbeth Table 14</t>
  </si>
  <si>
    <t>Large L/DH single-tube reference; very high Tsub; PM is strongly overpredicted.</t>
  </si>
  <si>
    <t>Chart helper data (values only)</t>
  </si>
  <si>
    <t>LDH_mean</t>
  </si>
  <si>
    <t>Existing_PM_F1</t>
  </si>
  <si>
    <t>TM11_14_PM_F1</t>
  </si>
  <si>
    <t>PM_target_1</t>
  </si>
  <si>
    <t>Existing_Tsub_K</t>
  </si>
  <si>
    <t>TM11_14_Tsub_K</t>
  </si>
  <si>
    <t>Existing_PM_noF1</t>
  </si>
  <si>
    <t>TM11_14_PM_noF1</t>
  </si>
  <si>
    <t>PM=1 is target (reference line in Fig A / Fig C)</t>
  </si>
  <si>
    <t>Point order: tm_ST, tm_108, tm_161, tm_164 (Existing) / TM_Table11, TM_Table12, TM_Table14 (T&amp;M addition)</t>
  </si>
  <si>
    <t>Dataset</t>
    <phoneticPr fontId="1"/>
  </si>
  <si>
    <t>H-52G: Table10（短管・P=13.79MPa固定）基準による T&amp;M Table11-14 追加データの過大評価診断（全セクション値のみ・数式なし）</t>
  </si>
  <si>
    <t>Fit</t>
  </si>
  <si>
    <t>対象</t>
  </si>
  <si>
    <t>説明変数</t>
  </si>
  <si>
    <t>slope</t>
  </si>
  <si>
    <t>intercept</t>
  </si>
  <si>
    <t>r</t>
  </si>
  <si>
    <t>R2</t>
  </si>
  <si>
    <t>resid_SD</t>
  </si>
  <si>
    <t>A1</t>
  </si>
  <si>
    <t>Table10全行</t>
  </si>
  <si>
    <t>A2</t>
  </si>
  <si>
    <t>A3</t>
  </si>
  <si>
    <t>同Dサブセット(DH=1.905mm)</t>
  </si>
  <si>
    <t>A4</t>
  </si>
  <si>
    <t>注1: Table10はP=13.79MPa固定だがDHは5種(1.905/4.572/4.7244/4.7498/7.7724mm)・L=0.1524-0.59055mの混在。L/DHは62-80の短管。</t>
  </si>
  <si>
    <t>注2: Table10のx_Mes範囲は-0.457〜+0.137で、T&amp;M追加のx_Mes帯(-0.387〜-0.031)を内包する（x軸方向には外挿ではなく内挿）。ただしPは13.8 vs 15.5-19.0 MPaで異なる。</t>
  </si>
  <si>
    <t>注3: R2は最大0.46(A4)で、P固定でもx_Mes/Tsubだけでは Table10内のPMばらつきの半分も説明できない。</t>
  </si>
  <si>
    <t>[B] Table10トレンドからの残差（T&amp;M追加18行、PM_F1）</t>
  </si>
  <si>
    <t>PM_F1実績</t>
  </si>
  <si>
    <t>PM予測(A1:全行fit)</t>
  </si>
  <si>
    <t>残差(全行fit)</t>
  </si>
  <si>
    <t>残差/SD(0.0806)</t>
  </si>
  <si>
    <t>PM予測(A3:同Dfit)</t>
  </si>
  <si>
    <t>残差(同Dfit)</t>
  </si>
  <si>
    <t>平均</t>
  </si>
  <si>
    <t>判定: 残差は+0.55〜+1.12（Table10残差SDの約7〜14倍）。P固定のTable10で見られるクオリティ/サブクール依存では、追加データのPM過大評価(1.6-2.1)は説明できない。</t>
  </si>
  <si>
    <t>[C] マッチドペア比較: 短管Table10 vs 長管Table11-14（同DH=1.905mm、G±10%、x_Mes±0.03）</t>
  </si>
  <si>
    <t>TM_id(長管)</t>
  </si>
  <si>
    <t>T10_id(短管)</t>
  </si>
  <si>
    <t>P_TM_MPa</t>
  </si>
  <si>
    <t>P_T10_MPa</t>
  </si>
  <si>
    <t>G_TM</t>
  </si>
  <si>
    <t>G_T10</t>
  </si>
  <si>
    <t>x_TM</t>
  </si>
  <si>
    <t>x_T10</t>
  </si>
  <si>
    <t>Tsub_TM_K</t>
  </si>
  <si>
    <t>Tsub_T10_K</t>
  </si>
  <si>
    <t>L_TM_m</t>
  </si>
  <si>
    <t>L_T10_m</t>
  </si>
  <si>
    <t>qM_TM_MW</t>
  </si>
  <si>
    <t>qM_T10_MW</t>
  </si>
  <si>
    <t>qCal_TM_MW</t>
  </si>
  <si>
    <t>qCal_T10_MW</t>
  </si>
  <si>
    <t>qM比(長/短)</t>
  </si>
  <si>
    <t>qCal比(長/短)</t>
  </si>
  <si>
    <t>判定: D同一(1.905mm)でLのみ0.152→0.696m(L/DH 80→365)の比較が成立。qCal比は0.72〜1.05とほぼ1近傍だが、qM比は0.44〜0.73まで低下 → 局所モデルが想定するCHFに対し実験CHFだけが大きく低い。</t>
  </si>
  <si>
    <t>注: ペアはG・x_Mes(局所量)で揃えたが、P(13.8 vs 15.5-19.0MPa)と入口Tsub(109-251K vs 318-338K)は異なる。装置差・出典差も含むため診断材料として扱う。</t>
  </si>
  <si>
    <t>pair</t>
  </si>
  <si>
    <t>idA</t>
  </si>
  <si>
    <t>idB</t>
  </si>
  <si>
    <t>P_A_MPa</t>
  </si>
  <si>
    <t>P_B_MPa</t>
  </si>
  <si>
    <t>G_A</t>
  </si>
  <si>
    <t>G_B</t>
  </si>
  <si>
    <t>x_A</t>
  </si>
  <si>
    <t>x_B</t>
  </si>
  <si>
    <t>qM_A_MW</t>
  </si>
  <si>
    <t>qM_B_MW</t>
  </si>
  <si>
    <t>qM変化_pct</t>
  </si>
  <si>
    <t>qCal_A_MW</t>
  </si>
  <si>
    <t>qCal_B_MW</t>
  </si>
  <si>
    <t>qCal変化_pct</t>
  </si>
  <si>
    <t>PM_A</t>
  </si>
  <si>
    <t>PM_B</t>
  </si>
  <si>
    <t>平均(全ペア)</t>
  </si>
  <si>
    <t>判定: G・x_Mesを揃えてPを上げると、実験qMはほぼフラット〜微減なのに対し、計算qCalだけが系統的に増加 → 追加データ内のPM勾配(1.63→2.15)はモデル側のP外挿に由来する可能性。</t>
  </si>
  <si>
    <t>No_TableNo / 群</t>
  </si>
  <si>
    <t>y_star_m</t>
  </si>
  <si>
    <t>DB_m</t>
  </si>
  <si>
    <t>delta_m(=y*-DB)</t>
  </si>
  <si>
    <t>delta/y*_%</t>
  </si>
  <si>
    <t>tauw_Pa</t>
  </si>
  <si>
    <t>Tw_K</t>
  </si>
  <si>
    <t>Tw&gt;647K</t>
  </si>
  <si>
    <t>YES</t>
  </si>
  <si>
    <t>― 参照平均 ―</t>
  </si>
  <si>
    <t>Table10同D平均(n=13)</t>
  </si>
  <si>
    <t>13/13 YES</t>
  </si>
  <si>
    <t>Table11平均(n=7)</t>
  </si>
  <si>
    <t>18/18 YES(個別行参照)</t>
  </si>
  <si>
    <t>Table12平均(n=6)</t>
  </si>
  <si>
    <t>Table14平均(n=5)</t>
  </si>
  <si>
    <t>判定1: P上昇(13.8→19.0MPa)で y* と DB は同時に縮小(1.26e-5→3.6e-6)するが、差分δは逆に増大(7.9e-8→1.8e-7)し、δ/y*は0.6%→5.2%に急増 → PM勾配は差分量δの相対変化に敏感な構造。</t>
  </si>
  <si>
    <t>判定2: Tw は T&amp;M追加18行すべて、Table10同Dサブセット13行すべてで水の臨界温度647Kを超過(694〜795K) → 過熱液体層の物理的前提がこの圧力帯で怪しい可能性をメモ。</t>
  </si>
  <si>
    <t>[F] PPT/internal 判断メモ</t>
  </si>
  <si>
    <t>1. PPT向き（補助1枚まで）: [C]マッチドペアの「qCal比≒1なのにqM比0.44〜0.73」という1行メッセージは、L/DH・上流履歴の影響を示す最も強い材料。図（PM_F1 vs x_Mes、Table10点群+回帰線+T&amp;M追加点）と合わせて1枚に収まる。</t>
  </si>
  <si>
    <t>2. internal向き: [A]の回帰詳細・[B]の残差表・[D]の圧力依存・[E]の内部量分解は、装置差・出典差・D差・L/DH=365が1水準のみという限界があるため、補正フィッティングの材料ではなく診断材料としてinternalに留める。</t>
  </si>
  <si>
    <t>3. 結論案: T&amp;M追加データの過大評価(PM_F1=1.6〜2.1)は、P固定のTable10で観察されるクオリティ/サブクール依存では説明できず（残差+0.55〜+1.12、SD比7〜14倍）、同D・G・x_Mes条件で実験CHFだけが約半分に低下していることから、純局所モデルでは見えない加熱長さ/L/DH/上流履歴の影響を示唆する。</t>
  </si>
  <si>
    <t>4. 留意: 追加データ内のPM勾配(1.63→2.15)はモデルのP外挿由来の可能性([D]: qM平均-0.04% vs qCal平均+11.0%)。Tw&gt;647Kの問題([E])もP外挿の妥当性に関わるためinternalで保持。</t>
  </si>
  <si>
    <t>Table10（短管 L/DH 62-80）</t>
    <phoneticPr fontId="1"/>
  </si>
  <si>
    <t>T&amp;M Table11-14（L/DH 365）</t>
    <phoneticPr fontId="1"/>
  </si>
  <si>
    <t>Table10回帰線</t>
    <phoneticPr fontId="1"/>
  </si>
  <si>
    <t>ペア（長管/短管）</t>
  </si>
  <si>
    <t>qM比（実験CHF）</t>
  </si>
  <si>
    <t>qCal比（計算CHF）</t>
  </si>
  <si>
    <t>24.01_11 / 9.01_10</t>
  </si>
  <si>
    <t>24.01_11 / 10.01_10</t>
  </si>
  <si>
    <t>26.01_11 / 12.01_10</t>
  </si>
  <si>
    <t>26.01_11 / 15.01_10</t>
  </si>
  <si>
    <t>27.01_11 / 12.01_10</t>
  </si>
  <si>
    <t>27.01_11 / 15.01_10</t>
  </si>
  <si>
    <t>28.01_11 / 19.01_10</t>
  </si>
  <si>
    <t>28.01_11 / 20.01_10</t>
  </si>
  <si>
    <t>[A] Table10内回帰（tm_F1_ST、PM_F1を目的変数、P=13.79MPa固定）（internal確認用・PPT非掲載）</t>
  </si>
  <si>
    <t>[D] Table11→12→14 圧力依存（G±10%、x_Mes±0.03でマッチした点の比較）（internal確認用・PPT非掲載）</t>
  </si>
  <si>
    <t>[E] 内部量分解（y*, DB, δ=y*−DB, τw, Tw）（internal確認用・PPT非掲載）</t>
  </si>
  <si>
    <t>case_id</t>
  </si>
  <si>
    <t>source_table</t>
  </si>
  <si>
    <t>dataset</t>
  </si>
  <si>
    <t>Tsub_in_K</t>
  </si>
  <si>
    <t>flag_x_in_TM_add_range</t>
  </si>
  <si>
    <t>flag_sameD_1p905mm</t>
  </si>
  <si>
    <t>remarks</t>
  </si>
  <si>
    <t>Table10</t>
  </si>
  <si>
    <t>TM_ST_existing</t>
  </si>
  <si>
    <t>H-52Gマッチドペア使用（相手: 24.01_11）</t>
  </si>
  <si>
    <t>H-52Gマッチドペア使用（相手: 27.01_11）</t>
  </si>
  <si>
    <t>H-52Gマッチドペア使用（相手: 28.01_11）</t>
  </si>
  <si>
    <t>TM_add</t>
  </si>
  <si>
    <t>H-52Gマッチドペア使用（相手: 10.01_10）</t>
  </si>
  <si>
    <t>H-52Gマッチドペア使用（相手: 15.01_10）</t>
  </si>
  <si>
    <t>H-52Gマッチドペア使用（相手: 20.01_10）</t>
  </si>
  <si>
    <t>【件数メモ】（データ本体は A1:P105、ヘッダー1行＋データ104行、値のみ・数式なし）</t>
  </si>
  <si>
    <t>Table10全体: 86 行（P=13.79 MPa固定、DH 5種 1.905〜7.7724 mm、L/DH 62〜80）</t>
  </si>
  <si>
    <t>Table10のうち x_Mes が T&amp;M追加範囲（-0.387 〜 -0.031）に入る行（flag_x_in_TM_add_range=1）: 33 行</t>
  </si>
  <si>
    <t>Table10のうち 同D=1.905 mm サブセット（flag_sameD_1p905mm=1）: 13 行</t>
  </si>
  <si>
    <t>Table10のうち 両フラグ=1（x_Mes域内かつ同D）: 7 行</t>
  </si>
  <si>
    <t>T&amp;M追加: 18 行（Table11=7, Table12=6, Table14=5。全行 DH=1.905 mm, L=0.69596 m, L/DH=365.33。flag_sameD=1、flag_x_in_TM_add_rangeは追加点自身のため空欄）</t>
  </si>
  <si>
    <t>【MATLABへ渡す列名・単位メモ】（元単位を保持。LUT側で必要なら変換すること）</t>
  </si>
  <si>
    <t>case_id: 文字列（No_TableNo） / source_table: Table10/11/12/14 / dataset: TM_ST_existing | TM_add</t>
  </si>
  <si>
    <t>P_Pa: 圧力 [Pa]（LUTが MPa の場合は 1e-6 倍） / G_kg_m2s: 質量流束 [kg/(m2·s)]</t>
  </si>
  <si>
    <t>D_or_DH_m: 内径または水力等価直径 [m]（LUTのD補正 (0.008/D)^0.5 等は m 基準） / L_m: 加熱長 [m] / Geometry_L_over_DH: 無次元</t>
  </si>
  <si>
    <t>Tsub_in_K: 入口サブクール Ts−Tin [K]（局所サブクールではない点に注意） / x_Mes: 局所測定クオリティ [-]</t>
  </si>
  <si>
    <t>q_M_W_m2: 実験CHF [W/m2]（LUTが kW/m2 の場合は 1e-3 倍） / q_Cal_F1_W_m2: Celata F1あり計算CHF q_P [W/m2] / PM_F1: q_Cal_F1/q_M [-]</t>
  </si>
  <si>
    <t>出典: Table10 = tm_F1_ST（F1あり計算）, T&amp;M追加 = tm_ST_add_TM11_14_F1_raw。いずれも値コピーで元シートは未変更。</t>
  </si>
  <si>
    <t>H-52I: マスターカーブ診断 PM_F1 vs x_Mes（全データ群、internal診断・PPT本編未反映）</t>
  </si>
  <si>
    <t>【表1】データ群別統計（PM_F1 = q_Cal_F1 / q_M、数式で元シート参照）</t>
  </si>
  <si>
    <t>データ群</t>
  </si>
  <si>
    <t>体系</t>
  </si>
  <si>
    <t>出力分布</t>
  </si>
  <si>
    <t>D/DH [mm]</t>
  </si>
  <si>
    <t>L [m]</t>
  </si>
  <si>
    <t>L/DH</t>
  </si>
  <si>
    <t>x_Mes min</t>
  </si>
  <si>
    <t>x_Mes max</t>
  </si>
  <si>
    <t>PM_F1 平均</t>
  </si>
  <si>
    <t>PM_F1 SD</t>
  </si>
  <si>
    <t>Table10（tm_F1_ST）</t>
  </si>
  <si>
    <t>単管</t>
  </si>
  <si>
    <t>一様</t>
  </si>
  <si>
    <t>1.905-7.772</t>
  </si>
  <si>
    <t>0.152-0.591</t>
  </si>
  <si>
    <t>62-80</t>
  </si>
  <si>
    <t>T&amp;M Table11-14追加</t>
  </si>
  <si>
    <t>バンドル</t>
  </si>
  <si>
    <t>Table10 単管・一様 (L/DH 62-80)</t>
  </si>
  <si>
    <t>T&amp;M Tbl11-14 単管・一様 (L/DH 365)</t>
  </si>
  <si>
    <t>tm_108 バンドル・μcos (L/DH 189)</t>
  </si>
  <si>
    <t>tm_161 バンドル・一様 (L/DH 362)</t>
  </si>
  <si>
    <t>tm_164 バンドル・cos (L/DH 362)</t>
  </si>
  <si>
    <t>PM=1</t>
  </si>
  <si>
    <t>D≈1.9mm 単管(T10+T&amp;M)</t>
  </si>
  <si>
    <t>D≈4.6-4.8mm 単管(T10)</t>
  </si>
  <si>
    <t>D≈7.8mm 単管(T10)</t>
  </si>
  <si>
    <t>D≈11.8-12.9mm バンドル</t>
  </si>
  <si>
    <t>※AA:AN列はグラフ用ヘルパー（数式）。#N/Aは系列分離のための意図的なもの</t>
  </si>
  <si>
    <t>【メモ1】確認事項の回答（internal・図1〜3の実測点に基づく）</t>
  </si>
  <si>
    <t>① Table10短管 vs T&amp;M追加18点: 同じx_Mes帯(-0.39〜-0.03)で明確に上下分離。T&amp;M=1.57〜2.30、同帯のTable10≈0.75〜1.25 → 段差+0.7〜+1.0（Table10のSD0.10の7倍超）</t>
  </si>
  <si>
    <t>② tm_108/161/164: PM=1±0.15帯に乗り、Table10と同じ緩い右下がり傾向（xが増えるとPM低下）を共有。ただし108は+側(平均1.067)、161/164は−側(0.909/0.892、x&gt;0で0.6台あり)の小さな系統差が残る</t>
  </si>
  <si>
    <t>③ 同じx_Mesでの残存段差: T&amp;M追加の段差が支配的。バンドル3群間にも±0.1程度の段差（体系・分布形状・D差が混在し分離不能）。図3より同D=1.9mm内でも短管(≈1.0〜1.3)と長管T&amp;M(1.6〜2.3)が分離 → D差では説明できずL/DH・上流履歴側を示唆</t>
  </si>
  <si>
    <t>④ T&amp;M追加のCelata過大評価の特殊性: 全体トレンド上で唯一の大外れ群（他5群の平均0.89〜1.07に対し1.84）。x_Mesトレンドの延長線上にない</t>
  </si>
  <si>
    <t>【メモ2】x_Mesだけで整理できるか（internal判断）</t>
  </si>
  <si>
    <t>・不可。x_Mesは各群内の緩い傾向（右下がり）の説明変数にはなるが、T&amp;M追加群の+0.7以上の群間段差は説明できない</t>
  </si>
  <si>
    <t>・ただしT&amp;M追加を除く5群（Table10＋バンドル3群）は概ねPM=1±0.15に収束しており、Celata+F1は体系・D・L/DHの広い範囲で機能している</t>
  </si>
  <si>
    <t>【メモ3】PPT本編/Appendix判断</t>
  </si>
  <si>
    <t>・本編: 不推奨。6系列の全体図は論点がぼける。本編はH-52G図1（Table10基準の2系列）が明確</t>
  </si>
  <si>
    <t>・Appendix/internal: 推奨。「x_Mesだけでは整理できない」「T&amp;M追加だけが特異」の俯瞰的根拠として有用</t>
  </si>
  <si>
    <t>・注記案: T&amp;M Table11-14追加18点はx_Mesを揃えても他群から+0.7以上乖離（L/DH=365・単管一様は1水準のみのため補正材料ではなく診断材料）</t>
  </si>
  <si>
    <t>対象: Table10短管(86) / T&amp;M Table11-14追加(18) / tm_108(14) / tm_161(23) / tm_164(21)　縦軸PM_F1=q_Cal_F1/q_M（F1あり）</t>
  </si>
  <si>
    <t>H-52J: 一様加熱単管のエネルギーバランス制約（L/DH × 入口Tsub × 出口x × q''）— 概算・internal</t>
  </si>
  <si>
    <t>基本式: q'' = G · h_fg · Δx / (4 · L/D)　（熱平衡・一様加熱。CHF予測ではなく探索条件の物理的制約を示す概算）</t>
  </si>
  <si>
    <t>【入力】</t>
  </si>
  <si>
    <t>G（質量流束）</t>
  </si>
  <si>
    <t>kg/m²s</t>
  </si>
  <si>
    <t>DNB級CHF目安</t>
  </si>
  <si>
    <t>MW/m²</t>
  </si>
  <si>
    <t>cp（入口近傍・概算）</t>
  </si>
  <si>
    <t>kJ/(kg·K)</t>
  </si>
  <si>
    <t>【表1】q'' [MW/m²]　h_fg [kJ/kg] =</t>
  </si>
  <si>
    <t>L/D ＼ Δx</t>
  </si>
  <si>
    <t>【表2】q'' [MW/m²]　h_fg [kJ/kg] =</t>
  </si>
  <si>
    <t>【表3】q'' [MW/m²]　h_fg [kJ/kg] =</t>
  </si>
  <si>
    <t>【表4】q''=DNB級目安（B6=3 MW/m²）に必要なΔx [-]</t>
  </si>
  <si>
    <t>L/D ＼ h_fg [kJ/kg]</t>
  </si>
  <si>
    <t>【表5】入口Tsubが要求するΔx下限（x_out=0まで、Δx_min≈cp·Tsub/h_fg）</t>
  </si>
  <si>
    <t>Tsub [K] ＼ h_fg [kJ/kg]</t>
  </si>
  <si>
    <t>グラフ用ヘルパー（h_fg=1200 kJ/kg基準、数式）</t>
  </si>
  <si>
    <t>Δx</t>
  </si>
  <si>
    <t>L/D=80</t>
  </si>
  <si>
    <t>L/D=189</t>
  </si>
  <si>
    <t>L/D=365</t>
  </si>
  <si>
    <t>DNB級目安</t>
  </si>
  <si>
    <t>【代表比較メモ】</t>
  </si>
  <si>
    <t>・L/D=365では低Δxを保つと許されるq''が小さい: h_fg=1200 kJ/kgでΔx=0.1→0.25 MW/m²、Δx=0.3でも0.74 MW/m²（L/D=80なら同条件で1.13〜3.38 MW/m²）</t>
  </si>
  <si>
    <t>・DNB級CHF目安≈3 MW/m²をL/D=365で出すには Δx≈0.97〜1.46 が必要（表4）→ 全蒸発（Δx=1）超えであり「低出口x」と物理的に両立しない</t>
  </si>
  <si>
    <t>・L/D=80では必要Δx≈0.21〜0.32で、入口Tsub 40〜80 K（Δx消費0.13〜0.40、表5）からの加熱で低出口xのままDNB級q''に到達できる</t>
  </si>
  <si>
    <t>・一様加熱単管ではL/DH・入口Tsub・出口x・q''がエネルギーバランス q''=G·h_fg·Δx/(4L/D) で拘束され独立に振れない → L/D=300〜400×低出口x×DNB級q''の一様加熱単管データが見つかりにくいのは物理的必然</t>
  </si>
  <si>
    <t>【PPT本編用1行メモ案】</t>
  </si>
  <si>
    <t>・一様加熱単管では q''≈G·h_fg·Δx/(4·L/D) の制約により、L/D≈365でDNB級q''（≈3 MW/m²）と低出口xは両立不可（必要Δx≈1.0〜1.5、全蒸発超え）</t>
  </si>
  <si>
    <t>【internal注意書き】</t>
  </si>
  <si>
    <t>・本表は熱平衡の概算でありCHF予測ではない。h_fg・Δx・cpの取り方に依存するため、絶対値ではなく傾向のみを見る</t>
  </si>
  <si>
    <t>・h_fgは圧力依存（15.5→19 MPaで減少）のため3水準の感度で確認。G=3000 kg/m²s基準。cp=5.0 kJ/(kg·K)は入口近傍の概算値</t>
  </si>
  <si>
    <t>・T&amp;M Table11-14（L/D=365）の実測q_Mが0.9〜2.7 MW/m²で出口xが負のまま成立しているのは、入口Tsub≈320 K（Δx消費≈1.3相当）という極端条件によるもの（表5の延長）</t>
  </si>
  <si>
    <t>H-52K-2 internal: T&amp;M Table11-14追加18点の対抗仮説・kill test整理（補正材料ではなく診断材料）</t>
  </si>
  <si>
    <t>前提: Celata平均PM_F1≈1.84 / LUTはK1規約依存（K1=1で≈1.10、3mmキャップで≈1.80、外挿で≈2.26）→「LUTでは再現良好」とは断定しない。同D相対差R≈1.63〜1.68はK1規約に不依存。参照: H-52G/H/H-5/I/J</t>
  </si>
  <si>
    <t>【表1】対抗仮説・kill test表（文献到着後にE〜H列を追記）</t>
  </si>
  <si>
    <t>仮説</t>
  </si>
  <si>
    <t>支持材料</t>
  </si>
  <si>
    <t>弱点・未確認</t>
  </si>
  <si>
    <t>kill test / 次に見るもの</t>
  </si>
  <si>
    <t>現時点の確認結果</t>
  </si>
  <si>
    <t>現時点判定</t>
  </si>
  <si>
    <t>次アクション</t>
  </si>
  <si>
    <t>確認日</t>
  </si>
  <si>
    <t>1. Celata固有の過大評価</t>
  </si>
  <si>
    <t>T&amp;M追加18点がCelataで平均PM_F1≈1.84（1.57〜2.30）と過大側。適用範囲内のTable10は平均0.986と健全</t>
  </si>
  <si>
    <t>LUTもK1扱い次第で同程度に外れ得るため「Celataだけ」とは断定不可。装置差・流動不安定も未排除</t>
  </si>
  <si>
    <t>内部量分解（F_form/F1各項の寄与）、P依存スキャン、Becker等の独立データで再確認</t>
  </si>
  <si>
    <t>H-52G-E実施済み: δ/y*が0.63%→5.19%へ増大、Tw=694〜795K。H-52G-D: P感度は計算側のみ</t>
  </si>
  <si>
    <t>支持寄り</t>
  </si>
  <si>
    <t>F_form等の寄与分解の残りを実施。Becker到着後に独立データで再確認</t>
  </si>
  <si>
    <t>2. LUTのK1径補正規約依存</t>
  </si>
  <si>
    <t>H-52H-5: TM18点のPM_LUTはK1=1で≈1.10、3mmキャップで≈1.80、外挿（K1≈2.05）で≈2.26と反転し得る</t>
  </si>
  <si>
    <t>どのK1規約が適切かは原典・実装規約の確認待ち</t>
  </si>
  <si>
    <t>MATLAB実装のK1規約確認、LUT原典のD&lt;3mm推奨の確認</t>
  </si>
  <si>
    <t>感度3水準計算済み（H-52H-5）。同D相対比RはK1に不依存で1.63〜1.68</t>
  </si>
  <si>
    <t>注意事項</t>
  </si>
  <si>
    <t>LUT絶対値は主張の柱にしない。Appendix/internal限定。共同研究者には「LUTでも扱いが微妙な小径条件」と説明</t>
  </si>
  <si>
    <t>3. 圧力外挿／臨界圧近傍のモデル感度</t>
  </si>
  <si>
    <t>H-52G-D: G・x_Mes揃えのT11→12→14比較7組で実験q_Mほぼフラット（平均−0.04%）、計算q_Cal_F1のみ+11%/段。P=18.96MPaは臨界圧の86%</t>
  </si>
  <si>
    <t>3水準・7組のみ。物性誤差とモデル式外挿の分離は未実施</t>
  </si>
  <si>
    <t>Celata内部式のP感度分解（P依存項・物性・y*,DB,δ,τ,Twの寄与）</t>
  </si>
  <si>
    <t>q_M/q_Cal の非対称P感度は確認済み。δ/y*はP上昇で0.84%→5.19%</t>
  </si>
  <si>
    <t>Pのみ振った内部式感度計算</t>
  </si>
  <si>
    <t>4. 長さ／上流履歴効果</t>
  </si>
  <si>
    <t>同D=1.905mmマッチドペア8組でqCal比0.72〜1.05に対しqM比0.44〜0.73。同D相対差R≈1.63〜1.68はK1規約に不依存</t>
  </si>
  <si>
    <t>Table10とTable11〜14の出典・装置が同一か未確認（装置差と分離不能）</t>
  </si>
  <si>
    <t>Beckerで同一装置・同一P/G帯のL/D梯子を確認。D=1.9mmが無ければD=3〜10mmの梯子で可</t>
  </si>
  <si>
    <t>未決</t>
  </si>
  <si>
    <t>Becker到着後にL/D梯子抽出。判定基準例: 局所条件固定でq_CHFが20%超低下→支持、±10%以内→反証</t>
  </si>
  <si>
    <t>5. 装置差・出典差</t>
  </si>
  <si>
    <t>T&amp;Mは編集（コンパイル）データであり、Table10と11〜14が別装置・別機関の可能性</t>
  </si>
  <si>
    <t>出典確認前。長さ効果と混在したまま</t>
  </si>
  <si>
    <t>T&amp;M原報・Zenkevich文献リストでTable11〜14（小径・長管・極大Tsub系列）の出自を確認</t>
  </si>
  <si>
    <t>D≈1.9mm・L/D≈365・高サブクールは密度波/圧力降下振動の候補条件。早期CHFなら実験CHFが低く見えPM上昇と整合</t>
  </si>
  <si>
    <t>入力表からは入口絞り・上流圧縮性体積・振動有無が分からない</t>
  </si>
  <si>
    <t>原報（T&amp;M参照リストの個別文献）で入口絞り・安定化条件・圧力/流量振動の記載を確認</t>
  </si>
  <si>
    <t>7. x_Mes依存だけの問題</t>
  </si>
  <si>
    <t>Table10・バンドル群には群内でx_Mesへの緩い右下がり傾向あり</t>
  </si>
  <si>
    <t>反証: H-52IでT&amp;M追加群は同じx_Mes帯で唯一の大外れ（他5群0.89〜1.07 vs 1.84）</t>
  </si>
  <si>
    <t>実施済み（マスターカーブ）。今後はx_MesにL/DH・沸騰発達長・体系差を併記</t>
  </si>
  <si>
    <t>H-52Iで群間段差はx_Mes単独で整理不可と確認</t>
  </si>
  <si>
    <t>反証寄り</t>
  </si>
  <si>
    <t>Weatherheadで沸騰発達長変数の候補を確認</t>
  </si>
  <si>
    <t>8. 入力・単位・換算問題</t>
  </si>
  <si>
    <t>LUT/Celataで同じ18点への応答差が大きく、確認余地は残る</t>
  </si>
  <si>
    <t>反証: Table10の86点でCelata PM_F1=0.986±0.102 → 適用範囲内の実装は健全。H-52H sanityでも単位異常なし</t>
  </si>
  <si>
    <t>文献到着後、q_M・x_Mes・P・D・L・入口Tsubの単位・定義をT&amp;M原表で再照合</t>
  </si>
  <si>
    <t>9. F2型Tsub補正の外挿不能性</t>
  </si>
  <si>
    <t>F2は(Tsub−40)²型フィットで想定Tsub帯≲100K。TM追加はTsub≈320K級で大きく帯外</t>
  </si>
  <si>
    <t>今回のPM_F1はF2不適用のため、結果解釈には影響しない（補正方針上の注意）</t>
  </si>
  <si>
    <t>kill test不要（方針注意事項）。新補正作成時はTsub適用範囲を明記</t>
  </si>
  <si>
    <t>F2不適用で算出済みであることを確認済み</t>
  </si>
  <si>
    <t>T&amp;M18点をF2補正・新補正係数作成に使わない補助根拠として記録</t>
  </si>
  <si>
    <t>【表2】観察×仮説の判別マトリクス（支持／反証／中立／未決）</t>
  </si>
  <si>
    <t>観察（出典）</t>
  </si>
  <si>
    <t>Celata固有問題</t>
  </si>
  <si>
    <t>K1規約依存</t>
  </si>
  <si>
    <t>圧力外挿</t>
  </si>
  <si>
    <t>長さ／上流履歴</t>
  </si>
  <si>
    <t>装置差</t>
  </si>
  <si>
    <t>流動不安定</t>
  </si>
  <si>
    <t>x_Mes単独説明</t>
  </si>
  <si>
    <t>入力換算問題</t>
  </si>
  <si>
    <t>H-52H: 現行K1=1ではTM_add平均PM_LUT≈1.10</t>
  </si>
  <si>
    <t>支持（対比でCelataのみ大外れに見える）</t>
  </si>
  <si>
    <t>未決（K1=1規約が前提）</t>
  </si>
  <si>
    <t>中立</t>
  </si>
  <si>
    <t>反証寄り（K1=1前提なら実験は標準的）</t>
  </si>
  <si>
    <t>反証寄り（K1=1前提）</t>
  </si>
  <si>
    <t>反証寄り（換算ミスならLUTも外れるはず）</t>
  </si>
  <si>
    <t>H-52H-5: 3mmキャップではTM_add平均PM_LUT≈1.80</t>
  </si>
  <si>
    <t>反証寄り（LUTも同程度に外れる）</t>
  </si>
  <si>
    <t>支持</t>
  </si>
  <si>
    <t>支持寄り（モデル横断の過大＝実験側が低い）</t>
  </si>
  <si>
    <t>H-52H-5: 外挿（K1≈2.05）ではTM_add平均PM_LUT≈2.26</t>
  </si>
  <si>
    <t>H-52H-5: 同D基準RはK1規約に依存せず≈1.63〜1.68</t>
  </si>
  <si>
    <t>反証（相対差はK1で消えない）</t>
  </si>
  <si>
    <t>未決（ペアにP差13.8→15.5含む）</t>
  </si>
  <si>
    <t>支持（装置差と未分離）</t>
  </si>
  <si>
    <t>支持（長さ効果と未分離）</t>
  </si>
  <si>
    <t>反証（x_Mes揃えても残る）</t>
  </si>
  <si>
    <t>H-52I: x_MesだけではT&amp;M追加群を整理不可</t>
  </si>
  <si>
    <t>支持寄り（群固有要因を要請）</t>
  </si>
  <si>
    <t>支持寄り（同左）</t>
  </si>
  <si>
    <t>反証</t>
  </si>
  <si>
    <t>H-52J: 一様加熱長管ではL/D・入口Tsub・出口x・q''がエネルギーバランスで結合</t>
  </si>
  <si>
    <t>中立（検証用の探索条件設計材料）</t>
  </si>
  <si>
    <t>中立（データ希少性の説明）</t>
  </si>
  <si>
    <t>H-52G-D: P上昇で実験q_Mほぼフラット、計算q_Calのみ+11%/段</t>
  </si>
  <si>
    <t>支持（P依存項由来を示唆）</t>
  </si>
  <si>
    <t>中立（群内比較で長さ一定）</t>
  </si>
  <si>
    <t>反証寄り（群内の実験は内的整合）</t>
  </si>
  <si>
    <t>H-52G-E: Tw&gt;647KはT&amp;M追加18/18行だけでなくTable10同D13/13行にも</t>
  </si>
  <si>
    <t>支持（前提の怪しさは広域。ただしTM限定の非物理性説には反証）</t>
  </si>
  <si>
    <t>支持寄り（TwはP上昇で716→795K）</t>
  </si>
  <si>
    <t>【表3】共同研究者向け安全表現</t>
  </si>
  <si>
    <t>用途</t>
  </si>
  <si>
    <t>表現</t>
  </si>
  <si>
    <t>フル版（メール・資料用）</t>
  </si>
  <si>
    <t>短縮版（口頭・打合せ用）</t>
  </si>
  <si>
    <t>1行版（進捗報告用）</t>
  </si>
  <si>
    <t>相談の結び（意見を求める形）</t>
  </si>
  <si>
    <t>【表4】PPT/internal区分メモ</t>
  </si>
  <si>
    <t>区分</t>
  </si>
  <si>
    <t>扱い・注記</t>
  </si>
  <si>
    <t>本編候補</t>
  </si>
  <si>
    <t>H-52J エネルギーバランス制約＋探索条件改訂</t>
  </si>
  <si>
    <t>q''≈G·h_fg·Δx/(4L/D)の1枚。L/D≈365でDNB級q''と低出口xは両立不可（必要Δx≈1.0〜1.5）</t>
  </si>
  <si>
    <t>本編に残す場合は注記必須</t>
  </si>
  <si>
    <t>H-52G図（figG1: PM vs x_Mes Table10基準／figG2: マッチドペアqM比・qCal比。スライド14反映済み）</t>
  </si>
  <si>
    <t>装置差・P差（13.8 vs 15.5〜19.0MPa）・L/DH=365は1水準のみ、の3点注記を必ず併記。下げる場合はPPT側へ削除指示</t>
  </si>
  <si>
    <t>Appendix/internal</t>
  </si>
  <si>
    <t>H-52H／H-52H-5（LUT診断・K1感度）</t>
  </si>
  <si>
    <t>「LUTでは≈1.1」単独では出さない。K1規約依存（1.1〜2.3）の但し書き必須</t>
  </si>
  <si>
    <t>H-52I マスターカーブ（PM_F1 vs x_Mes 全群）</t>
  </si>
  <si>
    <t>「x_Mes単独では整理不可」の根拠図として</t>
  </si>
  <si>
    <t>internal限定</t>
  </si>
  <si>
    <t>H-52K 表1（対抗仮説・kill test）・表2（判別マトリクス）</t>
  </si>
  <si>
    <t>仮説検証の作業表。文献到着後に更新</t>
  </si>
  <si>
    <t>避ける表現</t>
  </si>
  <si>
    <t>「Celataモデルは破綻」「長さ効果を発見」「L/DH補正を作成中」</t>
  </si>
  <si>
    <t>安全な表現</t>
  </si>
  <si>
    <t>「当方の実装では」「K1規約依存」「適用範囲の診断材料」「追加文献で確認予定」</t>
  </si>
  <si>
    <t>H-52N internal: T&amp;M Table11-14追加データ検討の統合整理（H-52G〜K、文献到着前まとめ）</t>
  </si>
  <si>
    <t>internal専用（PPT本編非掲載）。作成日: 2026-06-11。参照: LUT_input_TM10_TM11_14 / LUT_diag_summary(LUT結果ブック) / master_curve_PM_vs_xMes / energy_balance_LD_constraint / internal_H52K_hypotheses / TM10_vs_TM11_14_diag(H-52G)</t>
  </si>
  <si>
    <t>【ブロック1】現在の総合結論</t>
  </si>
  <si>
    <t>① T&amp;M追加18点は、当方のCelata実装では平均PM_F1≈1.84（1.57〜2.30）と大きく過大評価側に外れる（適用範囲内のTable10は0.986±0.102と健全）</t>
  </si>
  <si>
    <t>② ただしLUTもK1径補正の扱いでPM_LUTが≈1.10（K1=1）〜≈1.80（3mmキャップ）〜≈2.26（外挿）と大きく変わるため、LUTを絶対的な審判材料にはしない。同D相対差R≈1.63〜1.68はK1規約に不依存で残る</t>
  </si>
  <si>
    <t>③ x_MesだけではT&amp;M追加群を整理できない（同じx_Mes帯で他5群0.89〜1.07に対し1.84と唯一の大外れ＝H-52I）</t>
  </si>
  <si>
    <t>④ 一様加熱単管ではq''≈G·h_fg·Δx/(4L/D)の拘束により、L/D≈365×低出口x×DNB級q''の条件箱は物理的に埋まりにくい（必要Δx≈0.97〜1.46＝全蒸発超え。T&amp;M18点の成立は入口Tsub≈320Kという極端条件のため＝H-52J）</t>
  </si>
  <si>
    <t>⑤ したがってT&amp;M18点は補正材料ではなく、Celata適用範囲・探索条件・文献調査方針を見直すための診断材料として扱う</t>
  </si>
  <si>
    <t>⑥ 文献到着後にBecker（同一装置L/D梯子）、Zenkevich（出典・整理軸）、Weatherhead（沸騰発達・非平衡軸）で確認する</t>
  </si>
  <si>
    <t>【ブロック2】H-52H〜K 要約表</t>
  </si>
  <si>
    <t>ID</t>
  </si>
  <si>
    <t>内容</t>
  </si>
  <si>
    <t>主な結果</t>
  </si>
  <si>
    <t>現時点の解釈</t>
  </si>
  <si>
    <t>PPT区分</t>
  </si>
  <si>
    <t>H-52H</t>
  </si>
  <si>
    <t>Groeneveld LUT診断（MATLAB、104点）</t>
  </si>
  <si>
    <t>TM18点: PM_LUT_K1≈1.10±0.18（K1=1扱い）vs Celata 1.84。Table10全体はLUT 0.985/Celata 0.986。同D基準R=1.63〜1.68</t>
  </si>
  <si>
    <t>LUT絶対値では大外れではないが、K1=1規約が前提。判定保留とし、Celata固有の過大評価は強く示唆</t>
  </si>
  <si>
    <t>Appendix/internal（K1注記必須）</t>
  </si>
  <si>
    <t>MATLAB実装のK1規約確認</t>
  </si>
  <si>
    <t>H-52H-5</t>
  </si>
  <si>
    <t>LUTのK1径補正感度（D=1.905mm）</t>
  </si>
  <si>
    <t>PM_LUT: K1=1→≈1.10 / 3mmキャップ→≈1.80 / 外挿K1≈2.05→≈2.26。「LUT良好/Celataのみ外れ」の構図がK1規約で反転し得る</t>
  </si>
  <si>
    <t>LUTは審判材料ではなく「小径で扱いが微妙」を示す参考材料。同D相対差はK1で相殺され不変</t>
  </si>
  <si>
    <t>LUT原典のD&lt;3mm推奨の確認</t>
  </si>
  <si>
    <t>H-52I</t>
  </si>
  <si>
    <t>PM_F1 vs x_Mesマスターカーブ（6群152点）</t>
  </si>
  <si>
    <t>T&amp;M追加群のみ同x_Mes帯で+0.7以上浮く（他5群平均0.89〜1.07）。バンドル群はPM=1±0.15帯</t>
  </si>
  <si>
    <t>x_Mes単独では群間段差を整理不可。群固有要因（L/DH・体系・装置）が必要</t>
  </si>
  <si>
    <t>Weatherheadで沸騰発達長軸を検討</t>
  </si>
  <si>
    <t>H-52J</t>
  </si>
  <si>
    <t>一様加熱単管のエネルギーバランス制約</t>
  </si>
  <si>
    <t>L/D=365でDNB級3MW/m²に必要なΔx≈0.97〜1.46（全蒸発超え）。L/D=80なら0.21〜0.32で成立圏。入口Tsub320K=Δx消費≈1.3</t>
  </si>
  <si>
    <t>当初の条件箱（大L/DH×低x×DNB級）は物理的必然として埋まりにくい→探索条件を改訂</t>
  </si>
  <si>
    <t>探索条件改訂案を本編へ反映</t>
  </si>
  <si>
    <t>H-52K</t>
  </si>
  <si>
    <t>対抗仮説・kill test表＋判別マトリクス</t>
  </si>
  <si>
    <t>9仮説を整理。支持寄り=Celata固有・P外挿／反証寄り=x_Mes単独・入力換算／未決=長さ・装置差・流動不安定</t>
  </si>
  <si>
    <t>「補正に使わない・診断材料扱い」を明文化。文献到着後の追記形式</t>
  </si>
  <si>
    <t>Becker/Zenkevich/Weatherhead到着後にE〜H列追記</t>
  </si>
  <si>
    <t>【ブロック3】PPT反映方針</t>
  </si>
  <si>
    <t>H-52J: エネルギーバランス制約（q''≈G·h_fg·Δx/(4L/D)、L/D≈365でDNB級と低出口xは両立不可）＋探索条件改訂</t>
  </si>
  <si>
    <t>H-52G図（figG1: PM_F1 vs x_Mes Table10基準／figG2: マッチドペアqM比vs qCal比）→ 装置差・P差・L/DH=365が1水準のみの注記を必ず付ける</t>
  </si>
  <si>
    <t>H-52H/H-52H-5: LUT診断・K1感度（K1規約依存の但し書き必須）／H-52I: マスターカーブ（x_Mes単独整理不可の根拠）</t>
  </si>
  <si>
    <t>H-52K: 対抗仮説・kill test表、判別マトリクス／本シート（H-52N）</t>
  </si>
  <si>
    <t>【ブロック4】文献到着後の確認項目（確認結果・確認日は到着後に追記）</t>
  </si>
  <si>
    <t>文献</t>
  </si>
  <si>
    <t>主な役割</t>
  </si>
  <si>
    <t>最優先確認項目</t>
  </si>
  <si>
    <t>判定に使う仮説</t>
  </si>
  <si>
    <t>見つかった場合の判断</t>
  </si>
  <si>
    <t>見つからなかった場合の扱い</t>
  </si>
  <si>
    <t>確認結果</t>
  </si>
  <si>
    <t>同一装置L/D梯子による長さ効果の直接判定</t>
  </si>
  <si>
    <t>同一装置・同一P/G帯でLのみ異なる系列。D=1.9mmが無くてもD=3〜10mm程度の梯子で可</t>
  </si>
  <si>
    <t>長さ／上流履歴（H-52K仮説4）</t>
  </si>
  <si>
    <t>局所条件固定でq_CHFが20%超低下→長さ効果支持／±10%以内→反証</t>
  </si>
  <si>
    <t>長さ効果は未決のまま凍結し、装置差と分離不能と記録</t>
  </si>
  <si>
    <t>L/D効果の既存整理軸とT&amp;M出典の特定</t>
  </si>
  <si>
    <t>長さ非依存主張の有無、T&amp;M Table11〜14（小径・長管・極大Tsub系列）の出典候補</t>
  </si>
  <si>
    <t>装置差・出典差（仮説5）、長さ効果（仮説4）</t>
  </si>
  <si>
    <t>出典が別装置→装置差と長さ効果は分離不能と明記／同一装置→長さ効果側を強化</t>
  </si>
  <si>
    <t>T&amp;M原報の参照リストから個別文献を追跡</t>
  </si>
  <si>
    <t>沸騰発達・非平衡の整理軸候補</t>
  </si>
  <si>
    <t>ONB、OSV、核沸騰発達、CHF位置、壁温挙動、沸騰発達長・非平衡xの変数定義</t>
  </si>
  <si>
    <t>x_Mes単独問題の代替軸（仮説7）、長さ効果の機構解釈（仮説4）</t>
  </si>
  <si>
    <t>マスターカーブ（H-52I）を沸騰発達長軸で再整理</t>
  </si>
  <si>
    <t>x_Mes＋L/DH併記の現行整理を維持</t>
  </si>
  <si>
    <t>【ブロック5】未決事項リスト（解決したら判定・確認日を追記）</t>
  </si>
  <si>
    <t>未決事項</t>
  </si>
  <si>
    <t>現状メモ</t>
  </si>
  <si>
    <t>判定</t>
  </si>
  <si>
    <t>1. T&amp;M Table10とTable11〜14が同一装置か</t>
  </si>
  <si>
    <t>2. D=1.905mm小径データのLUT K1規約の扱い</t>
  </si>
  <si>
    <t>現行実装はK1=1。3mmキャップ/外挿で結論が反転するため、原典の推奨確認待ち</t>
  </si>
  <si>
    <t>3. CelataのP依存・内部量のどこが過大評価を作るか</t>
  </si>
  <si>
    <t>δ/y*増大（0.63→5.19%）・Tw&gt;647K（Table10同D含む）は確認済み。F_form/F1各項の寄与分解が残り</t>
  </si>
  <si>
    <t>4. 長さ／上流履歴効果と装置差・流動不安定の切り分け</t>
  </si>
  <si>
    <t>5. 非一様加熱・ホットパッチ系データをどこまで探すか</t>
  </si>
  <si>
    <t>探索条件改訂（H-52J）と合わせて優先度を判断</t>
  </si>
  <si>
    <t>6. PPT本編でH-52G図を残すか、Appendixへ下げるか</t>
  </si>
  <si>
    <t>残す場合は装置差・P差・1水準注記が必須。共同研究者の反応も踏まえ判断</t>
  </si>
  <si>
    <t>【ブロック6】共同研究者向け 短い相談文（口頭・メール用）</t>
  </si>
  <si>
    <t>H-52O-3 internal: T&amp;M Table10短管側／Table11〜14追加18点の出典階層監査（source trace）</t>
  </si>
  <si>
    <t>目的: Table10短管側（0.075 in, L/D=80）とT&amp;M追加18点（0.075 in, L/D=365）のR≈1.63〜1.68について、出典階層（T&amp;M → WAPD-188 → BMI-1116）を整理する。補正係数作成ではなく、追加18点を診断材料としてどこまで信頼できるかの整理。</t>
  </si>
  <si>
    <t>前提: T&amp;M上では両系列とも実験番号末尾 .01 = T&amp;M Ref.1 = WAPD-188。WAPD-188 Table III-1では短管側・長管側ともWAPD Ref.11 = BMI-1116（Epstein, Chastain, Fawcett, 1956）由来。</t>
  </si>
  <si>
    <t>作成: H-52O-3（2026-06-12）。既存シートは未変更。原表値・出典情報はユーザー提供の転記に基づく。BMI-1116本体は未確認。</t>
  </si>
  <si>
    <t>【表1】出典階層トレース表（Table10短管側 0.075 in系列＋T&amp;M追加18点）</t>
  </si>
  <si>
    <t>group</t>
  </si>
  <si>
    <t>T&amp;M_table</t>
  </si>
  <si>
    <t>T&amp;M_expt_no</t>
  </si>
  <si>
    <t>T&amp;M_ref_no</t>
  </si>
  <si>
    <t>T&amp;M_ref_title</t>
  </si>
  <si>
    <t>WAPD_table</t>
  </si>
  <si>
    <t>WAPD_series</t>
  </si>
  <si>
    <t>D_in</t>
  </si>
  <si>
    <t>L_in</t>
  </si>
  <si>
    <t>L_over_D</t>
  </si>
  <si>
    <t>material</t>
  </si>
  <si>
    <t>WAPD_ref_no</t>
  </si>
  <si>
    <t>original_report</t>
  </si>
  <si>
    <t>source_status</t>
  </si>
  <si>
    <t>stability_status</t>
  </si>
  <si>
    <t>note</t>
  </si>
  <si>
    <t>Table10_short</t>
  </si>
  <si>
    <t>9.01〜21.01の0.075 in系列（13点、LUT flag_sameD_1p905mm=1）</t>
  </si>
  <si>
    <t>末尾 .01 → T&amp;M Ref.1</t>
  </si>
  <si>
    <t>WAPD-188（T&amp;M Ref.1）</t>
  </si>
  <si>
    <t>WAPD-188 Table III-1 / Appendix Table 11</t>
  </si>
  <si>
    <t>0.075 in ID × 6 in（短管）</t>
  </si>
  <si>
    <t>Hastelloy C</t>
  </si>
  <si>
    <t>Ref.11</t>
  </si>
  <si>
    <t>BMI-1116: Epstein, Chastain, Fawcett, “Heat Transfer and Burnout to Water at High Sub-critical Pressures”, 1956</t>
  </si>
  <si>
    <t>TM_add_long</t>
  </si>
  <si>
    <t>WAPD-188 Table III-1 / Appendix Table 13</t>
  </si>
  <si>
    <t>0.075 in ID × 27.4 in（長管）</t>
  </si>
  <si>
    <t>【判断メモ】（H-52O-3）</t>
  </si>
  <si>
    <t>1. T&amp;M上では、短管側（Table10の0.075 in, L/D=80系列）・長管側（Table11〜14追加18点）ともに実験番号末尾 .01 = Ref.1 = WAPD-188由来。</t>
  </si>
  <si>
    <t>2. WAPD-188内（Table III-1）でも、0.075 in短管側（Appendix Table 11, 6 in, L/D=80）と長管側（Appendix Table 13, 27.4 in, L/D=365）はいずれもRef.11（BMI-1116）由来。材質もともにHastelloy C。</t>
  </si>
  <si>
    <t>3. したがって、「短管側と長管側は別文献・別機関」という単純な文献出典差説はかなり弱まった。</t>
  </si>
  <si>
    <t>5. 現時点の扱い: 長さ／上流履歴効果は「支持寄りに少し上げる」に留め、補正材料にはしない（診断材料限定）。</t>
  </si>
  <si>
    <t>4. ただし、BMI-1116本体で装置構成（6 in管と27.4 in管の装置差）・入口絞り・安定化条件・圧力・流量振動を確認するまでは、長さ／上流履歴効果と断定しない。</t>
  </si>
  <si>
    <t>H-52O-4 internal: T&amp;M追加18点（Table11〜14）の原表監査（転記照合・重複値・エネルギーバランス）</t>
  </si>
  <si>
    <t>目的: LUT_input_TM10_TM11_14内のT&amp;M追加18点を、T&amp;M原表値（ユーザー提供転記）と照合し、単位換算・重複値・簡易熱収支の観点で監査する。目的は厳密計算ではなく、桁違い・符号違い・転記違いの検出。</t>
  </si>
  <si>
    <t>方針: 原表値（青字）はユーザー提供のT&amp;M原表転記。Excel値（緑字）はLUT_input_TM10_TM11_14からINDEX/MATCHで参照。h_fgはtm_ST_add_TM11_14_F1_rawのHG−HL（各圧力代表値）を使用。既存シートは未変更。</t>
  </si>
  <si>
    <t>【換算係数・判定しきい値】</t>
  </si>
  <si>
    <t>psia → Pa</t>
  </si>
  <si>
    <t>1 psi = 6894.75729 Pa（定義値）</t>
  </si>
  <si>
    <t>in → m</t>
  </si>
  <si>
    <t>1 in = 0.0254 m（定義値）</t>
  </si>
  <si>
    <t>lb/(hr·ft2) → kg/(m2·s)</t>
  </si>
  <si>
    <t>= 0.45359237 / (3600 × 0.09290304)</t>
  </si>
  <si>
    <t>BTU/(hr·ft2) → W/m2</t>
  </si>
  <si>
    <t>= 1055.05585262 / (3600 × 0.09290304)（IT BTU）</t>
  </si>
  <si>
    <t>BTU/lb → J/kg</t>
  </si>
  <si>
    <t>= 1055.05585262 / 0.45359237</t>
  </si>
  <si>
    <t>転記判定しきい値 |差| [%]</t>
  </si>
  <si>
    <t>P, G, D, L, q の相対差がこれ未満なら「一致」</t>
  </si>
  <si>
    <t>x転記判定しきい値 |Δx| [-]</t>
  </si>
  <si>
    <t>x_Mes（Excel）− x（原表）の絶対差</t>
  </si>
  <si>
    <t>熱収支判定しきい値 |x_calc−x| [-]</t>
  </si>
  <si>
    <t>簡易熱収支（代表h_fg使用）の許容残差。桁違い・符号違い検出目的の粗いしきい値</t>
  </si>
  <si>
    <t>平均cp妥当範囲 [J/(kg·K)]</t>
  </si>
  <si>
    <t>sub×2326/Tsub_K の妥当性チェック用（入口〜飽和の平均cp）</t>
  </si>
  <si>
    <t>【表1】転記照合：T&amp;M原表値 vs Excel値（LUT_input_TM10_TM11_14）</t>
  </si>
  <si>
    <t>原表値（T&amp;M、英単位、ユーザー提供転記）</t>
  </si>
  <si>
    <t>Excel値（LUT_input_TM10_TM11_14、SI、INDEX/MATCH参照）</t>
  </si>
  <si>
    <t>原表→SI換算値（監査側で再換算）</t>
  </si>
  <si>
    <t>差分（Excel値 − 換算値）</t>
  </si>
  <si>
    <t>expt_no</t>
  </si>
  <si>
    <t>P [psia]</t>
  </si>
  <si>
    <t>D [in]</t>
  </si>
  <si>
    <t>L [in]</t>
  </si>
  <si>
    <t>G [1e6 lb/(hr·ft2)]</t>
  </si>
  <si>
    <t>sub [BTU/lb]</t>
  </si>
  <si>
    <t>q [1e6 BTU/(hr·ft2)]</t>
  </si>
  <si>
    <t>x [-]</t>
  </si>
  <si>
    <t>P_Pa_xl</t>
  </si>
  <si>
    <t>G_xl [kg/(m2·s)]</t>
  </si>
  <si>
    <t>D_xl [m]</t>
  </si>
  <si>
    <t>L_xl [m]</t>
  </si>
  <si>
    <t>Tsub_in_xl [K]</t>
  </si>
  <si>
    <t>x_Mes_xl [-]</t>
  </si>
  <si>
    <t>q_M_xl [W/m2]</t>
  </si>
  <si>
    <t>P_conv [Pa]</t>
  </si>
  <si>
    <t>G_conv [kg/(m2·s)]</t>
  </si>
  <si>
    <t>D_conv [m]</t>
  </si>
  <si>
    <t>L_conv [m]</t>
  </si>
  <si>
    <t>q_conv [W/m2]</t>
  </si>
  <si>
    <t>dP [%]</t>
  </si>
  <si>
    <t>dG [%]</t>
  </si>
  <si>
    <t>dD [%]</t>
  </si>
  <si>
    <t>dL [%]</t>
  </si>
  <si>
    <t>dq [%]</t>
  </si>
  <si>
    <t>dx (x_Mes−x) [-]</t>
  </si>
  <si>
    <t>含意cp = sub×2326/Tsub [J/(kg·K)]</t>
  </si>
  <si>
    <t>転記判定</t>
  </si>
  <si>
    <t>サマリー：転記要確認件数</t>
  </si>
  <si>
    <t>最大|差| P〜q [%]:</t>
  </si>
  <si>
    <t>最大|dx| [-]:</t>
  </si>
  <si>
    <t>含意cp範囲 [J/(kg·K)]:</t>
  </si>
  <si>
    <t>【表2】エネルギーバランス監査（原表単位のままの簡易熱収支）</t>
  </si>
  <si>
    <t>Δx_heat ≈ 4·(L/D)·q/(G·h_fg)、x_calc ≈ Δx_heat − sub/h_fg。qとGは1e6単位同士の比のため係数不要。h_fg = HG−HL（tm_ST_add_TM11_14_F1_rawの各圧力代表値、緑字）を使用し、BTU/lbに換算。目的は桁違い・符号違い・転記違いの検出（厳密計算ではない）。</t>
  </si>
  <si>
    <t>L/D [-]</t>
  </si>
  <si>
    <t>x_原表 [-]</t>
  </si>
  <si>
    <t>h_fg = HG−HL [J/kg]</t>
  </si>
  <si>
    <t>h_fg [BTU/lb]</t>
  </si>
  <si>
    <t>Δx_heat [-]</t>
  </si>
  <si>
    <t>x_in = −sub/h_fg [-]</t>
  </si>
  <si>
    <t>x_calc [-]</t>
  </si>
  <si>
    <t>Δ = x_calc − x_原表 [-]</t>
  </si>
  <si>
    <t>熱収支判定</t>
  </si>
  <si>
    <t>サマリー：熱収支要確認件数</t>
  </si>
  <si>
    <t>平均|Δ| [-]:</t>
  </si>
  <si>
    <t>最大|Δ| [-]:</t>
  </si>
  <si>
    <t>【外れ点の追加チェック（診断用）】</t>
  </si>
  <si>
    <t>仮定値</t>
  </si>
  <si>
    <t>x_calc再計算</t>
  </si>
  <si>
    <t>Δ vs 原表x</t>
  </si>
  <si>
    <t>【表3】重複値・不自然値の確認</t>
  </si>
  <si>
    <t>原表上も q=0.79, 0.95, 0.96, 1.12, 1.18, 1.19 等の同一値が複数表に出現。同伴値（P, G, sub, x）が相違していれば、原表由来の丸め重複（2桁〜4桁表示の量子化）と判断できる。</t>
  </si>
  <si>
    <t>値種別</t>
  </si>
  <si>
    <t>原表内出現回数</t>
  </si>
  <si>
    <t>該当case_id</t>
  </si>
  <si>
    <t>同伴値の異同</t>
  </si>
  <si>
    <t>Excel側出現回数</t>
  </si>
  <si>
    <t>q</t>
  </si>
  <si>
    <t>24.01_11 / 25.01_12</t>
  </si>
  <si>
    <t>P・G・sub・x すべて相違（別圧力表）</t>
  </si>
  <si>
    <t>原表由来の丸め重複（不自然な転記重複ではない）</t>
  </si>
  <si>
    <t>26.01_11 / 26.01_14</t>
  </si>
  <si>
    <t>P・G・sub・x 相違（別圧力表）</t>
  </si>
  <si>
    <t>原表由来の丸め重複</t>
  </si>
  <si>
    <t>26.01_12 / 27.01_12</t>
  </si>
  <si>
    <t>同表内。G 2.20/2.25、x −0.114/−0.156 相違</t>
  </si>
  <si>
    <t>28.01_14 / 29.01_14</t>
  </si>
  <si>
    <t>同表内。G 2.56/2.69、x −0.231/−0.351 相違</t>
  </si>
  <si>
    <t>29.01_11 / 28.01_12</t>
  </si>
  <si>
    <t>30.01_11 / 29.01_12</t>
  </si>
  <si>
    <t>29.01_12 / 29.01_14</t>
  </si>
  <si>
    <t>別圧力表。q・sub・x 相違</t>
  </si>
  <si>
    <t>原表由来の丸め重複（Excel側G=3648.2587が2回出現するのは正常）</t>
  </si>
  <si>
    <t>完全重複行（P,G,sub,q,xすべて一致）の件数</t>
  </si>
  <si>
    <t>0なら不自然な行複製（コピペ事故）なし</t>
  </si>
  <si>
    <t>※subの重複（650.7×2, 646.8×2, 679.6×2）も同表内の近接ラン由来でG・xは相違 → 丸め重複扱い。xは18点すべて相異。原表に不整合コード（注記フラグ）の記載はなし。</t>
  </si>
  <si>
    <t>仮説No</t>
  </si>
  <si>
    <t>仮説名（H-52K表1リンク）</t>
  </si>
  <si>
    <t>現判定（H-52Kリンク）</t>
  </si>
  <si>
    <t>今回のH-52O根拠</t>
  </si>
  <si>
    <t>更新案判定</t>
  </si>
  <si>
    <t>更新理由・運用</t>
  </si>
  <si>
    <t>仮説4</t>
  </si>
  <si>
    <t>出典階層監査（internal_H52O_source_trace）: T&amp;M上もWAPD-188内でも、短管側・長管側とも同一のRef.11（BMI-1116）系列 → 出典差説が弱まり、同一系列内のL/D=80 vs 365比較に近づいた</t>
  </si>
  <si>
    <t>未決のまま（支持寄りに半段上げ）</t>
  </si>
  <si>
    <t>仮説5</t>
  </si>
  <si>
    <t>T&amp;M上両系列とも .01 = WAPD-188。WAPD-188 Table III-1で両系列ともRef.11 = BMI-1116 → 単純な文献出典差はかなり弱まった。ただし6 in管と27.4 in管が同一装置かは未確認</t>
  </si>
  <si>
    <t>部分的に反証寄り（文献出典差は弱まる）／装置差は未決のまま</t>
  </si>
  <si>
    <t>仮説6</t>
  </si>
  <si>
    <t>本監査では判定材料なし（原表に不整合コード・安定化条件の記載なし）</t>
  </si>
  <si>
    <t>未決のまま</t>
  </si>
  <si>
    <t>仮説8</t>
  </si>
  <si>
    <t>【判定の目安（運用メモ）】</t>
  </si>
  <si>
    <t>・転記・熱収支が整合 → 入力・換算問題は「反証寄り」または「閉鎖寄り」へ（今回はこちらに該当）</t>
  </si>
  <si>
    <t>・原表に不整合コードなし → T&amp;M表上の不整合フラグはなし。ただしBMI-1116内の入口絞り・流動安定性は未確認として残す</t>
  </si>
  <si>
    <t>【H-52O-4 更新】T&amp;M/BMI紙面再確認を反映: 26.01_14はG=2.0600確定（転記修正・閉鎖）、28.01_11はq=1.1170確定（補正せず・熱収支単一点注意）。薄黄色セルが今回更新箇所。</t>
  </si>
  <si>
    <t>※H-52O-4: 26.01_14のGは紙面確認（G=2.0600）に基づき転記値を修正済み → 転記照合は18/18点一致。</t>
  </si>
  <si>
    <t>紙面確認メモ（H-52O-4）</t>
  </si>
  <si>
    <t>紙面確認済み（q=1.1170確定）。ただし熱収支上の単一点注意。補正は行わない</t>
  </si>
  <si>
    <t>※紙面確認反映後: 17/18点が|Δ|&lt;0.02で整合。残る要確認は28.01_11のみ（Δ≈−0.069、原表値確定のため「単一点注意」として保持）。次点は30.01_11（+0.0140）でしきい値内。</t>
  </si>
  <si>
    <t>26.01_14: Excel側G（L32→1e6 lb単位換算）で再計算【紙面確認済み・閉鎖】</t>
  </si>
  <si>
    <t>【H-52O-4 紙面確認済み】T&amp;M/BMI紙面のG=2.0600で確定。表１の転記値を2.0600へ修正済み（G32）→ 転記・熱収支とも整合し、本件は閉鎖。</t>
  </si>
  <si>
    <t>28.01_11: q桁転置仮説（1.1170→1.1700）の検証【参考。紙面確認でq=1.1170確定、補正せず】</t>
  </si>
  <si>
    <t>【H-52O-4 紙面確認済み】紙面のqは1.1170で確定（1.1700ではない）。q補正は行わない。簡易熱収支ではこの1点のみxとの整合が悪い状態が残る（|Δ|≈0.069）→「原表値確定・熱収支監査上の単一点注意」として保持。左の再計算は診断参考用に残置。</t>
  </si>
  <si>
    <t>紙面確認済み・整合（G=2.0600確定、表1の転記修正により閉鎖）</t>
  </si>
  <si>
    <t>【H-52O-4紙面確認反映後】表1: 18/18点でP/G/D/L/q/x転記一致（差&lt;1e-4%、26.01_14のGは紙面確認で修正済み）、x_Mes差は全点0。表2: 17/18点で熱収支整合（|Δ|&lt;0.02）。表3: 重複は原表由来の丸め重複、完全重複行0。残るは28.01_11のみ: q=1.1170で紙面確定（補正しない）、簡易熱収支とxの整合が悪い単一点が残るが、これは原表内部整合の注意点でありExcel側の入力・換算問題ではない</t>
  </si>
  <si>
    <t>閉鎖寄り（18点中17点は閉鎖、28.01_11のみ原表内部整合の単一点注意）</t>
  </si>
  <si>
    <t>26.01_14は閉鎖（紙面確認済み）。28.01_11は「原表値確定・熱収支監査上の単一点注意」として保持し、q=1.1700への補正は行わない。T&amp;M追加18点の入力換算問題は大きな反証ではなく、診断材料としての使用を妨げない</t>
  </si>
  <si>
    <t>・大きな不整合あり → T&amp;M追加18点の使用をさらに制限（今回は該当せず。28.01_11のみ熱収支単一点注意フラグ付きで使用、q補正はしない）</t>
  </si>
  <si>
    <t>T&amp;M上 .01 = WAPD-188、WAPD内 Ref.11 = BMI-1116まで確認。さらにBMI-1116本体も確認済み（0.075 in ID×0.150 in OD Hastelloy C、6 in／27.4 inの2長さ、閉ループ装置）＝H-52O-5</t>
  </si>
  <si>
    <t>BMI-1116本体に明示的な不安定性記述（stabilizing orifice、density-wave/pressure-drop oscillation、flow instability等）は確認できず。ただし安定化オリフィス等の有無は明示確認不能。internal限定の残留留保（未解決問題としては扱わない）</t>
  </si>
  <si>
    <t>BMI-1116確認により、短管／長管は同一原報・同一管径・同一材料・同一装置説明内の長さ違い系列（L/d=80・365）として扱える可能性が高まった。原報自身も上流履歴依存を示唆</t>
  </si>
  <si>
    <t>参照: 転記・熱収支監査は internal_H52O_TM_audit、仮説表は internal_H52K_hypotheses（H-52O-5で2026-06-12に反映済み）。</t>
  </si>
  <si>
    <t>【H-52O-5 追記】BMI-1116本体の確認結果（2026-06-12）</t>
  </si>
  <si>
    <t>6. 装置: 0.075 in ID×0.150 in ODのHastelloy C管、6 in（L/d=80）と27.4 in（L/d=365）の2種の試験部長さ。閉ループ（Milton Roy Duplex positive-displacement pump、steam accumulator、heat exchanger等）。短管／長管は同一原報・同一管径・同一材料・同一装置説明内の長さ違い系列として扱える可能性が高まった。</t>
  </si>
  <si>
    <t>7. 原報の示唆: L/d=80とL/d=365を同時に満足する相関化が困難であり、burnoutが上流の流動・熱伝達履歴にある程度依存する可能性を原報自身が示唆。壁温挙動: L/d=80ではほぼ全burnoutケースで入口近傍の壁温＞飽和温度、L/d=365では壁温＞飽和温度は管長の半分未満 → 短管と長管で沸騰発達長さ／上流履歴が異なる根拠。</t>
  </si>
  <si>
    <t>8. 安定性: stabilizing orifice・density-wave oscillation・pressure-drop oscillation・flow instability等を明示的に議論する記述は確認できず。ただし安定化オリフィス等の有無も明示確認不能 → 「未解決問題」ではなく「internal限定の残留留保」として扱う（表舞台・PPT本編には出さない）。</t>
  </si>
  <si>
    <t>ペア比較・R算出済み（H-52G-C/H-52H）。H-52O-5: BMI-1116で6 in管と27.4 in管が同一原報・同一管径（0.075 in ID×0.150 in OD）・同一材料（Hastelloy C）・同一装置説明内の長さ違い系列と確認。原報自身も上流の流動・熱伝達履歴依存を示唆（L/d=80は入口近傍からTw＞Tsat、L/d=365はTw＞Tsatが管長半分未満）</t>
  </si>
  <si>
    <t>支持寄り（半段上げ。補正材料化は不可、診断材料扱い）</t>
  </si>
  <si>
    <t>H-52O-5: T&amp;M（AEEW-R356）→ 実験番号.01 → WAPD-188 → WAPD内Ref.11 → BMI-1116の階層で、短管／長管が同一原報系列として追跡できた（internal_H52O_source_trace）。ただし試験部以外の細部差までは完全確認していない</t>
  </si>
  <si>
    <t>部分的に反証寄り（出典差はかなり弱化。細部装置差のみ留保）</t>
  </si>
  <si>
    <t>出典は特定済み（BMI-1116）。追加調査は原則不要</t>
  </si>
  <si>
    <t>6. 流動安定性に関する残留留保（旧: 流動不安定）</t>
  </si>
  <si>
    <t>H-52O-5: BMI-1116本体にstabilizing orifice・density-wave/pressure-drop oscillation・flow instability等を明示的に議論する記述は確認できず。ただし安定化オリフィス等の有無も明示確認不能</t>
  </si>
  <si>
    <t>積極的な支持なし。internal限定の残留留保（未解決問題としては扱わず、表舞台・PPT本編には出さない）</t>
  </si>
  <si>
    <t>追加調査は原則しない。新資料が出た場合のみ確認</t>
  </si>
  <si>
    <t>H-52O-4/5: 転記照合18/18点一致、熱収支17/18点整合（internal_H52O_TM_audit）。26.01_14のGは紙面確認で2.0600確定・熱収支も整合・閉鎖済み。28.01_11のqは1.1170で紙面確定（補正しない）、熱収支Δ≈−0.069の単一点注意のみ残る。q重複は原表由来の丸め重複でコピペ事故ではない</t>
  </si>
  <si>
    <t>閉鎖寄り（28.01_11のみ原表内部整合の単一点注意。T&amp;M追加18点の診断材料としての使用を妨げない）</t>
  </si>
  <si>
    <t>再照合済み（H-52O-4）。28.01_11のみ単一点注意として記録。追加調査不要</t>
  </si>
  <si>
    <t>⑦ H-52O-5（BMI-1116確認）: 0.075 in短管／長管系列は同一原報・同一管径・同一材料・同一装置説明内の長さ違い系列として扱える可能性が高まった。原報自身も上流の流動・熱伝達履歴依存を示唆しており、R≈1.63〜1.68の系列差は長さ／上流履歴効果の診断材料として支持度を上げてよい（補正材料化はまだ不可）</t>
  </si>
  <si>
    <t>H-52O-5: BMI-1116確認により、同一原報・同一管径・同一材料・同一装置説明内の長さ違い系列とほぼ確認（試験部以外の細部差のみ留保）→ 長さ／上流履歴効果側が強まる</t>
  </si>
  <si>
    <t>装置差・出典差はかなり弱化</t>
  </si>
  <si>
    <t>H-52O-5: 長さ／上流履歴は支持寄りへ（BMI-1116が上流履歴依存を示唆、壁温挙動の短管／長管差あり）。流動安定性は明示記述なし・有無確認不能のためinternal限定の残留留保とし、追加調査は原則しない</t>
  </si>
  <si>
    <t>長さ／上流履歴: 支持寄り／流動安定性: 残留留保</t>
  </si>
  <si>
    <t>7. T&amp;M追加18点の入力・単位・換算問題（H-52Oで追加）</t>
  </si>
  <si>
    <t>H-52O-4/5: 転記照合18/18点一致、熱収支17/18点整合。26.01_14はG=2.0600紙面確定・閉鎖。28.01_11のq=1.1170は紙面確定（補正しない）で単一点注意のみ。診断材料としての使用を妨げない</t>
  </si>
  <si>
    <t>閉鎖寄り</t>
  </si>
  <si>
    <t>【H-52O更新：BMI-1116確認後の判定（2026-06-12）】</t>
  </si>
  <si>
    <t>・長さ／上流履歴：支持寄り</t>
  </si>
  <si>
    <t>・装置差・出典差：かなり弱化</t>
  </si>
  <si>
    <t>・流動安定性：internal限定の残留留保（表舞台・PPT本編には出さない）</t>
  </si>
  <si>
    <t>・入力換算：閉鎖寄り。ただし28.01_11のみ単一点注意（q=1.1170紙面確定・補正せず）</t>
  </si>
  <si>
    <t>・補正材料化：まだ不可。診断材料扱い</t>
  </si>
  <si>
    <t>※H-52O-5（2026-06-12）: 本表の更新案は internal_H52K_hypotheses（仮説4・5・6・8）と internal_H52_overview（総合結論⑦・未決事項リスト・更新メモ）へ反映済み。C84:C87の「現判定」リンクは反映後の判定を表示する点に注意。</t>
  </si>
  <si>
    <t>T&amp;M Table11〜14の追加18点は、当方のCelata実装では平均PM≈1.8と過大評価側に外れます。
出典をT&amp;M→WAPD-188→BMI-1116まで遡って確認した結果、0.075 in Hastelloy C管の6 in／27.4 in長さ違い系列として扱える可能性が高く、単純な出典差・装置差はかなり弱まりました。原報自身も、L/d=80と365を同時に相関化することの困難と、burnoutが上流の流動・熱伝達履歴に依存する可能性を示唆しています。
一方、LUTとの比較は小径のK1規約に依存するため（K1=1で≈1.1、3mmキャップで≈1.8）、決め手にはしていません。また、小径・高サブクール・長管という特殊条件のため、流動安定性は明示的な不安定性記述がない一方で安定化条件の有無も確認できず、internal限定の残留留保として残しています。
以上から、この18点は補正には使わず、長さ／上流履歴効果の診断材料として扱う方針です。この整理の妥当性についてご意見いただけますか。</t>
  </si>
  <si>
    <t>T&amp;M Table11〜14の18点は、当方のCelata実装では平均PM≈1.8と過大評価側に外れます。出典をT&amp;M→WAPD-188→BMI-1116まで遡ると、0.075 in Hastelloy C管の6 in／27.4 in長さ違い系列として扱える可能性が高く、単純な出典差・装置差はかなり弱まりました。原報自身も、L/d=80と365を同時に相関化することの困難と、上流の流動・熱伝達履歴依存を示唆しています。一方、Groeneveld LUTとの比較は小径K1規約依存で決め手にはしません。流動安定性は表舞台に出す未解決問題ではなく、internal限定の残留留保として扱います。したがって、この18点は補正材料ではなく、長さ／上流履歴効果の診断材料として扱う方針です。</t>
  </si>
  <si>
    <t>T&amp;M追加18点は当方のCelata実装で平均PM≈1.8と過大側です。T&amp;M→WAPD-188→BMI-1116まで遡ると、0.075 in Hastelloy C管の6 in／27.4 in長さ違い系列として扱える可能性が高く、長さ／上流履歴効果の診断材料として扱います。LUT比較は小径K1規約依存のため決め手にせず、流動安定性はinternal限定の残留留保に留めます。</t>
  </si>
  <si>
    <t>T&amp;M追加18点は補正材料ではなく、BMI-1116確認後の長さ／上流履歴効果の診断材料として整理します。</t>
  </si>
  <si>
    <t>この整理（補正に使わず、BMI-1116確認後の長さ／上流履歴効果の診断材料として扱う方針）の妥当性について、ご意見いただけますか。</t>
  </si>
  <si>
    <t>【表4】H-52K仮説表への判定更新案（H-52O-5でinternal_H52K_hypothesesおよびoverviewへ反映済み）</t>
  </si>
  <si>
    <t>BMI-1116確認により、同一原報・同一管径・同一材料・同一装置説明内の長さ違い系列として扱える可能性が高まった。原報自身もL/d=80と365の同時相関化困難と上流の流動・熱伝達履歴依存を示唆しているため、長さ／上流履歴効果は支持寄りに半段上げる。ただし補正材料化はしない。</t>
  </si>
  <si>
    <t>T&amp;M→WAPD-188→BMI-1116まで追跡でき、0.075 in短管／長管は同一原報・同一管径・同一材料・同一装置説明内の長さ違い系列として扱える可能性が高まった。単純な出典差・装置差はかなり弱まった。ただし試験部以外の細部差のみ留保する。</t>
  </si>
  <si>
    <t>BMI-1116で明示的な不安定性記述は確認されないが、安定化オリフィス等の有無も明示確認不能。これは表舞台に出す未解決問題ではなく、internal限定の残留留保として記録する。追加調査は原則しない。新資料が出た場合のみ確認する。</t>
  </si>
  <si>
    <t>H-52Q internal: Tsub / L-D / x_Mes / PM_F1 residual dataset</t>
  </si>
  <si>
    <t>Created 2026-06-12; existing sheets unchanged / 既存シート非破壊の内部診断シート</t>
  </si>
  <si>
    <t>data_role</t>
  </si>
  <si>
    <t>P_band</t>
  </si>
  <si>
    <t>D</t>
  </si>
  <si>
    <t>LD_band</t>
  </si>
  <si>
    <t>Delta_T_sub</t>
  </si>
  <si>
    <t>Delta_h_sub</t>
  </si>
  <si>
    <t>q_exp</t>
  </si>
  <si>
    <t>q_calc_F1</t>
  </si>
  <si>
    <t>q_sat_EB</t>
  </si>
  <si>
    <t>R_EB</t>
  </si>
  <si>
    <t>flag_28_01_11</t>
  </si>
  <si>
    <t>flag_stability_reserve</t>
  </si>
  <si>
    <t>D_band</t>
  </si>
  <si>
    <t>Delta_T_sub_band</t>
  </si>
  <si>
    <t>source_sheet</t>
  </si>
  <si>
    <t>source_row</t>
  </si>
  <si>
    <t>Delta_h_sub_method</t>
  </si>
  <si>
    <t>include_in_inventory</t>
  </si>
  <si>
    <t>TM_Table10_short</t>
  </si>
  <si>
    <t>short_anchor</t>
  </si>
  <si>
    <t>main</t>
  </si>
  <si>
    <t>not_evaluated</t>
  </si>
  <si>
    <t>Table10 short anchor; Delta_h_sub approximated by CPL*Tsub; R_EB auxiliary only; close to x_Mes repackaging; exclude bundle sheets in this H52Q step</t>
  </si>
  <si>
    <t>D_lt_3mm</t>
  </si>
  <si>
    <t>Tsub_100_200K</t>
  </si>
  <si>
    <t>CPL_times_DeltaT</t>
  </si>
  <si>
    <t>Tsub_50_100K</t>
  </si>
  <si>
    <t>D_3_8mm</t>
  </si>
  <si>
    <t>Tsub_lt_50K</t>
  </si>
  <si>
    <t>Tsub_200_300K</t>
  </si>
  <si>
    <t>TM_Table11_14_long</t>
  </si>
  <si>
    <t>long</t>
  </si>
  <si>
    <t>Table11-14 long, high Tsub; Delta_h_sub approximated by CPL*Tsub; R_EB auxiliary only; close to x_Mes repackaging; exclude bundle sheets in this H52Q step</t>
  </si>
  <si>
    <t>Tsub_ge_300K</t>
  </si>
  <si>
    <t>tm_ST_add_TM11_14_F1_raw</t>
  </si>
  <si>
    <t>Table11-14 long, high Tsub; Delta_h_sub approximated by CPL*Tsub; 28.01_11: single-point heat balance caution; R_EB auxiliary only; close to x_Mes repackaging; exclude bundle sheets in this H52Q step</t>
  </si>
  <si>
    <t>high_check</t>
  </si>
  <si>
    <t>TM_explore_low</t>
  </si>
  <si>
    <t>outside_reference</t>
  </si>
  <si>
    <t>outside</t>
  </si>
  <si>
    <t>R_EB auxiliary only; close to x_Mes repackaging; exclude bundle sheets in this H52Q step</t>
  </si>
  <si>
    <t>LUT_input_TM10_TM11_14</t>
  </si>
  <si>
    <t>missing</t>
  </si>
  <si>
    <t>H52Q-02 Inventory</t>
  </si>
  <si>
    <t>Table 1: P_band × LD_band counts</t>
  </si>
  <si>
    <t>middle</t>
  </si>
  <si>
    <t>explore_low</t>
  </si>
  <si>
    <t>concept_only</t>
  </si>
  <si>
    <t>Table 2: P_band × D_band counts</t>
  </si>
  <si>
    <t>D_8_13mm</t>
  </si>
  <si>
    <t>D_ge_13mm</t>
  </si>
  <si>
    <t>Table 3: LD_band × Delta_T_sub_band counts</t>
  </si>
  <si>
    <t>Table 4: data_role × LD_band counts</t>
  </si>
  <si>
    <t>middle_candidate</t>
  </si>
  <si>
    <t>Table 5: main band short/middle/long summary</t>
  </si>
  <si>
    <t>mean_D</t>
  </si>
  <si>
    <t>mean_Delta_T_sub</t>
  </si>
  <si>
    <t>mean_x_Mes</t>
  </si>
  <si>
    <t>mean_PM_F1</t>
  </si>
  <si>
    <t>Table 6: explore_low band short/middle/long summary</t>
  </si>
  <si>
    <t>Inventory_notes</t>
  </si>
  <si>
    <t>main帯 short_anchor: 86 点</t>
  </si>
  <si>
    <t>main帯 middle: 0 点</t>
  </si>
  <si>
    <t>main帯 long: 7 点</t>
  </si>
  <si>
    <t>explore_low帯 middle/long: 0 点</t>
  </si>
  <si>
    <t>T&amp;Mだけで中間L/Dは不足。</t>
  </si>
  <si>
    <t>Delta_h_sub 欠損行数: 6</t>
  </si>
  <si>
    <t>Becker_candidate_intake</t>
  </si>
  <si>
    <t>source</t>
  </si>
  <si>
    <t>H52Q-03 Matched inlet condition pairs</t>
  </si>
  <si>
    <t>pair_id</t>
  </si>
  <si>
    <t>case_id_A</t>
  </si>
  <si>
    <t>case_id_B</t>
  </si>
  <si>
    <t>source_table_A</t>
  </si>
  <si>
    <t>source_table_B</t>
  </si>
  <si>
    <t>LD_band_A</t>
  </si>
  <si>
    <t>LD_band_B</t>
  </si>
  <si>
    <t>P_MPa_A</t>
  </si>
  <si>
    <t>P_MPa_B</t>
  </si>
  <si>
    <t>rel_diff_P</t>
  </si>
  <si>
    <t>rel_diff_G</t>
  </si>
  <si>
    <t>D_A</t>
  </si>
  <si>
    <t>D_B</t>
  </si>
  <si>
    <t>rel_diff_D</t>
  </si>
  <si>
    <t>Delta_h_sub_A</t>
  </si>
  <si>
    <t>Delta_h_sub_B</t>
  </si>
  <si>
    <t>rel_diff_Delta_h_sub</t>
  </si>
  <si>
    <t>Delta_T_sub_A</t>
  </si>
  <si>
    <t>Delta_T_sub_B</t>
  </si>
  <si>
    <t>x_Mes_A</t>
  </si>
  <si>
    <t>x_Mes_B</t>
  </si>
  <si>
    <t>q_exp_A</t>
  </si>
  <si>
    <t>q_exp_B</t>
  </si>
  <si>
    <t>q_exp_ratio_B_over_A</t>
  </si>
  <si>
    <t>PM_F1_A</t>
  </si>
  <si>
    <t>PM_F1_B</t>
  </si>
  <si>
    <t>PM_F1_ratio_B_over_A</t>
  </si>
  <si>
    <t>match_level</t>
  </si>
  <si>
    <t>pair_note</t>
  </si>
  <si>
    <t>T&amp;M内ではマッチド入口条件ペアがほぼないため、H-52Qはペア比較ではなく層別整理として行う。</t>
  </si>
  <si>
    <t>理由: Delta_T_sub/Delta_h_sub が短管側と長管側で大きく異なる; L/Dが短管側60〜80付近と長管側365付近に飛んでいる; middle帯が不足; Dは一致していても入口条件が一致しない可能性がある。</t>
  </si>
  <si>
    <t>H52Q_check_log</t>
  </si>
  <si>
    <t>value</t>
  </si>
  <si>
    <t>集約データ行数</t>
  </si>
  <si>
    <t>P_band別件数</t>
  </si>
  <si>
    <t>explore_low:0; main:93; high_check:11; concept_only:0; outside:6</t>
  </si>
  <si>
    <t>LD_band別件数</t>
  </si>
  <si>
    <t>short_anchor:86; middle:0; long:18; outside:6</t>
  </si>
  <si>
    <t>Delta_h_sub 欠損行数</t>
  </si>
  <si>
    <t>q_sat_EB 欠損行数</t>
  </si>
  <si>
    <t>R_EB 欠損行数</t>
  </si>
  <si>
    <t>flag_28_01_11 = TRUE 行数</t>
  </si>
  <si>
    <t>マッチドペア数</t>
  </si>
  <si>
    <t>strict_match数</t>
  </si>
  <si>
    <t>near_reference数</t>
  </si>
  <si>
    <t>既存シート変更確認</t>
  </si>
  <si>
    <t>新規シートのみ作成。既存シートの削除・上書き・リネーム・既存式変更なし。</t>
  </si>
  <si>
    <t>H-52Q diagnostic graphs: Tsub / L-D / x_Mes / PM_F1</t>
  </si>
  <si>
    <t>Created 2026-06-12; existing sheets unchanged / 既存シート非破壊の内部診断グラフ</t>
  </si>
  <si>
    <t>plot_id</t>
  </si>
  <si>
    <t>plot_name</t>
  </si>
  <si>
    <t>N_plotted</t>
  </si>
  <si>
    <t>N_excluded_missing</t>
  </si>
  <si>
    <t>main_N</t>
  </si>
  <si>
    <t>high_check_N</t>
  </si>
  <si>
    <t>explore_low_N</t>
  </si>
  <si>
    <t>short_anchor_N</t>
  </si>
  <si>
    <t>middle_N</t>
  </si>
  <si>
    <t>long_N</t>
  </si>
  <si>
    <t>H52Q-04</t>
  </si>
  <si>
    <t>x_Mes vs L_over_D</t>
  </si>
  <si>
    <t>P_band series; outside excluded; middle L/D is 0.</t>
  </si>
  <si>
    <t>H52Q-05</t>
  </si>
  <si>
    <t>q_exp/q_calc_F1 vs Delta_h_sub</t>
  </si>
  <si>
    <t>LD_band series; Delta_h_sub missing rows excluded; q_sat_EB kept as note only.</t>
  </si>
  <si>
    <t>H52Q-06</t>
  </si>
  <si>
    <t>PM_F1 vs L_over_D</t>
  </si>
  <si>
    <t>P_band series with y=1 baseline. PM_F1&gt;1 overpredicts q_exp.</t>
  </si>
  <si>
    <t>H52Q-07</t>
  </si>
  <si>
    <t>PM_F1 vs Delta_T_sub</t>
  </si>
  <si>
    <t>LD_band series with y=1 baseline; tests whether Tsub alone organizes residual.</t>
  </si>
  <si>
    <t>Interpretation_notes_for_review</t>
  </si>
  <si>
    <t>H52Q-01〜03の結果、T&amp;M内のマッチド入口条件ペアは0件である。そのため、H-52Qはペア比較ではなく層別診断として進める。</t>
  </si>
  <si>
    <t>middle L/D帯は0件であり、T&amp;MだけではL/D連続性の確認はできない。</t>
  </si>
  <si>
    <t>R_EB は出口クオリティの再パッケージに近いため、主診断軸ではなく補助指標に留める。</t>
  </si>
  <si>
    <t>今回のグラフは補正式作成前の診断であり、正式補正式化は行わない。</t>
  </si>
  <si>
    <t>共通条件: include_in_inventory=TRUE; P_band in main/high_check/explore_low; outside excluded (6 rows). 28.01_11 appears in plotted graph notes.</t>
  </si>
  <si>
    <t>H52Q-04 x_Mes vs L_over_D</t>
  </si>
  <si>
    <t>Condition: include=TRUE; P_band main/high_check/explore_low; x_Mes and L_over_D present. Series=P_band. Note: middle L/D=0; 28.01_11 highlighted by note.</t>
  </si>
  <si>
    <t>H52Q-05 q_exp/q_calc_F1 vs Delta_h_sub</t>
  </si>
  <si>
    <t>Condition: include=TRUE; Delta_h_sub/q_exp/q_calc_F1 present; outside excluded. Series=LD_band; q_sat_EB not plotted.</t>
  </si>
  <si>
    <t>H52Q-06 PM_F1 vs L_over_D</t>
  </si>
  <si>
    <t>Condition: include=TRUE; PM_F1 and L_over_D present; outside excluded. Series=P_band; y=1 baseline.</t>
  </si>
  <si>
    <t>H52Q-07 PM_F1 vs Delta_T_sub</t>
  </si>
  <si>
    <t>Condition: include=TRUE; PM_F1 and Delta_T_sub present; outside excluded. Series=LD_band; y=1 baseline.</t>
  </si>
  <si>
    <t>Helper H52Q-04 x_Mes vs L/D</t>
  </si>
  <si>
    <t>main_x_Mes</t>
  </si>
  <si>
    <t>high_check_x_Mes</t>
  </si>
  <si>
    <t>explore_low_x_Mes</t>
  </si>
  <si>
    <t>flag_note</t>
  </si>
  <si>
    <t>Helper H52Q-06 PM_F1 vs L/D</t>
  </si>
  <si>
    <t>main_PM_F1</t>
  </si>
  <si>
    <t>high_check_PM_F1</t>
  </si>
  <si>
    <t>explore_low_PM_F1</t>
  </si>
  <si>
    <t>Baseline H52Q-06 y=1</t>
  </si>
  <si>
    <t>PM_F1_baseline</t>
  </si>
  <si>
    <t>Helper H52Q-07 PM_F1 vs Delta_T_sub</t>
  </si>
  <si>
    <t>short_anchor_PM_F1</t>
  </si>
  <si>
    <t>middle_PM_F1</t>
  </si>
  <si>
    <t>long_PM_F1</t>
  </si>
  <si>
    <t>Baseline H52Q-07 y=1</t>
  </si>
  <si>
    <t>Baseline note: y=1 reference data for H52Q-06 is stored at W66:X69. If not shown as a chart series, use it as the PM_F1=1 visual reference.</t>
  </si>
  <si>
    <t>Baseline note: y=1 reference data for H52Q-07 is stored at AG66:AH69. If not shown as a chart series, use it as the PM_F1=1 visual reference.</t>
  </si>
  <si>
    <t>28.01_11 note: case is included in plotted data and flag_note helper column; row identified for review in H52Q-04/H52Q-06/H52Q-07 contexts.</t>
  </si>
  <si>
    <t>Helper H52Q-05 q vs Delta_h_sub</t>
    <phoneticPr fontId="1"/>
  </si>
  <si>
    <t>Delta_h_sub</t>
    <phoneticPr fontId="1"/>
  </si>
  <si>
    <t>q_exp_short</t>
    <phoneticPr fontId="1"/>
  </si>
  <si>
    <t>q_exp_middle</t>
    <phoneticPr fontId="1"/>
  </si>
  <si>
    <t>q_exp_long</t>
    <phoneticPr fontId="1"/>
  </si>
  <si>
    <t>q_calc_short</t>
    <phoneticPr fontId="1"/>
  </si>
  <si>
    <t>q_calc_middle</t>
    <phoneticPr fontId="1"/>
  </si>
  <si>
    <t>q_calc_long</t>
    <phoneticPr fontId="1"/>
  </si>
  <si>
    <t>P_band</t>
    <phoneticPr fontId="1"/>
  </si>
  <si>
    <t>flag_note</t>
    <phoneticPr fontId="1"/>
  </si>
  <si>
    <t>H52Q_graph_check_log</t>
    <phoneticPr fontId="1"/>
  </si>
  <si>
    <t>value</t>
    <phoneticPr fontId="1"/>
  </si>
  <si>
    <t>作成したグラフ数</t>
    <phoneticPr fontId="1"/>
  </si>
  <si>
    <t>H52Q-04 プロット点数</t>
    <phoneticPr fontId="1"/>
  </si>
  <si>
    <t>H52Q-05 プロット点数</t>
    <phoneticPr fontId="1"/>
  </si>
  <si>
    <t>H52Q-06 プロット点数</t>
    <phoneticPr fontId="1"/>
  </si>
  <si>
    <t>H52Q-07 プロット点数</t>
    <phoneticPr fontId="1"/>
  </si>
  <si>
    <t>欠損で除外した行数 H52Q-04/05/06/07</t>
    <phoneticPr fontId="1"/>
  </si>
  <si>
    <t>0/0/0/0</t>
    <phoneticPr fontId="1"/>
  </si>
  <si>
    <t>middle 件数</t>
    <phoneticPr fontId="1"/>
  </si>
  <si>
    <t>flag_28_01_11 注記</t>
    <phoneticPr fontId="1"/>
  </si>
  <si>
    <t>helper flag_note and sheet notes added; direct chart label not forced</t>
    <phoneticPr fontId="1"/>
  </si>
  <si>
    <t>既存シート変更確認</t>
    <phoneticPr fontId="1"/>
  </si>
  <si>
    <t>新規シートのみ作成。既存シートの削除・上書き・リネーム・既存式変更なし。</t>
    <phoneticPr fontId="1"/>
  </si>
  <si>
    <t>baseline y=1 series status</t>
  </si>
  <si>
    <t>H52Q_06_PM_F1_vs_LD: baseline added | H52Q_07_PM_F1_vs_Tsub: baseline added</t>
  </si>
  <si>
    <t>visual baseline fallback</t>
  </si>
  <si>
    <t>baseline helper data retained at W66:X69 and AG66:AH69</t>
  </si>
  <si>
    <t>H-52Q pattern review: L/D, Tsub, x_Mes, PM_F1</t>
  </si>
  <si>
    <t>Created 2026-06-12; 補正式作成前の内部判定表</t>
  </si>
  <si>
    <t>Input scope: H52Q_data include_in_inventory=TRUE; P_band in main/high_check/explore_low; outside excluded; no correction formula or coefficient fit.</t>
  </si>
  <si>
    <t>1. H52Q_band_summary</t>
  </si>
  <si>
    <t>mean_L_over_D</t>
  </si>
  <si>
    <t>min_L_over_D</t>
  </si>
  <si>
    <t>max_L_over_D</t>
  </si>
  <si>
    <t>min_Delta_T_sub</t>
  </si>
  <si>
    <t>max_Delta_T_sub</t>
  </si>
  <si>
    <t>median_x_Mes</t>
  </si>
  <si>
    <t>min_x_Mes</t>
  </si>
  <si>
    <t>max_x_Mes</t>
  </si>
  <si>
    <t>mean_q_exp</t>
  </si>
  <si>
    <t>median_q_exp</t>
  </si>
  <si>
    <t>median_PM_F1</t>
  </si>
  <si>
    <t>min_PM_F1</t>
  </si>
  <si>
    <t>max_PM_F1</t>
  </si>
  <si>
    <t>2. H52Q_role_summary</t>
  </si>
  <si>
    <t>P_band_list</t>
  </si>
  <si>
    <t>PM_F1_gt_1_count</t>
  </si>
  <si>
    <t>PM_F1_gt_1p2_count</t>
  </si>
  <si>
    <t>PM_F1_gt_1p5_count</t>
  </si>
  <si>
    <t>high_check, main</t>
  </si>
  <si>
    <t>3. H52Q_simple_trend_tests</t>
  </si>
  <si>
    <t>test_id</t>
  </si>
  <si>
    <t>target_subset</t>
  </si>
  <si>
    <t>x_variable</t>
  </si>
  <si>
    <t>y_variable</t>
  </si>
  <si>
    <t>correlation</t>
  </si>
  <si>
    <t>r_squared</t>
  </si>
  <si>
    <t>T01</t>
  </si>
  <si>
    <t>all target</t>
  </si>
  <si>
    <t>trend check only; not correction formula; middle L/D = 0 so physical interpretation is limited</t>
  </si>
  <si>
    <t>T02</t>
  </si>
  <si>
    <t>main only</t>
  </si>
  <si>
    <t>T03</t>
  </si>
  <si>
    <t>high_check only</t>
  </si>
  <si>
    <t>zero_x_variance; trend check only, not correction formula</t>
  </si>
  <si>
    <t>T04</t>
  </si>
  <si>
    <t>T05</t>
  </si>
  <si>
    <t>T06</t>
  </si>
  <si>
    <t>T07</t>
  </si>
  <si>
    <t>T08</t>
  </si>
  <si>
    <t>T09</t>
  </si>
  <si>
    <t>4. H52Q_pattern_decision</t>
  </si>
  <si>
    <t>pattern</t>
  </si>
  <si>
    <t>criterion</t>
  </si>
  <si>
    <t>observed_evidence</t>
  </si>
  <si>
    <t>support_level</t>
  </si>
  <si>
    <t>risk_or_confounding</t>
  </si>
  <si>
    <t>provisional_judgement</t>
  </si>
  <si>
    <t>Pattern A</t>
  </si>
  <si>
    <t>x_Mes がL/Dにほぼ依存せず、PM_F1もL/Dで悪化しない。</t>
  </si>
  <si>
    <t>short mean PM_F1=0.986, long mean PM_F1=1.836; x_Mes short=-0.005, long=-0.145; all PM_F1~L/D slope=0.00287751.</t>
  </si>
  <si>
    <t>not_supported</t>
  </si>
  <si>
    <t>short_anchor と long の水準差が大きく、middle=0で連続性確認不可。</t>
  </si>
  <si>
    <t>局所条件型だけでは説明しにくい。</t>
  </si>
  <si>
    <t>Pattern B</t>
  </si>
  <si>
    <t>L/D増加に対して x_Mes が低下し、かつ PM_F1 が悪化する。</t>
  </si>
  <si>
    <t>L/D short≈68.6 vs long≈365.3; x_Mes低下 -0.005→-0.145; PM_F1上昇 0.986→1.836.</t>
  </si>
  <si>
    <t>moderate</t>
  </si>
  <si>
    <t>long側は高Tsub側にも寄っており、L/D単独効果とは断定不可。</t>
  </si>
  <si>
    <t>加熱長さ・履歴効果候補として残す。</t>
  </si>
  <si>
    <t>Pattern C</t>
  </si>
  <si>
    <t>実験側の傾向は自然だが、Celata計算 PM_F1 が高Tsubまたは長管側で過大評価する。</t>
  </si>
  <si>
    <t>Delta_T_sub short≈61.0K vs long≈327.0K; long PM_F1&gt;1.5 は 18/18 件; all PM_F1~Tsub slope=0.00286029.</t>
  </si>
  <si>
    <t>高Tsubとlongが同時に現れ、Tsub/Tw感度とL/D効果が交絡。</t>
  </si>
  <si>
    <t>Celata内部のTsub/Tw感度問題候補として残す。</t>
  </si>
  <si>
    <t>Pattern D</t>
  </si>
  <si>
    <t>middle〜longで PM_F1 または x_Mes が飽和し、L/D依存が弱くなる。</t>
  </si>
  <si>
    <t>middle L/D count=0; middle〜long連続性を確認するデータがない。</t>
  </si>
  <si>
    <t>not_testable</t>
  </si>
  <si>
    <t>T&amp;M内は short_anchor と long に飛び、中間L/Dが欠落。</t>
  </si>
  <si>
    <t>今回T&amp;Mデータだけでは判定不能。</t>
  </si>
  <si>
    <t>5. H52Q_interpretation_draft</t>
  </si>
  <si>
    <t>item</t>
  </si>
  <si>
    <t>interpretation</t>
  </si>
  <si>
    <t>draft_1</t>
  </si>
  <si>
    <t>T&amp;M内ではマッチド入口条件ペアは0件。middle L/D帯も0件であり、T&amp;MだけではL/D連続性や正式なL/D補正式は作れない。</t>
  </si>
  <si>
    <t>draft_2</t>
  </si>
  <si>
    <t>ただし、short_anchor と long の間で PM_F1 の水準差は大きい（short mean 0.986 vs long mean 1.836）。</t>
  </si>
  <si>
    <t>draft_3</t>
  </si>
  <si>
    <t>long側は高Tsub側にも寄っている（short mean 61.0K vs long mean 327.0K）ため、L/D効果とTsub効果が交絡している。</t>
  </si>
  <si>
    <t>draft_4</t>
  </si>
  <si>
    <t>現時点では、Pattern BまたはPattern Cの候補として扱う。正式判断にはBecker等の中間L/Dデータが必要。</t>
  </si>
  <si>
    <t>H52Q_pattern_check_log</t>
  </si>
  <si>
    <t>入力行数</t>
  </si>
  <si>
    <t>使用対象行数</t>
  </si>
  <si>
    <t>除外行数</t>
  </si>
  <si>
    <t>middle件数</t>
  </si>
  <si>
    <t>short_anchor件数</t>
  </si>
  <si>
    <t>long件数</t>
  </si>
  <si>
    <t>Pattern A〜Dの暫定判定</t>
  </si>
  <si>
    <t>A:not_supported; B:moderate; C:moderate; D:not_testable</t>
  </si>
  <si>
    <t>graph_summary_rows_read</t>
  </si>
  <si>
    <t>H-52Q review packet before T&amp;M-only correction</t>
  </si>
  <si>
    <t>Created 2026-06-12; H52Q-09: ChatGPT review input</t>
  </si>
  <si>
    <t>1. Review_key_counts</t>
  </si>
  <si>
    <t>metric</t>
  </si>
  <si>
    <t>input_rows</t>
  </si>
  <si>
    <t>used_rows</t>
  </si>
  <si>
    <t>excluded_rows</t>
  </si>
  <si>
    <t>Delta_h_sub_missing_N</t>
  </si>
  <si>
    <t>matched_pair_N</t>
  </si>
  <si>
    <t>strict_match_N</t>
  </si>
  <si>
    <t>2. Review_short_vs_long</t>
  </si>
  <si>
    <t>mean_P_MPa</t>
  </si>
  <si>
    <t>median_Delta_T_sub</t>
  </si>
  <si>
    <t>mean_Delta_h_sub</t>
  </si>
  <si>
    <t>median_Delta_h_sub</t>
  </si>
  <si>
    <t>mean_q_calc_F1</t>
  </si>
  <si>
    <t>median_q_calc_F1</t>
  </si>
  <si>
    <t>T&amp;M short anchor; main band only in target set.</t>
  </si>
  <si>
    <t>T&amp;M long side; high Tsub confounded with L/D.</t>
  </si>
  <si>
    <t>3. Review_Pband_LD_summary</t>
  </si>
  <si>
    <t>4. Review_trend_extract</t>
  </si>
  <si>
    <t>5. Review_pattern_extract</t>
  </si>
  <si>
    <t>6. Review_recommendation_for_next</t>
  </si>
  <si>
    <t>mechanical_comment</t>
  </si>
  <si>
    <t>scope</t>
  </si>
  <si>
    <t>T&amp;Mだけではmiddleが0件なので正式L/D補正式は不可。</t>
  </si>
  <si>
    <t>PM_F1 contrast</t>
  </si>
  <si>
    <t>short_anchor mean/median PM_F1=0.986/1.010 vs long=1.836/1.776; 差は大きい。</t>
  </si>
  <si>
    <t>confounding</t>
  </si>
  <si>
    <t>long側は高Tsub側にも寄る（mean Delta_T_sub 61.0K → 327.0K）ため、L/DとTsubが交絡。</t>
  </si>
  <si>
    <t>candidate A</t>
  </si>
  <si>
    <t>H52Q-10案A: L/Dのみ（暫定感度確認のみ）。</t>
  </si>
  <si>
    <t>candidate B</t>
  </si>
  <si>
    <t>H52Q-10案B: LD_band別係数（short vs longの段差確認）。</t>
  </si>
  <si>
    <t>candidate C</t>
  </si>
  <si>
    <t>H52Q-10案C: L/D + Delta_h_sub（交絡を最小限分解する試作）。</t>
  </si>
  <si>
    <t>caution</t>
  </si>
  <si>
    <t>H52Q-10は暫定感度確認であり、正式補正式ではない。</t>
  </si>
  <si>
    <t>H52Q_review_packet_check_log</t>
  </si>
  <si>
    <t>作成した表の数</t>
  </si>
  <si>
    <t>Pattern B support_level</t>
  </si>
  <si>
    <t>Pattern C support_level</t>
  </si>
  <si>
    <t>H-52Q T&amp;M-only provisional correction sensitivity</t>
  </si>
  <si>
    <t>Created 2026-06-12; H52Q-10: provisional, not final correction</t>
  </si>
  <si>
    <t>TM_corr_coefficients</t>
  </si>
  <si>
    <t>candidate</t>
  </si>
  <si>
    <t>subset</t>
  </si>
  <si>
    <t>a</t>
  </si>
  <si>
    <t>b_ln_LD</t>
  </si>
  <si>
    <t>c_ln_Delta_h_sub</t>
  </si>
  <si>
    <t>PM_hat_band</t>
  </si>
  <si>
    <t>cor_lnLD_lnDhsub</t>
  </si>
  <si>
    <t>warning</t>
  </si>
  <si>
    <t>formula_note</t>
  </si>
  <si>
    <t>A_LD_only_all</t>
  </si>
  <si>
    <t>all</t>
  </si>
  <si>
    <t>ln(PM_F1)=a+b*ln(L_over_D)</t>
  </si>
  <si>
    <t>A_LD_only_main</t>
  </si>
  <si>
    <t>A_LD_only_high_check</t>
  </si>
  <si>
    <t>insufficient_variation</t>
  </si>
  <si>
    <t>requires L/D variation; high_check often single L/D</t>
  </si>
  <si>
    <t>B1_LD_band_median</t>
  </si>
  <si>
    <t>short_anchor; long; middle</t>
  </si>
  <si>
    <t>short=1.0100026572644052; long=1.77636689914044; middle=not_available</t>
  </si>
  <si>
    <t>middle not_available</t>
  </si>
  <si>
    <t>PM_hat=median(PM_F1) by LD_band</t>
  </si>
  <si>
    <t>B2_LD_band_safe</t>
  </si>
  <si>
    <t>short=1.0; long=1.77636689914044; middle=not_available</t>
  </si>
  <si>
    <t>short_anchor fixed at 1.0; long uses median(PM_F1)</t>
  </si>
  <si>
    <t>C_LD_plus_Dhsub_all</t>
  </si>
  <si>
    <t>ln(PM_F1)=a+b*ln(L_over_D)+c*ln(Delta_h_sub)</t>
  </si>
  <si>
    <t>C_LD_plus_Dhsub_main</t>
  </si>
  <si>
    <t>C_LD_plus_Dhsub_high_check</t>
  </si>
  <si>
    <t>requires variation in L/D and Delta_h_sub</t>
  </si>
  <si>
    <t>D_Dhsub_only_all</t>
  </si>
  <si>
    <t>reference only: ln(PM_F1)=a+c*ln(Delta_h_sub)</t>
  </si>
  <si>
    <t>D_Dhsub_only_main</t>
  </si>
  <si>
    <t>D_Dhsub_only_high_check</t>
  </si>
  <si>
    <t>TM_corr_metrics</t>
  </si>
  <si>
    <t>subset_evaluated</t>
  </si>
  <si>
    <t>mean_PM_after</t>
  </si>
  <si>
    <t>median_PM_after</t>
  </si>
  <si>
    <t>min_PM_after</t>
  </si>
  <si>
    <t>max_PM_after</t>
  </si>
  <si>
    <t>mean_abs_log_error</t>
  </si>
  <si>
    <t>rms_log_error</t>
  </si>
  <si>
    <t>within_20pct_count</t>
  </si>
  <si>
    <t>within_20pct_fraction</t>
  </si>
  <si>
    <t>short_anchor_mean_PM_after</t>
  </si>
  <si>
    <t>short_anchor_median_PM_after</t>
  </si>
  <si>
    <t>long_mean_PM_after</t>
  </si>
  <si>
    <t>long_median_PM_after</t>
  </si>
  <si>
    <t>short_anchor_deterioration_note</t>
  </si>
  <si>
    <t>long_improvement_note</t>
  </si>
  <si>
    <t>overall_note</t>
  </si>
  <si>
    <t>before_F1</t>
  </si>
  <si>
    <t>short_anchor preserved/acceptable</t>
  </si>
  <si>
    <t>long not improved</t>
  </si>
  <si>
    <t>computed on eligible rows</t>
  </si>
  <si>
    <t>long median improved vs before</t>
  </si>
  <si>
    <t>TM_corr_before_after_summary</t>
  </si>
  <si>
    <t>overall_median_PM</t>
  </si>
  <si>
    <t>overall_rms_log_error</t>
  </si>
  <si>
    <t>short_anchor_median_PM</t>
  </si>
  <si>
    <t>long_median_PM</t>
  </si>
  <si>
    <t>short_anchor_within_20pct_fraction</t>
  </si>
  <si>
    <t>long_within_20pct_fraction</t>
  </si>
  <si>
    <t>comment</t>
  </si>
  <si>
    <t>Uncorrected Celata F1 residual baseline</t>
  </si>
  <si>
    <t>TM_corr_interpretation_notes</t>
  </si>
  <si>
    <t>T&amp;M-only provisional sensitivity; not a final correction and not applied to existing sheets.</t>
  </si>
  <si>
    <t>short_anchor is already near median_PM_F1 ≈ 1; over-correction can deteriorate fit.</t>
  </si>
  <si>
    <t>long has median_PM_F1 ≈ 1.8, indicating material overprediction before correction.</t>
  </si>
  <si>
    <t>long rows are also high Delta_T_sub / Delta_h_sub, so L/D and Tsub effects cannot be separated cleanly.</t>
  </si>
  <si>
    <t>middle L/D count is 0; continuous L/D correction cannot be formalized from T&amp;M alone.</t>
  </si>
  <si>
    <t>Candidate B2</t>
  </si>
  <si>
    <t>B2 is meaningful as a safe provisional correction because it preserves short_anchor and adjusts long only.</t>
  </si>
  <si>
    <t>Candidate C</t>
  </si>
  <si>
    <t>If collinearity is strong, do not assign physical meaning to coefficients.</t>
  </si>
  <si>
    <t>next_data</t>
  </si>
  <si>
    <t>Keep as T&amp;M-only sensitivity until Becker or other middle L/D data is available.</t>
  </si>
  <si>
    <t>H52Q_TM_corr_check_log</t>
  </si>
  <si>
    <t>check_item</t>
  </si>
  <si>
    <t>candidate_count</t>
  </si>
  <si>
    <t>collinearity_warning</t>
  </si>
  <si>
    <t>NO</t>
  </si>
  <si>
    <t>best_RMS_log_error_candidate</t>
  </si>
  <si>
    <t>C_LD_plus_Dhsub_all (0.08061975075513572)</t>
  </si>
  <si>
    <t>best_long_improvement_candidate</t>
  </si>
  <si>
    <t>B1_LD_band_median (long median 1)</t>
  </si>
  <si>
    <t>short_anchor_worsened_candidates</t>
  </si>
  <si>
    <t>none</t>
  </si>
  <si>
    <t>existing_sheets_modified</t>
  </si>
  <si>
    <t>NO - new sheet only</t>
  </si>
  <si>
    <t>notes</t>
  </si>
  <si>
    <t>H52Q-10 provisional sensitivity; no official coefficients fixed.</t>
  </si>
  <si>
    <t>TM_corr_input_data</t>
  </si>
  <si>
    <t>ln_L_over_D</t>
  </si>
  <si>
    <t>ln_Delta_h_sub</t>
  </si>
  <si>
    <t>ln_PM_F1</t>
  </si>
  <si>
    <t>use_A</t>
  </si>
  <si>
    <t>use_B</t>
  </si>
  <si>
    <t>use_C</t>
  </si>
  <si>
    <t>use_D</t>
  </si>
  <si>
    <t>TM_corr_predictions</t>
  </si>
  <si>
    <t>PM_hat_A_all</t>
  </si>
  <si>
    <t>PM_after_A_all</t>
  </si>
  <si>
    <t>PM_hat_B1</t>
  </si>
  <si>
    <t>PM_after_B1</t>
  </si>
  <si>
    <t>PM_hat_B2</t>
  </si>
  <si>
    <t>PM_after_B2</t>
  </si>
  <si>
    <t>PM_hat_C_all</t>
  </si>
  <si>
    <t>PM_after_C_all</t>
  </si>
  <si>
    <t>PM_hat_D_all</t>
  </si>
  <si>
    <t>PM_after_D_all</t>
  </si>
  <si>
    <t>H-52Q validation of T&amp;M-only provisional correction</t>
  </si>
  <si>
    <t>Created 2026-06-12; H52Q-11: validation, not final model</t>
  </si>
  <si>
    <t>Validation_candidate_overview</t>
  </si>
  <si>
    <t>overall_median_PM_after</t>
  </si>
  <si>
    <t>risk_note</t>
  </si>
  <si>
    <t>baseline residual; long overprediction visible</t>
  </si>
  <si>
    <t>not a correction</t>
  </si>
  <si>
    <t>continuous L/D diagnostic fit</t>
  </si>
  <si>
    <t>in-sample and no middle L/D support</t>
  </si>
  <si>
    <t>band median diagnostic</t>
  </si>
  <si>
    <t>short_anchor also adjusted; not continuous</t>
  </si>
  <si>
    <t>preserves short_anchor and recenters long by median</t>
  </si>
  <si>
    <t>band step, not continuous; middle unavailable</t>
  </si>
  <si>
    <t>best in-sample RMS among tested candidates</t>
  </si>
  <si>
    <t>in-sample regression; L/D and Tsub confounding</t>
  </si>
  <si>
    <t>Tsub-only diagnostic reference</t>
  </si>
  <si>
    <t>does not fully recenter long</t>
  </si>
  <si>
    <t>Validation_by_Pband</t>
  </si>
  <si>
    <t>main evaluated</t>
  </si>
  <si>
    <t>high_check evaluated</t>
  </si>
  <si>
    <t>N=0 / no applicable rows</t>
  </si>
  <si>
    <t>Validation_by_LDband</t>
  </si>
  <si>
    <t>short_anchor evaluated</t>
  </si>
  <si>
    <t>N=0; middle unavailable in T&amp;M</t>
  </si>
  <si>
    <t>long evaluated</t>
  </si>
  <si>
    <t>Validation_flag_sensitivity</t>
  </si>
  <si>
    <t>all_rows</t>
  </si>
  <si>
    <t>includes all eligible rows</t>
  </si>
  <si>
    <t>exclude_28_01_11</t>
  </si>
  <si>
    <t>excludes single caution point</t>
  </si>
  <si>
    <t>Validation_subset_transfer_check</t>
  </si>
  <si>
    <t>fit_subset</t>
  </si>
  <si>
    <t>apply_subset</t>
  </si>
  <si>
    <t>N_fit</t>
  </si>
  <si>
    <t>N_apply</t>
  </si>
  <si>
    <t>rms_log_error_apply</t>
  </si>
  <si>
    <t>median_PM_after_apply</t>
  </si>
  <si>
    <t>mechanical transfer only; not external validation</t>
  </si>
  <si>
    <t>in-sample subset evaluation only</t>
  </si>
  <si>
    <t>Validation_decision_matrix</t>
  </si>
  <si>
    <t>short_anchor_safety</t>
  </si>
  <si>
    <t>long_improvement</t>
  </si>
  <si>
    <t>main_stability</t>
  </si>
  <si>
    <t>high_check_stability</t>
  </si>
  <si>
    <t>physical_interpretability</t>
  </si>
  <si>
    <t>overfit_risk</t>
  </si>
  <si>
    <t>recommended_status</t>
  </si>
  <si>
    <t>reason</t>
  </si>
  <si>
    <t>acceptable</t>
  </si>
  <si>
    <t>strong</t>
  </si>
  <si>
    <t>not independently fit; single L/D</t>
  </si>
  <si>
    <t>weak without middle L/D</t>
  </si>
  <si>
    <t>moderate in-sample</t>
  </si>
  <si>
    <t>diagnostic_only</t>
  </si>
  <si>
    <t>continuous L/D fit improves RMS but no middle L/D support</t>
  </si>
  <si>
    <t>acceptable but changes short</t>
  </si>
  <si>
    <t>band-based only</t>
  </si>
  <si>
    <t>low / step adjustment</t>
  </si>
  <si>
    <t>low-to-moderate</t>
  </si>
  <si>
    <t>band median diagnostic; B2 is safer for short_anchor</t>
  </si>
  <si>
    <t>transparent provisional band adjustment</t>
  </si>
  <si>
    <t>lower than regression candidates</t>
  </si>
  <si>
    <t>provisional_representative</t>
  </si>
  <si>
    <t>keeps short_anchor unchanged and recenters long median near 1</t>
  </si>
  <si>
    <t>acceptable in-sample only</t>
  </si>
  <si>
    <t>not physical due confounding</t>
  </si>
  <si>
    <t>higher; in-sample regression</t>
  </si>
  <si>
    <t>reference_best_fit</t>
  </si>
  <si>
    <t>best RMS but should remain reference, not formal equation</t>
  </si>
  <si>
    <t>partial</t>
  </si>
  <si>
    <t>weaker than A/C/B2</t>
  </si>
  <si>
    <t>diagnostic only</t>
  </si>
  <si>
    <t>Tsub-only reference</t>
  </si>
  <si>
    <t>Tsub alone does not fully recover long-side median</t>
  </si>
  <si>
    <t>Validation_interpretation_notes</t>
  </si>
  <si>
    <t>premise</t>
  </si>
  <si>
    <t>This is T&amp;M-only provisional validation, not formal correction adoption.</t>
  </si>
  <si>
    <t>baseline_short</t>
  </si>
  <si>
    <t>Before correction, short_anchor median_PM_F1 is about 1.01 and already fits well.</t>
  </si>
  <si>
    <t>baseline_long</t>
  </si>
  <si>
    <t>Before correction, long median_PM_F1 is about 1.78, indicating material long-tube overprediction.</t>
  </si>
  <si>
    <t>B2</t>
  </si>
  <si>
    <t>B2 keeps short_anchor nearly unchanged and recenters long by median, so it is the safest provisional representative.</t>
  </si>
  <si>
    <t>C has the best RMS, but L/D and Tsub are confounded and the fit is in-sample; do not treat it as a physical equation.</t>
  </si>
  <si>
    <t>D is a Tsub-only reference and does not fully recover the long-side residual.</t>
  </si>
  <si>
    <t>data_gap</t>
  </si>
  <si>
    <t>middle L/D count is 0 and matched inlet-condition pairs are 0, so formal L/D correction needs Becker or other middle L/D data.</t>
  </si>
  <si>
    <t>next</t>
  </si>
  <si>
    <t>H52Q-12 can summarize this as a T&amp;M-only provisional judgement.</t>
  </si>
  <si>
    <t>H52Q_TM_valid_check_log</t>
  </si>
  <si>
    <t>table_count</t>
  </si>
  <si>
    <t>chart_count</t>
  </si>
  <si>
    <t>B2_overall_rms_log_error</t>
  </si>
  <si>
    <t>C_overall_rms_log_error</t>
  </si>
  <si>
    <t>B2_short_anchor_median_PM_after</t>
  </si>
  <si>
    <t>B2_long_median_PM_after</t>
  </si>
  <si>
    <t>C_short_anchor_median_PM_after</t>
  </si>
  <si>
    <t>C_long_median_PM_after</t>
  </si>
  <si>
    <t>recommended_provisional_representative</t>
  </si>
  <si>
    <t>flag_28_01_11_sensitivity</t>
  </si>
  <si>
    <t>No material conclusion change from excluding 28.01_11</t>
  </si>
  <si>
    <t>H52Q-11 validation only; no final model or bundle application.</t>
  </si>
  <si>
    <t>PM_before</t>
  </si>
  <si>
    <t>PM_after_C</t>
  </si>
  <si>
    <t>Chart helper: PM before/after B2 vs L/D</t>
  </si>
  <si>
    <t>Chart helper: PM before/after B2 vs Delta_T_sub</t>
  </si>
  <si>
    <t>Chart helper: PM after B2 vs PM after C</t>
  </si>
  <si>
    <t>y_equals_x</t>
  </si>
  <si>
    <t>Graphs created: 3; y=1/y=x reference lines retained as helper columns where possible.</t>
  </si>
  <si>
    <t>Graph 1 fixed helper: explicit numeric X = L_over_D</t>
  </si>
  <si>
    <t>y_equals_1</t>
  </si>
  <si>
    <t>graph1_fixed_x_axis</t>
  </si>
  <si>
    <t>L_over_D used explicitly from Validation_before_after_graph_data</t>
  </si>
  <si>
    <t>graph1_fixed_x_axis_range</t>
  </si>
  <si>
    <t>0 to 400; data min=64.5161290322581, max=365.333333333333</t>
  </si>
  <si>
    <t>graph1_fixed_long_LD_included</t>
  </si>
  <si>
    <t>YES - long side L/D≈365 included</t>
  </si>
  <si>
    <t>NO - internal_H52Q_TM_valid chart/check-log only</t>
  </si>
  <si>
    <t>H-52Q preliminary judgement before Becker</t>
  </si>
  <si>
    <t>Created 2026-06-12; H52Q-12: preliminary, not final correction</t>
  </si>
  <si>
    <t>H52Q_task_status</t>
  </si>
  <si>
    <t>task_id</t>
  </si>
  <si>
    <t>task_name</t>
  </si>
  <si>
    <t>status</t>
  </si>
  <si>
    <t>output_sheet</t>
  </si>
  <si>
    <t>key_result</t>
  </si>
  <si>
    <t>H52Q-01</t>
  </si>
  <si>
    <t>データ集約</t>
  </si>
  <si>
    <t>complete</t>
  </si>
  <si>
    <t>internal_H52Q_Tsub_LD_residual</t>
  </si>
  <si>
    <t>H52Q_data 110 rows; used 104 rows</t>
  </si>
  <si>
    <t>T&amp;M single-tube focus; bundle sheets excluded</t>
  </si>
  <si>
    <t>H52Q-02</t>
  </si>
  <si>
    <t>棚卸し</t>
  </si>
  <si>
    <t>short 86, middle 0, long 18</t>
  </si>
  <si>
    <t>middle L/D band absent</t>
  </si>
  <si>
    <t>H52Q-03</t>
  </si>
  <si>
    <t>マッチド入口条件ペア確認</t>
  </si>
  <si>
    <t>matched pair 0</t>
  </si>
  <si>
    <t>layered diagnosis, not direct pair comparison</t>
  </si>
  <si>
    <t>x_Mes vs L/D</t>
  </si>
  <si>
    <t>internal_H52Q_graphs</t>
  </si>
  <si>
    <t>short and long bands separated; middle absent</t>
  </si>
  <si>
    <t>diagnostic graph only</t>
  </si>
  <si>
    <t>q_exp vs Delta_h_sub</t>
  </si>
  <si>
    <t>Tsub / Delta_h_sub confounding visible</t>
  </si>
  <si>
    <t>q_sat_EB kept auxiliary</t>
  </si>
  <si>
    <t>PM_F1 vs L/D</t>
  </si>
  <si>
    <t>PM_F1 higher in long band</t>
  </si>
  <si>
    <t>y=1 reference used</t>
  </si>
  <si>
    <t>high Tsub long side overlaps with high PM_F1</t>
  </si>
  <si>
    <t>Tsub-only separation not proven</t>
  </si>
  <si>
    <t>H52Q-08</t>
  </si>
  <si>
    <t>パターン判定</t>
  </si>
  <si>
    <t>internal_H52Q_pattern_review</t>
  </si>
  <si>
    <t>Pattern B/C moderate; D not_testable</t>
  </si>
  <si>
    <t>middle=0 prevents saturation test</t>
  </si>
  <si>
    <t>H52Q-09</t>
  </si>
  <si>
    <t>レビューパケット</t>
  </si>
  <si>
    <t>internal_H52Q_review_packet</t>
  </si>
  <si>
    <t>short vs long statistics consolidated</t>
  </si>
  <si>
    <t>for ChatGPT review input</t>
  </si>
  <si>
    <t>H52Q-10</t>
  </si>
  <si>
    <t>T&amp;M-only暫定補正式試作</t>
  </si>
  <si>
    <t>internal_H52Q_TM_corr</t>
  </si>
  <si>
    <t>B2 safe; C best in-sample RMS</t>
  </si>
  <si>
    <t>not final correction</t>
  </si>
  <si>
    <t>H52Q-11</t>
  </si>
  <si>
    <t>暫定補正式検証</t>
  </si>
  <si>
    <t>internal_H52Q_TM_valid</t>
  </si>
  <si>
    <t>B2 representative; C reference best fit</t>
  </si>
  <si>
    <t>28.01_11 exclusion does not change conclusion</t>
  </si>
  <si>
    <t>H52Q-12</t>
  </si>
  <si>
    <t>Becker前仮判定</t>
  </si>
  <si>
    <t>internal_H52Q_prelim</t>
  </si>
  <si>
    <t>T&amp;M-only provisional judgement summarized</t>
  </si>
  <si>
    <t>formal correction deferred</t>
  </si>
  <si>
    <t>H52Q_key_evidence</t>
  </si>
  <si>
    <t>evidence_id</t>
  </si>
  <si>
    <t>E01</t>
  </si>
  <si>
    <t>input rows</t>
  </si>
  <si>
    <t>T&amp;M candidate rows before eligibility filter</t>
  </si>
  <si>
    <t>includes outside / non-used rows</t>
  </si>
  <si>
    <t>E02</t>
  </si>
  <si>
    <t>used rows</t>
  </si>
  <si>
    <t>eligible T&amp;M-only diagnostic rows</t>
  </si>
  <si>
    <t>outside excluded</t>
  </si>
  <si>
    <t>E03</t>
  </si>
  <si>
    <t>short_anchor N</t>
  </si>
  <si>
    <t>short anchor is well populated</t>
  </si>
  <si>
    <t>mostly Table10 short side</t>
  </si>
  <si>
    <t>E04</t>
  </si>
  <si>
    <t>middle N</t>
  </si>
  <si>
    <t>middle L/D evidence absent</t>
  </si>
  <si>
    <t>prevents continuous L/D judgement</t>
  </si>
  <si>
    <t>E05</t>
  </si>
  <si>
    <t>long N</t>
  </si>
  <si>
    <t>long side represented by Table11-14</t>
  </si>
  <si>
    <t>coincident high Tsub</t>
  </si>
  <si>
    <t>E06</t>
  </si>
  <si>
    <t>matched pair N</t>
  </si>
  <si>
    <t>no direct short/long inlet-matched comparison</t>
  </si>
  <si>
    <t>layered diagnosis only</t>
  </si>
  <si>
    <t>E07</t>
  </si>
  <si>
    <t>short_anchor mean_PM_F1</t>
  </si>
  <si>
    <t>short side close to 1 on average</t>
  </si>
  <si>
    <t>do not over-correct short side</t>
  </si>
  <si>
    <t>E08</t>
  </si>
  <si>
    <t>short_anchor median_PM_F1</t>
  </si>
  <si>
    <t>short side median nearly exact</t>
  </si>
  <si>
    <t>short_anchor already calibrated well</t>
  </si>
  <si>
    <t>E09</t>
  </si>
  <si>
    <t>short_anchor mean_Delta_T_sub K</t>
  </si>
  <si>
    <t>short side low/submoderate Tsub band</t>
  </si>
  <si>
    <t>not comparable to long Tsub band</t>
  </si>
  <si>
    <t>E10</t>
  </si>
  <si>
    <t>long mean_PM_F1</t>
  </si>
  <si>
    <t>long side materially overpredicted</t>
  </si>
  <si>
    <t>PM_F1&gt;1 means q_calc over q_exp</t>
  </si>
  <si>
    <t>E11</t>
  </si>
  <si>
    <t>long median_PM_F1</t>
  </si>
  <si>
    <t>long median overprediction about 1.8x</t>
  </si>
  <si>
    <t>do not infer pure length effect</t>
  </si>
  <si>
    <t>E12</t>
  </si>
  <si>
    <t>long mean_Delta_T_sub K</t>
  </si>
  <si>
    <t>long side high Tsub band</t>
  </si>
  <si>
    <t>L/D and Tsub are confounded</t>
  </si>
  <si>
    <t>E13</t>
  </si>
  <si>
    <t>B2 RMS log error</t>
  </si>
  <si>
    <t>safe band correction performs materially better than baseline</t>
  </si>
  <si>
    <t>band step only</t>
  </si>
  <si>
    <t>E14</t>
  </si>
  <si>
    <t>B2 short median PM_after</t>
  </si>
  <si>
    <t>short side preserved near baseline</t>
  </si>
  <si>
    <t>not a continuous correction</t>
  </si>
  <si>
    <t>E15</t>
  </si>
  <si>
    <t>B2 long median PM_after</t>
  </si>
  <si>
    <t>long median recentered near 1</t>
  </si>
  <si>
    <t>uses long median from same data</t>
  </si>
  <si>
    <t>E16</t>
  </si>
  <si>
    <t>C RMS log error</t>
  </si>
  <si>
    <t>best in-sample RMS among candidates</t>
  </si>
  <si>
    <t>regression and confounding; reference only</t>
  </si>
  <si>
    <t>E17</t>
  </si>
  <si>
    <t>C short median PM_after</t>
  </si>
  <si>
    <t>short side remains close to 1</t>
  </si>
  <si>
    <t>in-sample fit</t>
  </si>
  <si>
    <t>E18</t>
  </si>
  <si>
    <t>C long median PM_after</t>
  </si>
  <si>
    <t>long side also improves strongly</t>
  </si>
  <si>
    <t>not a physical equation</t>
  </si>
  <si>
    <t>E19</t>
  </si>
  <si>
    <t>28.01_11 exclusion</t>
  </si>
  <si>
    <t>conclusion unchanged</t>
  </si>
  <si>
    <t>single caution point does not drive B2/C judgement</t>
  </si>
  <si>
    <t>still keep caution flag</t>
  </si>
  <si>
    <t>H52Q_provisional_judgement</t>
  </si>
  <si>
    <t>judgement_id</t>
  </si>
  <si>
    <t>statement</t>
  </si>
  <si>
    <t>basis</t>
  </si>
  <si>
    <t>limitation</t>
  </si>
  <si>
    <t>recommended_wording</t>
  </si>
  <si>
    <t>J1</t>
  </si>
  <si>
    <t>T&amp;M単管内では、short_anchorとlongでPM_F1の水準差が大きい。</t>
  </si>
  <si>
    <t>short median 1.010 vs long median 1.776</t>
  </si>
  <si>
    <t>short/long are not inlet-matched</t>
  </si>
  <si>
    <t>T&amp;M-onlyではshort/long間のPM_F1差は明瞭に観察される。</t>
  </si>
  <si>
    <t>J2</t>
  </si>
  <si>
    <t>long側でCelata F1は大きく過大評価している。</t>
  </si>
  <si>
    <t>long mean 1.836, median 1.776</t>
  </si>
  <si>
    <t>long side is high Tsub as well</t>
  </si>
  <si>
    <t>長管側ではCelata F1が実験CHFを大きく上回る。</t>
  </si>
  <si>
    <t>J3</t>
  </si>
  <si>
    <t>ただしlong側は高Tsub側にも寄っており、L/D効果とTsub効果は分離できない。</t>
  </si>
  <si>
    <t>short mean Tsub 61.0 K vs long 327.0 K</t>
  </si>
  <si>
    <t>no matched inlet pair</t>
  </si>
  <si>
    <t>L/D効果とTsub効果はT&amp;Mだけでは分離不能。</t>
  </si>
  <si>
    <t>J4</t>
  </si>
  <si>
    <t>T&amp;Mだけではmiddle L/D帯が0件であり、L/D連続補正式は正式化できない。</t>
  </si>
  <si>
    <t>middle N=0</t>
  </si>
  <si>
    <t>no 100-250 L/D bridge</t>
  </si>
  <si>
    <t>連続的なL/D補正式はBecker等の中間L/D待ち。</t>
  </si>
  <si>
    <t>J5</t>
  </si>
  <si>
    <t>マッチド入口条件ペアが0件なので、短管・長管の直接ペア比較ではなく層別診断に留める。</t>
  </si>
  <si>
    <t>matched pair N=0</t>
  </si>
  <si>
    <t>pairwise causality not testable</t>
  </si>
  <si>
    <t>直接ペア比較ではなく層別整理として扱う。</t>
  </si>
  <si>
    <t>J6</t>
  </si>
  <si>
    <t>B2_LD_band_safeは、T&amp;M-only暫定代表補正としては安全。</t>
  </si>
  <si>
    <t>B2 short median 1.010, long median 1.000</t>
  </si>
  <si>
    <t>band-step correction; not formal</t>
  </si>
  <si>
    <t>B2をT&amp;M-only暫定代表として保持する。</t>
  </si>
  <si>
    <t>J7</t>
  </si>
  <si>
    <t>C_LD_plus_DhsubはRMS最良だが、in-sample回帰であり物理式として扱わない。</t>
  </si>
  <si>
    <t>C RMS 0.081 best among tested</t>
  </si>
  <si>
    <t>in-sample and confounded</t>
  </si>
  <si>
    <t>Cは参考ベストフィットであり物理式ではない。</t>
  </si>
  <si>
    <t>J8</t>
  </si>
  <si>
    <t>Becker等の中間L/Dデータが来るまで、正式補正式化は保留する。</t>
  </si>
  <si>
    <t>middle=0, matched=0, Tsub confounding</t>
  </si>
  <si>
    <t>requires external middle L/D evidence</t>
  </si>
  <si>
    <t>正式補正式化とバンドル適用は保留する。</t>
  </si>
  <si>
    <t>H52Q_pattern_final</t>
  </si>
  <si>
    <t>meaning</t>
  </si>
  <si>
    <t>final_support_level</t>
  </si>
  <si>
    <t>why_not_final</t>
  </si>
  <si>
    <t>next_needed_data</t>
  </si>
  <si>
    <t>局所条件型：x_Mes/PM_F1がL/Dに依存しない</t>
  </si>
  <si>
    <t>PM_F1 level differs strongly between short and long</t>
  </si>
  <si>
    <t>T&amp;M is not inlet-matched, but evidence contradicts no-L/D pattern</t>
  </si>
  <si>
    <t>middle L/D and matched inlet conditions</t>
  </si>
  <si>
    <t>加熱長さ・履歴効果候補</t>
  </si>
  <si>
    <t>L/D separation aligns with PM_F1 degradation</t>
  </si>
  <si>
    <t>Tsub also shifts with L/D</t>
  </si>
  <si>
    <t>same Tsub/D with multiple L/D</t>
  </si>
  <si>
    <t>Celata内部のTsub/Tw感度問題候補</t>
  </si>
  <si>
    <t>long is high Tsub and C improves RMS in-sample</t>
  </si>
  <si>
    <t>Tsub and L/D confounded; coefficients not physical</t>
  </si>
  <si>
    <t>Tsub variation at comparable L/D</t>
  </si>
  <si>
    <t>middle〜long飽和・長さ非依存</t>
  </si>
  <si>
    <t>no middle L/D bridge</t>
  </si>
  <si>
    <t>L/D 100-250 observations</t>
  </si>
  <si>
    <t>H52Q_correction_status</t>
  </si>
  <si>
    <t>role</t>
  </si>
  <si>
    <t>RMS_log_error</t>
  </si>
  <si>
    <t>short_median_PM_after</t>
  </si>
  <si>
    <t>do_not_use_for</t>
  </si>
  <si>
    <t>baseline</t>
  </si>
  <si>
    <t>uncorrected residual baseline; shows long overprediction</t>
  </si>
  <si>
    <t>correction; bundle application</t>
  </si>
  <si>
    <t>diagnostic continuous L/D fit</t>
  </si>
  <si>
    <t>improves RMS but lacks middle L/D support</t>
  </si>
  <si>
    <t>formal correction; extrapolation to middle L/D; bundle application</t>
  </si>
  <si>
    <t>re-centers both short and long by observed medians</t>
  </si>
  <si>
    <t>formal correction; physical interpretation</t>
  </si>
  <si>
    <t>safe T&amp;M-only provisional representative</t>
  </si>
  <si>
    <t>preserves short_anchor and recenters long median</t>
  </si>
  <si>
    <t>formal correction; bundle application; extrapolation to middle L/D</t>
  </si>
  <si>
    <t>best in-sample regression reference</t>
  </si>
  <si>
    <t>lowest RMS, but in-sample and confounded</t>
  </si>
  <si>
    <t>physical interpretation; formal correction; bundle application</t>
  </si>
  <si>
    <t>does not fully recenter long side</t>
  </si>
  <si>
    <t>formal correction; bundle application</t>
  </si>
  <si>
    <t>H52Q_limitations</t>
  </si>
  <si>
    <t>limitation_id</t>
  </si>
  <si>
    <t>impact</t>
  </si>
  <si>
    <t>mitigation</t>
  </si>
  <si>
    <t>L1</t>
  </si>
  <si>
    <t>middle L/D帯が0件</t>
  </si>
  <si>
    <t>continuous L/D transition cannot be tested</t>
  </si>
  <si>
    <t>obtain Becker or similar L/D 100-250 data</t>
  </si>
  <si>
    <t>L2</t>
  </si>
  <si>
    <t>matched pairが0件</t>
  </si>
  <si>
    <t>short/long direct causality cannot be claimed</t>
  </si>
  <si>
    <t>seek same P/G/D/Tsub pairs across L/D</t>
  </si>
  <si>
    <t>L3</t>
  </si>
  <si>
    <t>shortとlongでTsub帯が大きく異なる</t>
  </si>
  <si>
    <t>L/D and Tsub effects are confounded</t>
  </si>
  <si>
    <t>stratify future data by Tsub or Delta_h_sub</t>
  </si>
  <si>
    <t>L4</t>
  </si>
  <si>
    <t>T&amp;Mは0.075 in小径単管でありPWRバンドル本命ではない</t>
  </si>
  <si>
    <t>geometry/application transfer risk</t>
  </si>
  <si>
    <t>validate against PWR-relevant tube/bundle data</t>
  </si>
  <si>
    <t>L5</t>
  </si>
  <si>
    <t>T&amp;M補正をバンドル108/161/164へ直接転用しない</t>
  </si>
  <si>
    <t>bundle behavior may differ</t>
  </si>
  <si>
    <t>keep bundle application blocked until separate validation</t>
  </si>
  <si>
    <t>L6</t>
  </si>
  <si>
    <t>B2はLD_band別の段差補正であり、連続式ではない</t>
  </si>
  <si>
    <t>cannot interpolate middle L/D</t>
  </si>
  <si>
    <t>use only as T&amp;M-only provisional representative</t>
  </si>
  <si>
    <t>L7</t>
  </si>
  <si>
    <t>Cはin-sample回帰であり、係数の物理解釈不可</t>
  </si>
  <si>
    <t>overfit / confounded coefficient risk</t>
  </si>
  <si>
    <t>treat as reference_best_fit only</t>
  </si>
  <si>
    <t>L8</t>
  </si>
  <si>
    <t>Becker等の中間L/Dデータが必要</t>
  </si>
  <si>
    <t>run H52Q update after Becker intake</t>
  </si>
  <si>
    <t>H52Q_Becker_intake_checklist</t>
  </si>
  <si>
    <t>check_id</t>
  </si>
  <si>
    <t>why_needed</t>
  </si>
  <si>
    <t>desired_result</t>
  </si>
  <si>
    <t>action_if_available</t>
  </si>
  <si>
    <t>action_if_not_available</t>
  </si>
  <si>
    <t>BCK01</t>
  </si>
  <si>
    <t>13〜17 MPa帯があるか</t>
  </si>
  <si>
    <t>match main T&amp;M pressure band</t>
  </si>
  <si>
    <t>main band coverage</t>
  </si>
  <si>
    <t>include in main-band comparison</t>
  </si>
  <si>
    <t>use only as out-of-band reference</t>
  </si>
  <si>
    <t>BCK02</t>
  </si>
  <si>
    <t>D≈8〜12 mm級があるか</t>
  </si>
  <si>
    <t>bridge toward PWR-relevant diameters</t>
  </si>
  <si>
    <t>D larger than T&amp;M 0.075 in and close to PWR scale</t>
  </si>
  <si>
    <t>stratify by D_band</t>
  </si>
  <si>
    <t>keep geometry transfer caution</t>
  </si>
  <si>
    <t>BCK03</t>
  </si>
  <si>
    <t>同じDでL/Dが複数水準あるか</t>
  </si>
  <si>
    <t>isolate length effect from diameter</t>
  </si>
  <si>
    <t>same D, multiple L/D</t>
  </si>
  <si>
    <t>build within-D L/D trend</t>
  </si>
  <si>
    <t>avoid causal L/D claim</t>
  </si>
  <si>
    <t>BCK04</t>
  </si>
  <si>
    <t>L/D=100〜250のmiddle帯があるか</t>
  </si>
  <si>
    <t>fill current missing bridge</t>
  </si>
  <si>
    <t>middle observations present</t>
  </si>
  <si>
    <t>test Pattern D / transition behavior</t>
  </si>
  <si>
    <t>continuous correction remains blocked</t>
  </si>
  <si>
    <t>BCK05</t>
  </si>
  <si>
    <t>入口サブクールまたは入口エンタルピーが記録されているか</t>
  </si>
  <si>
    <t>separate Tsub from L/D</t>
  </si>
  <si>
    <t>Delta_T_sub or Delta_h_sub available</t>
  </si>
  <si>
    <t>compute comparable Delta_h_sub</t>
  </si>
  <si>
    <t>exclude from Tsub-controlled tests</t>
  </si>
  <si>
    <t>BCK06</t>
  </si>
  <si>
    <t>xまたは出口条件があるか</t>
  </si>
  <si>
    <t>connect x_Mes trend</t>
  </si>
  <si>
    <t>quality or outlet state recorded</t>
  </si>
  <si>
    <t>extend x_Mes vs L/D diagnostics</t>
  </si>
  <si>
    <t>limit to q/PM residual tests</t>
  </si>
  <si>
    <t>BCK07</t>
  </si>
  <si>
    <t>q_expが明確に記録されているか</t>
  </si>
  <si>
    <t>calculate PM residual</t>
  </si>
  <si>
    <t>experimental CHF in W/m2 or convertible units</t>
  </si>
  <si>
    <t>compute PM_F1 / corrections</t>
  </si>
  <si>
    <t>cannot use for residual validation</t>
  </si>
  <si>
    <t>BCK08</t>
  </si>
  <si>
    <t>著者がheated length effectをどう扱っているか</t>
  </si>
  <si>
    <t>compare literature interpretation</t>
  </si>
  <si>
    <t>explicit length-effect discussion</t>
  </si>
  <si>
    <t>quote/record in source notes</t>
  </si>
  <si>
    <t>keep interpretation mechanical</t>
  </si>
  <si>
    <t>BCK09</t>
  </si>
  <si>
    <t>流動安定性や入口条件の記述があるか</t>
  </si>
  <si>
    <t>rule out instability / inlet-condition confounds</t>
  </si>
  <si>
    <t>clear stability and inlet notes</t>
  </si>
  <si>
    <t>flag reserve rows where needed</t>
  </si>
  <si>
    <t>keep stability not_evaluated</t>
  </si>
  <si>
    <t>BCK10</t>
  </si>
  <si>
    <t>T&amp;Mと同じ傾向が再現されるか</t>
  </si>
  <si>
    <t>validate if long overprediction generalizes</t>
  </si>
  <si>
    <t>similar or explainably different PM trend</t>
  </si>
  <si>
    <t>update pattern support</t>
  </si>
  <si>
    <t>keep T&amp;M-only judgement provisional</t>
  </si>
  <si>
    <t>H52Q_prelim_text</t>
  </si>
  <si>
    <t>paragraph_id</t>
  </si>
  <si>
    <t>text</t>
  </si>
  <si>
    <t>Paragraph 1</t>
  </si>
  <si>
    <t>T&amp;M単管データでは、short_anchor側はPM_F1がほぼ1である一方、long側ではPM_F1が約1.8となり、Celata F1が長管側で大きく過大評価する傾向が見られた。</t>
  </si>
  <si>
    <t>Paragraph 2</t>
  </si>
  <si>
    <t>ただし、long側は高Tsub側にも寄っており、T&amp;MだけではL/D効果とTsub効果を分離できない。またmiddle L/D帯とマッチド入口条件ペアがないため、短管・長管の直接比較や連続的なL/D補正式化はできない。</t>
  </si>
  <si>
    <t>Paragraph 3</t>
  </si>
  <si>
    <t>Becker等の中間L/Dデータが到着するまでは、B2_LD_band_safeをT&amp;M-only暫定代表として保持し、C_LD_plus_DhsubをRMS最良の参考式として残す。ただし正式補正式化およびバンドルへの適用は保留する。</t>
  </si>
  <si>
    <t>H52Q_prelim_check_log</t>
  </si>
  <si>
    <t>formal_correction_status</t>
  </si>
  <si>
    <t>deferred / not adopted</t>
  </si>
  <si>
    <t>bundle_application_status</t>
  </si>
  <si>
    <t>blocked / not applied</t>
  </si>
  <si>
    <t>Becker_needed_or_not</t>
  </si>
  <si>
    <t>YES - needed for middle L/D and separation of L/D vs Tsub</t>
  </si>
  <si>
    <t>H52Q-12 preliminary judgement before Becker; no final correction.</t>
  </si>
  <si>
    <t>H-52Q index and closing memo</t>
  </si>
  <si>
    <t>Created 2026-06-12; H52Q-13: index, handover, no new model</t>
  </si>
  <si>
    <t>H52Q_sheet_index</t>
  </si>
  <si>
    <t>sheet_name</t>
  </si>
  <si>
    <t>purpose</t>
  </si>
  <si>
    <t>main_outputs</t>
  </si>
  <si>
    <t>key_cells_or_ranges</t>
  </si>
  <si>
    <t>H52Q-01〜03</t>
  </si>
  <si>
    <t>T&amp;M single-tube residual dataset, inventory, matched-pair check</t>
  </si>
  <si>
    <t>H52Q_data; inventory tables; matched-pair table; Becker intake shell</t>
  </si>
  <si>
    <t>A1:AQ172; H52Q_data; H52Q_matched_pairs</t>
  </si>
  <si>
    <t>Source aggregation only; matched pairs = 0</t>
  </si>
  <si>
    <t>H52Q-04〜07</t>
  </si>
  <si>
    <t>Diagnostic scatter plots for x_Mes, q_exp, PM_F1 vs L/D and Tsub</t>
  </si>
  <si>
    <t>Graph summary; 4 diagnostic charts; helper tables</t>
  </si>
  <si>
    <t>A4:K8; chart areas; helper data A66:AH171</t>
  </si>
  <si>
    <t>Graph 1 fixed later in validation sheet; no formal fit</t>
  </si>
  <si>
    <t>Pattern A-D numerical and qualitative review</t>
  </si>
  <si>
    <t>Band summary; role summary; trend tests; pattern decision; interpretation draft</t>
  </si>
  <si>
    <t>A7:S16; A20:L22; A28:J37; A42:F46</t>
  </si>
  <si>
    <t>One-page review packet before provisional correction testing</t>
  </si>
  <si>
    <t>Key counts; short vs long; P_band/LD summary; trends; recommendation</t>
  </si>
  <si>
    <t>A5:B17; A21:W23; A35:H44; A49:D53</t>
  </si>
  <si>
    <t>B/C trial direction prepared</t>
  </si>
  <si>
    <t>T&amp;M-only provisional correction sensitivity trial</t>
  </si>
  <si>
    <t>Input data; coefficients; predictions; metrics; before/after summary</t>
  </si>
  <si>
    <t>A5:L16; A20:R26; A30:I36; A176:W280</t>
  </si>
  <si>
    <t>B2 safe; C best in-sample RMS; not final</t>
  </si>
  <si>
    <t>Validation tables and diagnostic graphs for provisional candidates</t>
  </si>
  <si>
    <t>Candidate overview; P/LD validation; flag sensitivity; decision matrix; fixed graph</t>
  </si>
  <si>
    <t>A5:J11; A59:H65; A82:I87; M178:W198</t>
  </si>
  <si>
    <t>B2 provisional representative; C reference best fit</t>
  </si>
  <si>
    <t>Pre-Becker T&amp;M-only preliminary judgement</t>
  </si>
  <si>
    <t>Task status; key evidence; provisional judgement; limitations; Becker checklist</t>
  </si>
  <si>
    <t>A5:F17; A21:E40; A44:F52; A86:F96; A107:B121</t>
  </si>
  <si>
    <t>Formal correction and bundle application deferred</t>
  </si>
  <si>
    <t>H52Q_final_key_numbers</t>
  </si>
  <si>
    <t>use_status</t>
  </si>
  <si>
    <t>T&amp;M rows aggregated before analysis eligibility filter</t>
  </si>
  <si>
    <t>use for audit trail</t>
  </si>
  <si>
    <t>Not all rows are used in diagnostics</t>
  </si>
  <si>
    <t>Rows used for T&amp;M-only analysis</t>
  </si>
  <si>
    <t>use</t>
  </si>
  <si>
    <t>outside rows excluded</t>
  </si>
  <si>
    <t>Short L/D anchor rows</t>
  </si>
  <si>
    <t>Middle L/D bridge rows</t>
  </si>
  <si>
    <t>critical limitation</t>
  </si>
  <si>
    <t>No middle L/D support</t>
  </si>
  <si>
    <t>Long L/D rows</t>
  </si>
  <si>
    <t>use with caution</t>
  </si>
  <si>
    <t>high Tsub confounded</t>
  </si>
  <si>
    <t>matched pair</t>
  </si>
  <si>
    <t>Matched inlet short/long pairs</t>
  </si>
  <si>
    <t>No direct pair comparison</t>
  </si>
  <si>
    <t>Short side average residual</t>
  </si>
  <si>
    <t>already near 1</t>
  </si>
  <si>
    <t>Short side median residual</t>
  </si>
  <si>
    <t>short_anchor mean_Delta_T_sub</t>
  </si>
  <si>
    <t>61.0 K</t>
  </si>
  <si>
    <t>Short side average inlet subcooling</t>
  </si>
  <si>
    <t>not comparable to long Tsub</t>
  </si>
  <si>
    <t>Long side average residual</t>
  </si>
  <si>
    <t>PM_F1&gt;1 means overprediction</t>
  </si>
  <si>
    <t>Long side median residual</t>
  </si>
  <si>
    <t>do not infer pure L/D effect</t>
  </si>
  <si>
    <t>long mean_Delta_T_sub</t>
  </si>
  <si>
    <t>327.0 K</t>
  </si>
  <si>
    <t>Long side average inlet subcooling</t>
  </si>
  <si>
    <t>use as confounding evidence</t>
  </si>
  <si>
    <t>long is high Tsub</t>
  </si>
  <si>
    <t>Safe band correction RMS</t>
  </si>
  <si>
    <t>provisional representative metric</t>
  </si>
  <si>
    <t>Short side after B2</t>
  </si>
  <si>
    <t>short remains near baseline</t>
  </si>
  <si>
    <t>Long side after B2</t>
  </si>
  <si>
    <t>uses same-data long median</t>
  </si>
  <si>
    <t>Best in-sample RMS reference</t>
  </si>
  <si>
    <t>reference only</t>
  </si>
  <si>
    <t>in-sample regression; not physical</t>
  </si>
  <si>
    <t>Short side after C</t>
  </si>
  <si>
    <t>fit-derived</t>
  </si>
  <si>
    <t>Long side after C</t>
  </si>
  <si>
    <t>28.01_11 exclusion changes conclusion</t>
  </si>
  <si>
    <t>no</t>
  </si>
  <si>
    <t>Flagged caution point does not drive conclusion</t>
  </si>
  <si>
    <t>still keep row flagged</t>
  </si>
  <si>
    <t>H52Q_what_can_be_said</t>
  </si>
  <si>
    <t>statement_id</t>
  </si>
  <si>
    <t>safe_wording</t>
  </si>
  <si>
    <t>S1</t>
  </si>
  <si>
    <t>T&amp;M単管データ内ではshort_anchorとlongでPM_F1に大きな差がある。</t>
  </si>
  <si>
    <t>S2</t>
  </si>
  <si>
    <t>long側ではCelata F1が大きく過大評価する。</t>
  </si>
  <si>
    <t>long mean 1.836 and median 1.776</t>
  </si>
  <si>
    <t>長管側ではCelata F1が実験CHFを大きく上回る傾向がある。</t>
  </si>
  <si>
    <t>S3</t>
  </si>
  <si>
    <t>B2_LD_band_safeはT&amp;M-only暫定代表として保持できる。</t>
  </si>
  <si>
    <t>B2 short median 1.010; long median 1.000; RMS 0.110</t>
  </si>
  <si>
    <t>B2はshortを壊さない暫定代表として保持する。</t>
  </si>
  <si>
    <t>S4</t>
  </si>
  <si>
    <t>C_LD_plus_Dhsub_allはRMS最良の参考式として保持できる。</t>
  </si>
  <si>
    <t>C RMS 0.081, best among tested candidates</t>
  </si>
  <si>
    <t>CはRMS最良のin-sample参考式として残す。</t>
  </si>
  <si>
    <t>S5</t>
  </si>
  <si>
    <t>Becker到着前は層別診断と暫定感度確認まで完了した。</t>
  </si>
  <si>
    <t>H52Q-01〜12 complete; formal correction deferred</t>
  </si>
  <si>
    <t>Becker前の到達点は層別整理とT&amp;M-only暫定感度まで。</t>
  </si>
  <si>
    <t>H52Q_what_not_to_say</t>
  </si>
  <si>
    <t>forbidden_or_risky_statement</t>
  </si>
  <si>
    <t>why_risky</t>
  </si>
  <si>
    <t>replacement_wording</t>
  </si>
  <si>
    <t>T&amp;Mだけで正式なL/D補正式ができた。</t>
  </si>
  <si>
    <t>middle L/D=0 and no matched pairs</t>
  </si>
  <si>
    <t>T&amp;Mだけでは正式L/D補正式化はできず、Becker等の中間L/D待ち。</t>
  </si>
  <si>
    <t>L/D効果とTsub効果を分離できた。</t>
  </si>
  <si>
    <t>long side is also high Tsub; effects are confounded</t>
  </si>
  <si>
    <t>L/DとTsubの交絡があり、分離は未完了。</t>
  </si>
  <si>
    <t>B2をバンドル108/161/164へ適用できる。</t>
  </si>
  <si>
    <t>T&amp;M-only small tube result; no bundle validation</t>
  </si>
  <si>
    <t>B2はT&amp;M-only暫定代表で、バンドル適用は禁止。</t>
  </si>
  <si>
    <t>Cの係数に物理的意味がある。</t>
  </si>
  <si>
    <t>C is in-sample regression under confounding</t>
  </si>
  <si>
    <t>CはRMS最良の参考式であり物理式ではない。</t>
  </si>
  <si>
    <t>middle L/D以降の飽和・長さ非依存が確認できた。</t>
  </si>
  <si>
    <t>middle L/D band has zero observations</t>
  </si>
  <si>
    <t>Pattern D is not_testable until middle L/D data arrives.</t>
  </si>
  <si>
    <t>T&amp;Mの0.075 in小径管結果をPWRバンドルへ直接一般化できる。</t>
  </si>
  <si>
    <t>geometry and bundle effects differ materially</t>
  </si>
  <si>
    <t>PWRバンドルへの一般化は別途検証が必要。</t>
  </si>
  <si>
    <t>H52Q_next_actions</t>
  </si>
  <si>
    <t>next_action_id</t>
  </si>
  <si>
    <t>action</t>
  </si>
  <si>
    <t>trigger</t>
  </si>
  <si>
    <t>owner</t>
  </si>
  <si>
    <t>expected_output</t>
  </si>
  <si>
    <t>priority</t>
  </si>
  <si>
    <t>N1</t>
  </si>
  <si>
    <t>Becker到着後、13〜17 MPa、D≈8〜12 mm、middle L/D有無を確認する。</t>
  </si>
  <si>
    <t>Becker data received</t>
  </si>
  <si>
    <t>H52Q/H52R analyst</t>
  </si>
  <si>
    <t>Becker intake classification</t>
  </si>
  <si>
    <t>High</t>
  </si>
  <si>
    <t>N2</t>
  </si>
  <si>
    <t>Beckerにmiddle L/Dがあれば、H52Q_dataへ追加して再集計する。</t>
  </si>
  <si>
    <t>middle L/D observations found</t>
  </si>
  <si>
    <t>Workbook editor</t>
  </si>
  <si>
    <t>updated inventory and pattern review</t>
  </si>
  <si>
    <t>N3</t>
  </si>
  <si>
    <t>Beckerに入口サブクール・出口条件があれば、x_MesとDelta_h_subを作る。</t>
  </si>
  <si>
    <t>inlet/outlet condition columns available</t>
  </si>
  <si>
    <t>Data analyst</t>
  </si>
  <si>
    <t>computed x_Mes and Delta_h_sub fields</t>
  </si>
  <si>
    <t>N4</t>
  </si>
  <si>
    <t>T&amp;M-only B2は暫定代表として保持するが、正式式にはしない。</t>
  </si>
  <si>
    <t>until Becker validation complete</t>
  </si>
  <si>
    <t>Model owner</t>
  </si>
  <si>
    <t>B2 retained as provisional marker</t>
  </si>
  <si>
    <t>Medium</t>
  </si>
  <si>
    <t>N5</t>
  </si>
  <si>
    <t>CはRMS参考式として保持するが、物理解釈しない。</t>
  </si>
  <si>
    <t>reviewing correction candidates</t>
  </si>
  <si>
    <t>C retained as reference_best_fit only</t>
  </si>
  <si>
    <t>N6</t>
  </si>
  <si>
    <t>既存Tsub補正との関係を別途H52Rで整理する。</t>
  </si>
  <si>
    <t>H52R kickoff</t>
  </si>
  <si>
    <t>H52R analyst</t>
  </si>
  <si>
    <t>Tsub correction interaction memo</t>
  </si>
  <si>
    <t>N7</t>
  </si>
  <si>
    <t>CelataにおけるL/Dの入り方をH52Rで説明資料化する。</t>
  </si>
  <si>
    <t>methodology documentation needed</t>
  </si>
  <si>
    <t>Celata L/D treatment explanation</t>
  </si>
  <si>
    <t>H52Q_closing_memo</t>
  </si>
  <si>
    <t>memo</t>
  </si>
  <si>
    <t>H52Qでは、T&amp;M単管系110行を集約し、104行を解析対象とした。short_anchorではPM_F1がほぼ1である一方、longではPM_F1が約1.8となり、Celata F1が長管側で過大評価する傾向が確認された。</t>
  </si>
  <si>
    <t>ただし、long側は高Tsub側にも寄っており、L/D効果とTsub効果は分離できない。middle L/D帯とマッチド入口条件ペアがないため、T&amp;Mだけでは正式L/D補正式化できない。</t>
  </si>
  <si>
    <t>Becker等の中間L/Dデータ到着までは、B2をT&amp;M-only暫定代表、CをRMS最良参考式として保持する。ただし正式補正式化とバンドル適用は保留する。</t>
  </si>
  <si>
    <t>Paragraph 4</t>
  </si>
  <si>
    <t>次段階では、Beckerの圧力帯、D、middle L/D、入口サブクール、出口条件、q_expを確認し、T&amp;Mで見えたshort/long差が再現するかを検証する。</t>
  </si>
  <si>
    <t>H52Q_index_check_log</t>
  </si>
  <si>
    <t>referenced_internal_sheet_count</t>
  </si>
  <si>
    <t>YES - needed for middle L/D and L/D vs Tsub separation</t>
  </si>
  <si>
    <t>H52Q-13 index and handover only; no new model or correction adoption.</t>
  </si>
  <si>
    <t>00_TM8_14_IMPORT_PLAN — T&amp;M Table 8〜14 計算済みデータ受け入れ計画</t>
  </si>
  <si>
    <t>作成日: 2026-06-12 ／ 対象: r123(F1なし)・r124(F1あり) マクロブックからの値化tm受け入れ ／ 既存tm_*・tm_F1_*・tm_F1F2_*・internal_H52Q_*は変更しない</t>
  </si>
  <si>
    <t>■ 1. 受け入れ管理表</t>
  </si>
  <si>
    <t>Project</t>
  </si>
  <si>
    <t>H52Q / Thompson &amp; Macbeth Table 8〜14 追加</t>
  </si>
  <si>
    <t>Source macrobook noF1</t>
  </si>
  <si>
    <t>celataモデル_簡易計算_単管_櫻井検算r123_F1なし_Table8-14計算済み.xlsm</t>
  </si>
  <si>
    <t>Source macrobook F1</t>
  </si>
  <si>
    <t>celataモデル_簡易計算_単管_櫻井検算r124_F1あり_Table8-14計算済み.xlsm</t>
  </si>
  <si>
    <t>Target result book</t>
  </si>
  <si>
    <t>20260612_計算結果比較r8_result_文献追加用.xlsx</t>
  </si>
  <si>
    <t>Expected added rows</t>
  </si>
  <si>
    <t>Expected added row range in macro tm</t>
  </si>
  <si>
    <t>88〜225</t>
  </si>
  <si>
    <t>Expected tables</t>
  </si>
  <si>
    <t>Table 8, 9, 11, 12, 13, 14</t>
  </si>
  <si>
    <t>Table 8 rows</t>
  </si>
  <si>
    <t>Table 9 rows</t>
  </si>
  <si>
    <t>Table 11 rows</t>
  </si>
  <si>
    <t>Table 12 rows</t>
  </si>
  <si>
    <t>Table 13 rows</t>
  </si>
  <si>
    <t>Table 14 rows</t>
  </si>
  <si>
    <t>G filter</t>
  </si>
  <si>
    <t>G &gt; 1000 kg/m2s</t>
  </si>
  <si>
    <t>L/D filter</t>
  </si>
  <si>
    <t>40 &lt;= L/D &lt;= 400</t>
  </si>
  <si>
    <t>Important note</t>
  </si>
  <si>
    <t>Table 11〜14 の L/D 約80 short_anchor は今回追加対象</t>
  </si>
  <si>
    <t>Table 8 は 10〜12 MPa帯の middle L/D 候補</t>
  </si>
  <si>
    <t>G/D/PWR-likeで厳密に切りすぎると探索データが消える</t>
  </si>
  <si>
    <t>Next action after VBA</t>
  </si>
  <si>
    <t>r123/r124 の tm シートを値貼りでresultへコピー</t>
  </si>
  <si>
    <t>Planned result sheet noF1</t>
  </si>
  <si>
    <t>tm_r123_noF1_T8_14</t>
  </si>
  <si>
    <t>Planned result sheet F1</t>
  </si>
  <si>
    <t>tm_r124_F1_T8_14</t>
  </si>
  <si>
    <t>Planned branch sheet</t>
  </si>
  <si>
    <t>internal_H52Q_T8_14_branch</t>
  </si>
  <si>
    <t>Status</t>
  </si>
  <si>
    <t>Waiting for VBA completion</t>
  </si>
  <si>
    <t>■ 2. Legacy sheets / 旧追加シート（旧 Table 11〜14 追加検討）</t>
  </si>
  <si>
    <t>位置づけ</t>
  </si>
  <si>
    <t>今回の扱い</t>
  </si>
  <si>
    <t>tm_ST_add_TM11_14_noF1_raw</t>
  </si>
  <si>
    <t>旧 Table 11〜14 追加検討（F1なし raw）</t>
  </si>
  <si>
    <t>今回の Table 8〜14 正式追加では上書きしない。新規取り込み後に比較・退避判断。直ちに削除しない。</t>
  </si>
  <si>
    <t>旧 Table 11〜14 追加検討（F1あり raw）</t>
  </si>
  <si>
    <t>tm_ST_add_TM11_14_diag</t>
  </si>
  <si>
    <t>旧 Table 11〜14 追加検討（診断）</t>
  </si>
  <si>
    <t>tm_ST_add_TM11_14_summary</t>
  </si>
  <si>
    <t>旧 Table 11〜14 追加検討（サマリ）</t>
  </si>
  <si>
    <t>注意: 上記4シートは以前の Table 11〜14 追加検討のシートであり、今回の Table 8〜14 追加とは別扱い。今回の正式追加では上書きせず、新規取り込み後に比較・退避判断する。直ちに削除しない。</t>
  </si>
  <si>
    <t>■ 3. VBA完了後 TODO</t>
  </si>
  <si>
    <t>TODO</t>
  </si>
  <si>
    <t>出力・対象シート</t>
  </si>
  <si>
    <t>備考</t>
  </si>
  <si>
    <t>r123 F1なしマクロブックの tm を値貼りでコピー</t>
  </si>
  <si>
    <t>未着手</t>
  </si>
  <si>
    <t>r124 F1ありマクロブックの tm を値貼りでコピー</t>
  </si>
  <si>
    <t>2シートの行数・列数を確認</t>
  </si>
  <si>
    <t>tm_r123_noF1_T8_14 / tm_r124_F1_T8_14</t>
  </si>
  <si>
    <t>追記部分138行が入っているか確認</t>
  </si>
  <si>
    <t>Tin欠損がないか確認</t>
  </si>
  <si>
    <t>q_P、PM_ratio、x_Mes が値として入っているか確認</t>
  </si>
  <si>
    <t>追加138行だけを抽出する診断シートを作る</t>
  </si>
  <si>
    <t>診断シート（新規）</t>
  </si>
  <si>
    <t>Table別行数確認の母体</t>
  </si>
  <si>
    <t>Table 8/9/11/12/13/14 の行数を確認</t>
  </si>
  <si>
    <t>診断シート</t>
  </si>
  <si>
    <t>期待: 16/30/30/30/2/30（計138）</t>
  </si>
  <si>
    <t>H52Q branch解析用シートを作る</t>
  </si>
  <si>
    <t>既存H52Q本線には混ぜず、with_TM8_14_branch として扱う</t>
  </si>
  <si>
    <t>既存 internal_H52Q_* は変更しない</t>
  </si>
  <si>
    <t>00_TM8_14_IMPORT_PLAN</t>
  </si>
  <si>
    <t>T&amp;M Table8〜14追加受け入れ計画</t>
  </si>
  <si>
    <t>High during H52Q import</t>
  </si>
  <si>
    <t>マクロ計算済みtm受け入れ準備</t>
  </si>
  <si>
    <t>H52Q / T&amp;M追加作業</t>
  </si>
  <si>
    <t>result作業管理</t>
  </si>
  <si>
    <t>r123/r124計算済みtmを受ける前の管理表</t>
  </si>
  <si>
    <t>TM8_14_cleanup_log</t>
  </si>
  <si>
    <t>Table8〜14受け入れ前整理ログ</t>
  </si>
  <si>
    <t>今回整理作業の証跡</t>
  </si>
  <si>
    <t>result作業ログ</t>
  </si>
  <si>
    <t>2026-06-12 受け入れ準備の作業ログ</t>
  </si>
  <si>
    <t>TM8_14_cleanup_log — Table 8〜14 受け入れ前整理ログ</t>
  </si>
  <si>
    <t>作業日時</t>
  </si>
  <si>
    <t>対象ブック名</t>
  </si>
  <si>
    <t>作業目的</t>
  </si>
  <si>
    <t>T&amp;M Table 8〜14 計算済みデータ（r123 F1なし / r124 F1あり）受け入れの事前整備</t>
  </si>
  <si>
    <t>作成したシート名</t>
  </si>
  <si>
    <t>00_TM8_14_IMPORT_PLAN、TM8_14_cleanup_log（本シート）</t>
  </si>
  <si>
    <t>更新したシート名（追記）</t>
  </si>
  <si>
    <t>00_SHEET_MAP（末尾に2行追記: 00_TM8_14_IMPORT_PLAN / TM8_14_cleanup_log。既存行は無変更）</t>
  </si>
  <si>
    <t>更新したシート名（見た目のみ）</t>
  </si>
  <si>
    <t>00_RESULT_README / 00_SHEET_MAP / 00_DATA_ADDITION_FLOW / 00_TM8_14_IMPORT_PLAN（ヘッダ書式・行固定・列幅・折り返し・フィルタのみ。セル内容は無変更）</t>
  </si>
  <si>
    <t>削除したシート</t>
  </si>
  <si>
    <t>なし（シート削除は一切行っていない）</t>
  </si>
  <si>
    <t>既存データの上書き</t>
  </si>
  <si>
    <t>なし（既存データ行・数式・グラフは無変更。追記と書式のみ）</t>
  </si>
  <si>
    <t>マクロ実行</t>
  </si>
  <si>
    <t>なし（VBAは未実行。マクロブック由来のtmシートは今回コピーしていない）</t>
  </si>
  <si>
    <t>外部リンク作成</t>
  </si>
  <si>
    <t>なし（外部ブック参照は作っていない）</t>
  </si>
  <si>
    <t>旧追加シートの扱い</t>
  </si>
  <si>
    <t>VBA完了後の次作業</t>
  </si>
  <si>
    <t>00_TM8_14_IMPORT_PLAN のTODO表参照：r123/r124のtmを値貼りで tm_r123_noF1_T8_14 / tm_r124_F1_T8_14 へコピー → 行数・列数・138行・Tin・q_P/PM_ratio/x_Mes確認 → 診断シート → internal_H52Q_T8_14_branch（既存H52Q本線には混ぜない）</t>
  </si>
  <si>
    <t>tm_ST_add_TM11_14_*（4シート）はLegacyとして、00_TM8_14_IMPORT_PLANに位置づけを明記。削除・変更なし</t>
  </si>
  <si>
    <t>2026-06-12</t>
  </si>
  <si>
    <t>86.03_8</t>
  </si>
  <si>
    <t>87.03_8</t>
  </si>
  <si>
    <t>88.03_8</t>
  </si>
  <si>
    <t>89.03_8</t>
  </si>
  <si>
    <t>90.03_8</t>
  </si>
  <si>
    <t>91.03_8</t>
  </si>
  <si>
    <t>92.03_8</t>
  </si>
  <si>
    <t>93.03_8</t>
  </si>
  <si>
    <t>94.03_8</t>
  </si>
  <si>
    <t>95.03_8</t>
  </si>
  <si>
    <t>96.03_8</t>
  </si>
  <si>
    <t>97.03_8</t>
  </si>
  <si>
    <t>98.03_8</t>
  </si>
  <si>
    <t>99.03_8</t>
  </si>
  <si>
    <t>100.03_8</t>
  </si>
  <si>
    <t>101.03_8</t>
  </si>
  <si>
    <t>1.01_9</t>
  </si>
  <si>
    <t>2.01_9</t>
  </si>
  <si>
    <t>3.01_9</t>
  </si>
  <si>
    <t>4.01_9</t>
  </si>
  <si>
    <t>5.01_9</t>
  </si>
  <si>
    <t>6.01_9</t>
  </si>
  <si>
    <t>7.01_9</t>
  </si>
  <si>
    <t>8.01_9</t>
  </si>
  <si>
    <t>9.01_9</t>
  </si>
  <si>
    <t>10.01_9</t>
  </si>
  <si>
    <t>11.01_9</t>
  </si>
  <si>
    <t>12.01_9</t>
  </si>
  <si>
    <t>13.01_9</t>
  </si>
  <si>
    <t>14.01_9</t>
  </si>
  <si>
    <t>15.01_9</t>
  </si>
  <si>
    <t>16.01_9</t>
  </si>
  <si>
    <t>17.01_9</t>
  </si>
  <si>
    <t>18.01_9</t>
  </si>
  <si>
    <t>19.01_9</t>
  </si>
  <si>
    <t>20.01_9</t>
  </si>
  <si>
    <t>21.01_9</t>
  </si>
  <si>
    <t>22.01_9</t>
  </si>
  <si>
    <t>23.01_9</t>
  </si>
  <si>
    <t>24.01_9</t>
  </si>
  <si>
    <t>25.01_9</t>
  </si>
  <si>
    <t>26.01_9</t>
  </si>
  <si>
    <t>27.01_9</t>
  </si>
  <si>
    <t>28.01_9</t>
  </si>
  <si>
    <t>29.01_9</t>
  </si>
  <si>
    <t>30.01_9</t>
  </si>
  <si>
    <t>1.01_11</t>
  </si>
  <si>
    <t>2.01_11</t>
  </si>
  <si>
    <t>3.01_11</t>
  </si>
  <si>
    <t>4.01_11</t>
  </si>
  <si>
    <t>5.01_11</t>
  </si>
  <si>
    <t>6.01_11</t>
  </si>
  <si>
    <t>7.01_11</t>
  </si>
  <si>
    <t>8.01_11</t>
  </si>
  <si>
    <t>9.01_11</t>
  </si>
  <si>
    <t>10.01_11</t>
  </si>
  <si>
    <t>11.01_11</t>
  </si>
  <si>
    <t>12.01_11</t>
  </si>
  <si>
    <t>13.01_11</t>
  </si>
  <si>
    <t>14.01_11</t>
  </si>
  <si>
    <t>15.01_11</t>
  </si>
  <si>
    <t>16.01_11</t>
  </si>
  <si>
    <t>17.01_11</t>
  </si>
  <si>
    <t>18.01_11</t>
  </si>
  <si>
    <t>19.01_11</t>
  </si>
  <si>
    <t>20.01_11</t>
  </si>
  <si>
    <t>21.01_11</t>
  </si>
  <si>
    <t>22.01_11</t>
  </si>
  <si>
    <t>23.01_11</t>
  </si>
  <si>
    <t>1.01_12</t>
  </si>
  <si>
    <t>2.01_12</t>
  </si>
  <si>
    <t>3.01_12</t>
  </si>
  <si>
    <t>4.01_12</t>
  </si>
  <si>
    <t>5.01_12</t>
  </si>
  <si>
    <t>6.01_12</t>
  </si>
  <si>
    <t>7.01_12</t>
  </si>
  <si>
    <t>8.01_12</t>
  </si>
  <si>
    <t>9.01_12</t>
  </si>
  <si>
    <t>10.01_12</t>
  </si>
  <si>
    <t>11.01_12</t>
  </si>
  <si>
    <t>12.01_12</t>
  </si>
  <si>
    <t>13.01_12</t>
  </si>
  <si>
    <t>14.01_12</t>
  </si>
  <si>
    <t>15.01_12</t>
  </si>
  <si>
    <t>16.01_12</t>
  </si>
  <si>
    <t>17.01_12</t>
  </si>
  <si>
    <t>18.01_12</t>
  </si>
  <si>
    <t>19.01_12</t>
  </si>
  <si>
    <t>20.01_12</t>
  </si>
  <si>
    <t>21.01_12</t>
  </si>
  <si>
    <t>22.01_12</t>
  </si>
  <si>
    <t>23.01_12</t>
  </si>
  <si>
    <t>24.01_12</t>
  </si>
  <si>
    <t>9.07_13</t>
  </si>
  <si>
    <t>10.07_13</t>
  </si>
  <si>
    <t>1.01_14</t>
  </si>
  <si>
    <t>2.01_14</t>
  </si>
  <si>
    <t>3.01_14</t>
  </si>
  <si>
    <t>4.01_14</t>
  </si>
  <si>
    <t>5.01_14</t>
  </si>
  <si>
    <t>6.01_14</t>
  </si>
  <si>
    <t>7.01_14</t>
  </si>
  <si>
    <t>8.01_14</t>
  </si>
  <si>
    <t>9.01_14</t>
  </si>
  <si>
    <t>10.01_14</t>
  </si>
  <si>
    <t>11.01_14</t>
  </si>
  <si>
    <t>12.01_14</t>
  </si>
  <si>
    <t>13.01_14</t>
  </si>
  <si>
    <t>14.01_14</t>
  </si>
  <si>
    <t>15.01_14</t>
  </si>
  <si>
    <t>16.01_14</t>
  </si>
  <si>
    <t>17.01_14</t>
  </si>
  <si>
    <t>18.01_14</t>
  </si>
  <si>
    <t>19.01_14</t>
  </si>
  <si>
    <t>20.01_14</t>
  </si>
  <si>
    <t>21.01_14</t>
  </si>
  <si>
    <t>22.01_14</t>
  </si>
  <si>
    <t>23.01_14</t>
  </si>
  <si>
    <t>24.01_14</t>
  </si>
  <si>
    <t>25.01_14</t>
  </si>
  <si>
    <t>完了</t>
  </si>
  <si>
    <t>完了: tm_r123_noF1_T8_14 を値貼り(数式0・外部リンクなし)で作成</t>
  </si>
  <si>
    <t>完了: tm_r124_F1_T8_14 を値貼り(数式0・外部リンクなし)で作成</t>
  </si>
  <si>
    <t>完了: 両シート225行×70列(BR列まで)。マクロtmと一致</t>
  </si>
  <si>
    <t>完了: 追加138行(88〜225行)を両シートで確認</t>
  </si>
  <si>
    <t>完了: Tin欠損0(両シート)</t>
  </si>
  <si>
    <t>完了: q_P/PM_ratio/x_Mes 値で存在・エラー0(両シート)。tm_r123/tm_r124を値貼り</t>
  </si>
  <si>
    <t>T&amp;M Table8〜14 F1なし計算済みtm固定値</t>
  </si>
  <si>
    <t>No, values archive</t>
  </si>
  <si>
    <t>Table8〜14追加データのnoF1結果確認、追加138行抽出元</t>
  </si>
  <si>
    <t>r123 F1なしマクロブック tm</t>
  </si>
  <si>
    <t>Current source copy / do not edit</t>
  </si>
  <si>
    <t>VBA計算済みtmを値貼り。追加138行は88〜225行想定。</t>
  </si>
  <si>
    <t>T&amp;M Table8〜14 F1あり計算済みtm固定値</t>
  </si>
  <si>
    <t>Table8〜14追加データのF1結果確認、追加138行抽出元</t>
  </si>
  <si>
    <t>r124 F1ありマクロブック tm</t>
  </si>
  <si>
    <t>■ コピー作業ログ (2026-06-15)</t>
  </si>
  <si>
    <t>コピー元マクロブック1</t>
  </si>
  <si>
    <t>コピー元マクロブック2</t>
  </si>
  <si>
    <t>コピー先resultブック</t>
  </si>
  <si>
    <t>作成シート1</t>
  </si>
  <si>
    <t>tm_r123_noF1_T8_14（r123 F1なし由来）</t>
  </si>
  <si>
    <t>作成シート2</t>
  </si>
  <si>
    <t>tm_r124_F1_T8_14（r124 F1あり由来）</t>
  </si>
  <si>
    <t>コピー元tm 使用範囲</t>
  </si>
  <si>
    <t>r123: tm!A1:BR225 ／ r124: tm!A1:BR225</t>
  </si>
  <si>
    <t>コピー元tm 最終行</t>
  </si>
  <si>
    <t>r123: 225行 ／ r124: 225行</t>
  </si>
  <si>
    <t>コピー先シートの行数・列数</t>
  </si>
  <si>
    <t>tm_r123_noF1_T8_14: 225行×70列 ／ tm_r124_F1_T8_14: 225行×70列</t>
  </si>
  <si>
    <t>追記138行の有無</t>
  </si>
  <si>
    <t>両シートとも追加138行(88〜225行)を含む。Table8=16/9=30/11=30/12=30/13=2/14=30</t>
  </si>
  <si>
    <t>Tin欠損</t>
  </si>
  <si>
    <t>なし（両シート、2〜225行で空欄なし）</t>
  </si>
  <si>
    <t>q_P・PM_ratio・x_Mes</t>
  </si>
  <si>
    <t>両シートとも追加部に値で存在。欠損なし</t>
  </si>
  <si>
    <t>エラーセルの有無</t>
  </si>
  <si>
    <t>なし（両シート、使用範囲全体で#エラー0件）</t>
  </si>
  <si>
    <t>貼付形式</t>
  </si>
  <si>
    <t>なし（VBA未実行。コピー元は計算済み値を読取り）</t>
  </si>
  <si>
    <t>なし</t>
  </si>
  <si>
    <t>既存シートの削除</t>
  </si>
  <si>
    <t>なし（新規2シート作成と、指示された管理表の追記・更新のみ）</t>
  </si>
  <si>
    <t>値貼り（数式0件。ヘッダ・列幅維持。数値書式は両シートともコピー元tmの本来の書式を適用済）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</si>
</sst>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76" formatCode="0.00_ "/>
    <numFmt numFmtId="177" formatCode="0.00000_ "/>
    <numFmt numFmtId="178" formatCode="0.000"/>
    <numFmt numFmtId="179" formatCode="0.0"/>
    <numFmt numFmtId="180" formatCode="0.00000"/>
    <numFmt numFmtId="181" formatCode="0.0000"/>
    <numFmt numFmtId="182" formatCode="0.000000000"/>
    <numFmt numFmtId="183" formatCode="0.000000"/>
    <numFmt numFmtId="184" formatCode="#,##0.0"/>
    <numFmt numFmtId="185" formatCode="yyyy/mm/dd"/>
  </numFmts>
  <fonts count="34">
    <font>
      <sz val="11"/>
      <color theme="1"/>
      <name val="ＭＳ Ｐゴシック"/>
    </font>
    <font>
      <sz val="6"/>
      <name val="ＭＳ Ｐゴシック"/>
      <family val="3"/>
      <charset val="128"/>
    </font>
    <font>
      <sz val="11"/>
      <name val="ＭＳ Ｐゴシック"/>
      <family val="3"/>
      <charset val="128"/>
    </font>
    <font>
      <sz val="11"/>
      <color rgb="FFFF0000"/>
      <name val="ＭＳ Ｐゴシック"/>
      <family val="3"/>
      <charset val="128"/>
    </font>
    <font>
      <sz val="11"/>
      <name val="ＭＳ Ｐゴシック"/>
      <family val="3"/>
      <charset val="128"/>
    </font>
    <font>
      <b/>
      <sz val="11"/>
      <color theme="1"/>
      <name val="ＭＳ Ｐゴシック"/>
      <family val="3"/>
      <charset val="128"/>
    </font>
    <font>
      <b/>
      <sz val="11"/>
      <color rgb="FFFFFFFF"/>
      <name val="ＭＳ Ｐゴシック"/>
      <family val="3"/>
      <charset val="128"/>
    </font>
    <font>
      <b/>
      <sz val="12"/>
      <color theme="1"/>
      <name val="ＭＳ Ｐゴシック"/>
      <family val="3"/>
      <charset val="128"/>
    </font>
    <font>
      <b/>
      <sz val="13"/>
      <color theme="1"/>
      <name val="ＭＳ Ｐゴシック"/>
      <family val="3"/>
      <charset val="128"/>
    </font>
    <font>
      <b/>
      <sz val="13"/>
      <color rgb="FFFFFFFF"/>
      <name val="ＭＳ Ｐゴシック"/>
      <family val="3"/>
      <charset val="128"/>
    </font>
    <font>
      <i/>
      <sz val="11"/>
      <color rgb="FF595959"/>
      <name val="ＭＳ Ｐゴシック"/>
      <family val="3"/>
      <charset val="128"/>
    </font>
    <font>
      <sz val="11"/>
      <color theme="1"/>
      <name val="ＭＳ Ｐゴシック"/>
      <family val="3"/>
      <charset val="128"/>
    </font>
    <font>
      <sz val="11"/>
      <color rgb="FF0000FF"/>
      <name val="ＭＳ Ｐゴシック"/>
      <family val="3"/>
      <charset val="128"/>
    </font>
    <font>
      <b/>
      <sz val="11"/>
      <color rgb="FF0000FF"/>
      <name val="ＭＳ Ｐゴシック"/>
      <family val="3"/>
      <charset val="128"/>
    </font>
    <font>
      <b/>
      <sz val="10"/>
      <color theme="1"/>
      <name val="ＭＳ Ｐゴシック"/>
      <family val="3"/>
      <charset val="128"/>
    </font>
    <font>
      <sz val="10"/>
      <color theme="1"/>
      <name val="ＭＳ Ｐゴシック"/>
      <family val="3"/>
      <charset val="128"/>
    </font>
    <font>
      <sz val="9"/>
      <color rgb="FF7F7F7F"/>
      <name val="ＭＳ Ｐゴシック"/>
      <family val="3"/>
      <charset val="128"/>
    </font>
    <font>
      <sz val="11"/>
      <color rgb="FF666666"/>
      <name val="ＭＳ Ｐゴシック"/>
      <family val="3"/>
      <charset val="128"/>
    </font>
    <font>
      <b/>
      <sz val="11"/>
      <color rgb="FF666666"/>
      <name val="ＭＳ Ｐゴシック"/>
      <family val="3"/>
      <charset val="128"/>
    </font>
    <font>
      <sz val="11"/>
      <color rgb="FF008000"/>
      <name val="ＭＳ Ｐゴシック"/>
      <family val="3"/>
      <charset val="128"/>
    </font>
    <font>
      <b/>
      <sz val="11"/>
      <color rgb="FFC00000"/>
      <name val="ＭＳ Ｐゴシック"/>
      <family val="3"/>
      <charset val="128"/>
    </font>
    <font>
      <sz val="9"/>
      <color indexed="81"/>
      <name val="MS P ゴシック"/>
      <family val="3"/>
      <charset val="128"/>
    </font>
    <font>
      <b/>
      <sz val="9"/>
      <color indexed="81"/>
      <name val="MS P ゴシック"/>
      <family val="3"/>
      <charset val="128"/>
    </font>
    <font>
      <b/>
      <sz val="14"/>
      <color rgb="FF000000"/>
      <name val="Calibri"/>
      <family val="2"/>
    </font>
    <font>
      <sz val="10"/>
      <color rgb="FFFFFFFF"/>
      <name val="Calibri"/>
      <family val="2"/>
    </font>
    <font>
      <b/>
      <sz val="10"/>
      <color rgb="FFFFFFFF"/>
      <name val="Calibri"/>
      <family val="2"/>
    </font>
    <font>
      <sz val="10"/>
      <color rgb="FF000000"/>
      <name val="Calibri"/>
      <family val="2"/>
    </font>
    <font>
      <b/>
      <sz val="14"/>
      <color theme="1"/>
      <name val="ＭＳ Ｐゴシック"/>
      <family val="3"/>
      <charset val="128"/>
    </font>
    <font>
      <b/>
      <sz val="10"/>
      <color theme="1"/>
      <name val="Calibri"/>
      <family val="2"/>
    </font>
    <font>
      <sz val="10"/>
      <color theme="1"/>
      <name val="Calibri"/>
      <family val="2"/>
    </font>
    <font>
      <i/>
      <sz val="10"/>
      <color theme="1"/>
      <name val="Calibri"/>
      <family val="2"/>
    </font>
    <font>
      <b/>
      <sz val="10"/>
      <color rgb="FF000000"/>
      <name val="Calibri"/>
      <family val="2"/>
    </font>
    <font>
      <sz val="11"/>
      <color rgb="FF595959"/>
      <name val="ＭＳ Ｐゴシック"/>
      <family val="3"/>
      <charset val="128"/>
    </font>
    <font>
      <sz val="11"/>
      <color rgb="FFC00000"/>
      <name val="ＭＳ Ｐゴシック"/>
      <family val="3"/>
      <charset val="128"/>
    </font>
  </fonts>
  <fills count="45">
    <fill>
      <patternFill patternType="none"/>
    </fill>
    <fill>
      <patternFill patternType="gray125"/>
    </fill>
    <fill>
      <patternFill patternType="solid">
        <fgColor theme="3" tint="0.89996032593768116"/>
        <bgColor indexed="65"/>
      </patternFill>
    </fill>
    <fill>
      <patternFill patternType="solid">
        <fgColor theme="5" tint="0.79995117038483843"/>
        <bgColor indexed="65"/>
      </patternFill>
    </fill>
    <fill>
      <patternFill patternType="solid">
        <fgColor theme="5" tint="0.39997558519241921"/>
        <bgColor indexed="65"/>
      </patternFill>
    </fill>
    <fill>
      <patternFill patternType="solid">
        <fgColor theme="9" tint="0.79995117038483843"/>
        <bgColor indexed="65"/>
      </patternFill>
    </fill>
    <fill>
      <patternFill patternType="solid">
        <fgColor theme="8" tint="0.79995117038483843"/>
        <bgColor indexed="65"/>
      </patternFill>
    </fill>
    <fill>
      <patternFill patternType="solid">
        <fgColor theme="7" tint="0.79995117038483843"/>
        <bgColor indexed="65"/>
      </patternFill>
    </fill>
    <fill>
      <patternFill patternType="solid">
        <fgColor theme="2" tint="-9.9978637043366805E-2"/>
        <bgColor indexed="65"/>
      </patternFill>
    </fill>
    <fill>
      <patternFill patternType="solid">
        <fgColor theme="5"/>
      </patternFill>
    </fill>
    <fill>
      <patternFill patternType="solid">
        <fgColor rgb="FFFFFF00"/>
      </patternFill>
    </fill>
    <fill>
      <patternFill patternType="solid">
        <fgColor theme="9"/>
      </patternFill>
    </fill>
    <fill>
      <patternFill patternType="solid">
        <fgColor rgb="FFD9E1F2"/>
      </patternFill>
    </fill>
    <fill>
      <patternFill patternType="solid">
        <fgColor rgb="FFFFF2CC"/>
      </patternFill>
    </fill>
    <fill>
      <patternFill patternType="solid">
        <fgColor rgb="FF1F3864"/>
      </patternFill>
    </fill>
    <fill>
      <patternFill patternType="solid">
        <fgColor rgb="FF2E75B6"/>
      </patternFill>
    </fill>
    <fill>
      <patternFill patternType="solid">
        <fgColor rgb="FFD6E4F7"/>
      </patternFill>
    </fill>
    <fill>
      <patternFill patternType="solid">
        <fgColor rgb="FFBDD7EE"/>
      </patternFill>
    </fill>
    <fill>
      <patternFill patternType="solid">
        <fgColor rgb="FF1F4E78"/>
      </patternFill>
    </fill>
    <fill>
      <patternFill patternType="solid">
        <fgColor rgb="FFFFF2CC"/>
      </patternFill>
    </fill>
    <fill>
      <patternFill patternType="solid">
        <fgColor rgb="FFE2F0D9"/>
      </patternFill>
    </fill>
    <fill>
      <patternFill patternType="solid">
        <fgColor rgb="FFD9EAF7"/>
      </patternFill>
    </fill>
    <fill>
      <patternFill patternType="solid">
        <fgColor rgb="FFDDEBF7"/>
        <bgColor indexed="64"/>
      </patternFill>
    </fill>
    <fill>
      <patternFill patternType="solid">
        <fgColor rgb="FFFFF2CC"/>
        <bgColor indexed="64"/>
      </patternFill>
    </fill>
    <fill>
      <patternFill patternType="solid">
        <fgColor rgb="FF4472C4"/>
        <bgColor indexed="64"/>
      </patternFill>
    </fill>
    <fill>
      <patternFill patternType="solid">
        <fgColor rgb="FFC6EFCE"/>
        <bgColor indexed="64"/>
      </patternFill>
    </fill>
    <fill>
      <patternFill patternType="solid">
        <fgColor rgb="FFD9D9D9"/>
        <bgColor indexed="64"/>
      </patternFill>
    </fill>
    <fill>
      <patternFill patternType="solid">
        <fgColor rgb="FFFFEB9C"/>
        <bgColor indexed="64"/>
      </patternFill>
    </fill>
    <fill>
      <patternFill patternType="solid">
        <fgColor rgb="FFFFC7CE"/>
        <bgColor indexed="64"/>
      </patternFill>
    </fill>
    <fill>
      <patternFill patternType="solid">
        <fgColor rgb="FF70AD47"/>
        <bgColor indexed="64"/>
      </patternFill>
    </fill>
    <fill>
      <patternFill patternType="solid">
        <fgColor rgb="FFED7D31"/>
        <bgColor indexed="64"/>
      </patternFill>
    </fill>
    <fill>
      <patternFill patternType="solid">
        <fgColor rgb="FF7F7F7F"/>
        <bgColor indexed="64"/>
      </patternFill>
    </fill>
    <fill>
      <patternFill patternType="solid">
        <fgColor rgb="FFD9E1F2"/>
        <bgColor indexed="64"/>
      </patternFill>
    </fill>
    <fill>
      <patternFill patternType="solid">
        <fgColor rgb="FFFCE4D6"/>
        <bgColor indexed="64"/>
      </patternFill>
    </fill>
    <fill>
      <patternFill patternType="solid">
        <fgColor rgb="FFBDD7EE"/>
        <bgColor indexed="64"/>
      </patternFill>
    </fill>
    <fill>
      <patternFill patternType="solid">
        <fgColor rgb="FFE2EFDA"/>
        <bgColor indexed="64"/>
      </patternFill>
    </fill>
    <fill>
      <patternFill patternType="solid">
        <fgColor rgb="FFBF8F00"/>
        <bgColor indexed="64"/>
      </patternFill>
    </fill>
    <fill>
      <patternFill patternType="solid">
        <fgColor rgb="FFC65911"/>
        <bgColor indexed="64"/>
      </patternFill>
    </fill>
    <fill>
      <patternFill patternType="solid">
        <fgColor rgb="FFFFFF99"/>
        <bgColor indexed="64"/>
      </patternFill>
    </fill>
    <fill>
      <patternFill patternType="solid">
        <fgColor rgb="FFFFFFFF"/>
        <bgColor indexed="64"/>
      </patternFill>
    </fill>
    <fill>
      <patternFill patternType="solid">
        <fgColor rgb="FF1D2330"/>
        <bgColor indexed="64"/>
      </patternFill>
    </fill>
    <fill>
      <patternFill patternType="solid">
        <fgColor rgb="FFF2F2F2"/>
        <bgColor indexed="64"/>
      </patternFill>
    </fill>
    <fill>
      <patternFill patternType="solid">
        <fgColor rgb="FFE2E3E5"/>
        <bgColor indexed="64"/>
      </patternFill>
    </fill>
    <fill>
      <patternFill patternType="solid">
        <fgColor rgb="FFD9EAF7"/>
        <bgColor indexed="64"/>
      </patternFill>
    </fill>
    <fill>
      <patternFill patternType="solid">
        <fgColor rgb="FFE2F0D9"/>
        <bgColor indexed="64"/>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top/>
      <bottom style="medium">
        <color rgb="FF000000"/>
      </bottom>
      <diagonal/>
    </border>
  </borders>
  <cellStyleXfs count="2">
    <xf numFmtId="0" fontId="0" fillId="0" borderId="0">
      <alignment vertical="center"/>
    </xf>
    <xf numFmtId="0" fontId="4" fillId="0" borderId="0"/>
  </cellStyleXfs>
  <cellXfs count="188">
    <xf numFmtId="0" fontId="0" fillId="0" borderId="0" xfId="0">
      <alignment vertical="center"/>
    </xf>
    <xf numFmtId="0" fontId="0" fillId="2" borderId="0" xfId="0" applyFill="1">
      <alignment vertical="center"/>
    </xf>
    <xf numFmtId="0" fontId="0" fillId="3" borderId="0" xfId="0" applyFill="1">
      <alignment vertical="center"/>
    </xf>
    <xf numFmtId="0" fontId="0" fillId="4" borderId="0" xfId="0" applyFill="1">
      <alignment vertical="center"/>
    </xf>
    <xf numFmtId="0" fontId="0" fillId="5" borderId="0" xfId="0" applyFill="1">
      <alignment vertical="center"/>
    </xf>
    <xf numFmtId="0" fontId="0" fillId="6" borderId="0" xfId="0" applyFill="1">
      <alignment vertical="center"/>
    </xf>
    <xf numFmtId="0" fontId="0" fillId="7" borderId="0" xfId="0" applyFill="1" applyAlignment="1">
      <alignment vertical="center" wrapText="1"/>
    </xf>
    <xf numFmtId="0" fontId="0" fillId="7" borderId="0" xfId="0" applyFill="1">
      <alignment vertical="center"/>
    </xf>
    <xf numFmtId="0" fontId="0" fillId="8" borderId="0" xfId="0" applyFill="1">
      <alignment vertical="center"/>
    </xf>
    <xf numFmtId="0" fontId="0" fillId="0" borderId="0" xfId="0" applyAlignment="1">
      <alignment vertical="center" wrapText="1"/>
    </xf>
    <xf numFmtId="0" fontId="0" fillId="9" borderId="0" xfId="0" applyFill="1">
      <alignment vertical="center"/>
    </xf>
    <xf numFmtId="0" fontId="2" fillId="10" borderId="0" xfId="0" applyFont="1" applyFill="1">
      <alignment vertical="center"/>
    </xf>
    <xf numFmtId="49" fontId="3" fillId="11" borderId="0" xfId="0" applyNumberFormat="1" applyFont="1" applyFill="1">
      <alignment vertical="center"/>
    </xf>
    <xf numFmtId="0" fontId="3" fillId="11" borderId="0" xfId="0" applyFont="1" applyFill="1">
      <alignment vertical="center"/>
    </xf>
    <xf numFmtId="0" fontId="3" fillId="11" borderId="0" xfId="0" applyFont="1" applyFill="1" applyAlignment="1"/>
    <xf numFmtId="11" fontId="3" fillId="11" borderId="0" xfId="0" applyNumberFormat="1" applyFont="1" applyFill="1">
      <alignment vertical="center"/>
    </xf>
    <xf numFmtId="1" fontId="3" fillId="11" borderId="0" xfId="0" applyNumberFormat="1" applyFont="1" applyFill="1">
      <alignment vertical="center"/>
    </xf>
    <xf numFmtId="176" fontId="3" fillId="11" borderId="0" xfId="1" applyNumberFormat="1" applyFont="1" applyFill="1"/>
    <xf numFmtId="177" fontId="3" fillId="11" borderId="0" xfId="0" applyNumberFormat="1" applyFont="1" applyFill="1">
      <alignment vertical="center"/>
    </xf>
    <xf numFmtId="2" fontId="3" fillId="11" borderId="0" xfId="0" applyNumberFormat="1" applyFont="1" applyFill="1">
      <alignment vertical="center"/>
    </xf>
    <xf numFmtId="49" fontId="0" fillId="0" borderId="0" xfId="0" applyNumberFormat="1">
      <alignment vertical="center"/>
    </xf>
    <xf numFmtId="0" fontId="3" fillId="0" borderId="0" xfId="0" applyFont="1">
      <alignment vertical="center"/>
    </xf>
    <xf numFmtId="11" fontId="0" fillId="0" borderId="0" xfId="0" applyNumberFormat="1">
      <alignment vertical="center"/>
    </xf>
    <xf numFmtId="1" fontId="0" fillId="0" borderId="0" xfId="0" applyNumberFormat="1">
      <alignment vertical="center"/>
    </xf>
    <xf numFmtId="176" fontId="4" fillId="0" borderId="0" xfId="1" applyNumberFormat="1"/>
    <xf numFmtId="177" fontId="0" fillId="0" borderId="0" xfId="0" applyNumberFormat="1">
      <alignment vertical="center"/>
    </xf>
    <xf numFmtId="1" fontId="0" fillId="9" borderId="0" xfId="0" applyNumberFormat="1" applyFill="1">
      <alignment vertical="center"/>
    </xf>
    <xf numFmtId="2" fontId="0" fillId="9" borderId="0" xfId="0" applyNumberFormat="1" applyFill="1">
      <alignment vertical="center"/>
    </xf>
    <xf numFmtId="0" fontId="0" fillId="10" borderId="0" xfId="0" applyFill="1">
      <alignment vertical="center"/>
    </xf>
    <xf numFmtId="0" fontId="0" fillId="0" borderId="0" xfId="0" applyAlignment="1"/>
    <xf numFmtId="0" fontId="3" fillId="0" borderId="0" xfId="0" applyFont="1" applyAlignment="1"/>
    <xf numFmtId="49" fontId="3" fillId="0" borderId="0" xfId="0" applyNumberFormat="1" applyFont="1">
      <alignment vertical="center"/>
    </xf>
    <xf numFmtId="11" fontId="3" fillId="0" borderId="0" xfId="0" applyNumberFormat="1" applyFont="1">
      <alignment vertical="center"/>
    </xf>
    <xf numFmtId="1" fontId="3" fillId="0" borderId="0" xfId="0" applyNumberFormat="1" applyFont="1">
      <alignment vertical="center"/>
    </xf>
    <xf numFmtId="176" fontId="3" fillId="0" borderId="0" xfId="1" applyNumberFormat="1" applyFont="1"/>
    <xf numFmtId="177" fontId="3" fillId="0" borderId="0" xfId="0" applyNumberFormat="1" applyFont="1">
      <alignment vertical="center"/>
    </xf>
    <xf numFmtId="1" fontId="3" fillId="9" borderId="0" xfId="0" applyNumberFormat="1" applyFont="1" applyFill="1">
      <alignment vertical="center"/>
    </xf>
    <xf numFmtId="2" fontId="3" fillId="9" borderId="0" xfId="0" applyNumberFormat="1" applyFont="1" applyFill="1">
      <alignment vertical="center"/>
    </xf>
    <xf numFmtId="0" fontId="3" fillId="10" borderId="0" xfId="0" applyFont="1" applyFill="1">
      <alignment vertical="center"/>
    </xf>
    <xf numFmtId="0" fontId="5" fillId="0" borderId="0" xfId="0" applyFont="1">
      <alignment vertical="center"/>
    </xf>
    <xf numFmtId="0" fontId="5" fillId="12" borderId="0" xfId="0" applyFont="1" applyFill="1">
      <alignment vertical="center"/>
    </xf>
    <xf numFmtId="0" fontId="5" fillId="13" borderId="0" xfId="0" applyFont="1" applyFill="1">
      <alignment vertical="center"/>
    </xf>
    <xf numFmtId="0" fontId="7" fillId="0" borderId="0" xfId="0" applyFont="1">
      <alignment vertical="center"/>
    </xf>
    <xf numFmtId="0" fontId="8" fillId="0" borderId="0" xfId="0" applyFont="1">
      <alignment vertical="center"/>
    </xf>
    <xf numFmtId="9" fontId="0" fillId="0" borderId="0" xfId="0" applyNumberFormat="1">
      <alignment vertical="center"/>
    </xf>
    <xf numFmtId="0" fontId="9" fillId="14" borderId="0" xfId="0" applyFont="1" applyFill="1">
      <alignment vertical="center"/>
    </xf>
    <xf numFmtId="0" fontId="10" fillId="0" borderId="0" xfId="0" applyFont="1">
      <alignment vertical="center"/>
    </xf>
    <xf numFmtId="0" fontId="6" fillId="15" borderId="0" xfId="0" applyFont="1" applyFill="1">
      <alignment vertical="center"/>
    </xf>
    <xf numFmtId="0" fontId="0" fillId="15" borderId="0" xfId="0" applyFill="1">
      <alignment vertical="center"/>
    </xf>
    <xf numFmtId="0" fontId="5" fillId="16" borderId="0" xfId="0" applyFont="1" applyFill="1">
      <alignment vertical="center"/>
    </xf>
    <xf numFmtId="0" fontId="5" fillId="17" borderId="0" xfId="0" applyFont="1" applyFill="1">
      <alignment vertical="center"/>
    </xf>
    <xf numFmtId="0" fontId="6" fillId="18" borderId="0" xfId="0" applyFont="1" applyFill="1" applyAlignment="1">
      <alignment horizontal="center" vertical="center" wrapText="1"/>
    </xf>
    <xf numFmtId="0" fontId="0" fillId="0" borderId="0" xfId="0" applyAlignment="1">
      <alignment vertical="top" wrapText="1"/>
    </xf>
    <xf numFmtId="0" fontId="5" fillId="12" borderId="0" xfId="0" applyFont="1" applyFill="1" applyAlignment="1">
      <alignment vertical="top" wrapText="1"/>
    </xf>
    <xf numFmtId="0" fontId="5" fillId="17" borderId="0" xfId="0" applyFont="1" applyFill="1" applyAlignment="1">
      <alignment vertical="top" wrapText="1"/>
    </xf>
    <xf numFmtId="0" fontId="5" fillId="0" borderId="0" xfId="0" applyFont="1" applyAlignment="1">
      <alignment vertical="top" wrapText="1"/>
    </xf>
    <xf numFmtId="0" fontId="0" fillId="19" borderId="0" xfId="0" applyFill="1" applyAlignment="1">
      <alignment vertical="top" wrapText="1"/>
    </xf>
    <xf numFmtId="0" fontId="0" fillId="20" borderId="0" xfId="0" applyFill="1" applyAlignment="1">
      <alignment vertical="top" wrapText="1"/>
    </xf>
    <xf numFmtId="0" fontId="5" fillId="21" borderId="0" xfId="0" applyFont="1" applyFill="1" applyAlignment="1">
      <alignment vertical="center" wrapText="1"/>
    </xf>
    <xf numFmtId="0" fontId="11" fillId="0" borderId="0" xfId="0" applyFont="1">
      <alignment vertical="center"/>
    </xf>
    <xf numFmtId="56" fontId="0" fillId="0" borderId="0" xfId="0" applyNumberFormat="1">
      <alignment vertical="center"/>
    </xf>
    <xf numFmtId="0" fontId="5" fillId="22" borderId="0" xfId="0" applyFont="1" applyFill="1">
      <alignment vertical="center"/>
    </xf>
    <xf numFmtId="178" fontId="0" fillId="0" borderId="0" xfId="0" applyNumberFormat="1">
      <alignment vertical="center"/>
    </xf>
    <xf numFmtId="0" fontId="0" fillId="23" borderId="0" xfId="0" applyFill="1">
      <alignment vertical="center"/>
    </xf>
    <xf numFmtId="178" fontId="0" fillId="23" borderId="0" xfId="0" applyNumberFormat="1" applyFill="1">
      <alignment vertical="center"/>
    </xf>
    <xf numFmtId="0" fontId="12" fillId="0" borderId="0" xfId="0" applyFont="1">
      <alignment vertical="center"/>
    </xf>
    <xf numFmtId="0" fontId="13" fillId="22" borderId="0" xfId="0" applyFont="1" applyFill="1">
      <alignment vertical="center"/>
    </xf>
    <xf numFmtId="2" fontId="0" fillId="0" borderId="0" xfId="0" applyNumberFormat="1">
      <alignment vertical="center"/>
    </xf>
    <xf numFmtId="0" fontId="14" fillId="0" borderId="0" xfId="0" applyFont="1">
      <alignment vertical="center"/>
    </xf>
    <xf numFmtId="0" fontId="15" fillId="0" borderId="0" xfId="0" applyFont="1">
      <alignment vertical="center"/>
    </xf>
    <xf numFmtId="0" fontId="16" fillId="0" borderId="0" xfId="0" applyFont="1" applyAlignment="1">
      <alignment vertical="top" wrapText="1"/>
    </xf>
    <xf numFmtId="0" fontId="6" fillId="24" borderId="1" xfId="0" applyFont="1" applyFill="1" applyBorder="1" applyAlignment="1">
      <alignment vertical="top" wrapText="1"/>
    </xf>
    <xf numFmtId="0" fontId="0" fillId="0" borderId="1" xfId="0" applyBorder="1" applyAlignment="1">
      <alignment vertical="top" wrapText="1"/>
    </xf>
    <xf numFmtId="0" fontId="0" fillId="25" borderId="1" xfId="0" applyFill="1" applyBorder="1" applyAlignment="1">
      <alignment vertical="top" wrapText="1"/>
    </xf>
    <xf numFmtId="14" fontId="0" fillId="0" borderId="1" xfId="0" applyNumberFormat="1" applyBorder="1" applyAlignment="1">
      <alignment vertical="top" wrapText="1"/>
    </xf>
    <xf numFmtId="0" fontId="0" fillId="26" borderId="1" xfId="0" applyFill="1" applyBorder="1" applyAlignment="1">
      <alignment vertical="top" wrapText="1"/>
    </xf>
    <xf numFmtId="0" fontId="0" fillId="27" borderId="1" xfId="0" applyFill="1" applyBorder="1" applyAlignment="1">
      <alignment vertical="top" wrapText="1"/>
    </xf>
    <xf numFmtId="0" fontId="0" fillId="23" borderId="1" xfId="0" applyFill="1" applyBorder="1" applyAlignment="1">
      <alignment vertical="top" wrapText="1"/>
    </xf>
    <xf numFmtId="0" fontId="0" fillId="28" borderId="1" xfId="0" applyFill="1" applyBorder="1" applyAlignment="1">
      <alignment vertical="top" wrapText="1"/>
    </xf>
    <xf numFmtId="0" fontId="6" fillId="29" borderId="1" xfId="0" applyFont="1" applyFill="1" applyBorder="1" applyAlignment="1">
      <alignment vertical="top" wrapText="1"/>
    </xf>
    <xf numFmtId="0" fontId="6" fillId="30" borderId="1" xfId="0" applyFont="1" applyFill="1" applyBorder="1" applyAlignment="1">
      <alignment vertical="top" wrapText="1"/>
    </xf>
    <xf numFmtId="0" fontId="6" fillId="31" borderId="1" xfId="0" applyFont="1" applyFill="1" applyBorder="1" applyAlignment="1">
      <alignment vertical="top" wrapText="1"/>
    </xf>
    <xf numFmtId="0" fontId="17" fillId="0" borderId="0" xfId="0" applyFont="1">
      <alignment vertical="center"/>
    </xf>
    <xf numFmtId="0" fontId="18" fillId="32" borderId="0" xfId="0" applyFont="1" applyFill="1">
      <alignment vertical="center"/>
    </xf>
    <xf numFmtId="0" fontId="6" fillId="24" borderId="0" xfId="0" applyFont="1" applyFill="1">
      <alignment vertical="center"/>
    </xf>
    <xf numFmtId="0" fontId="5" fillId="33" borderId="0" xfId="0" applyFont="1" applyFill="1">
      <alignment vertical="center"/>
    </xf>
    <xf numFmtId="0" fontId="0" fillId="33" borderId="0" xfId="0" applyFill="1">
      <alignment vertical="center"/>
    </xf>
    <xf numFmtId="178" fontId="0" fillId="33" borderId="0" xfId="0" applyNumberFormat="1" applyFill="1">
      <alignment vertical="center"/>
    </xf>
    <xf numFmtId="179" fontId="0" fillId="33" borderId="0" xfId="0" applyNumberFormat="1" applyFill="1">
      <alignment vertical="center"/>
    </xf>
    <xf numFmtId="179" fontId="0" fillId="0" borderId="0" xfId="0" applyNumberFormat="1">
      <alignment vertical="center"/>
    </xf>
    <xf numFmtId="0" fontId="5" fillId="32" borderId="0" xfId="0" applyFont="1" applyFill="1">
      <alignment vertical="center"/>
    </xf>
    <xf numFmtId="180" fontId="12" fillId="0" borderId="0" xfId="0" applyNumberFormat="1" applyFont="1">
      <alignment vertical="center"/>
    </xf>
    <xf numFmtId="181" fontId="12" fillId="0" borderId="0" xfId="0" applyNumberFormat="1" applyFont="1">
      <alignment vertical="center"/>
    </xf>
    <xf numFmtId="182" fontId="0" fillId="0" borderId="0" xfId="0" applyNumberFormat="1">
      <alignment vertical="center"/>
    </xf>
    <xf numFmtId="0" fontId="0" fillId="0" borderId="0" xfId="0" quotePrefix="1">
      <alignment vertical="center"/>
    </xf>
    <xf numFmtId="183" fontId="0" fillId="0" borderId="0" xfId="0" applyNumberFormat="1">
      <alignment vertical="center"/>
    </xf>
    <xf numFmtId="181" fontId="0" fillId="0" borderId="0" xfId="0" applyNumberFormat="1">
      <alignment vertical="center"/>
    </xf>
    <xf numFmtId="2" fontId="12" fillId="0" borderId="0" xfId="0" applyNumberFormat="1" applyFont="1">
      <alignment vertical="center"/>
    </xf>
    <xf numFmtId="178" fontId="12" fillId="0" borderId="0" xfId="0" applyNumberFormat="1" applyFont="1">
      <alignment vertical="center"/>
    </xf>
    <xf numFmtId="3" fontId="12" fillId="0" borderId="0" xfId="0" applyNumberFormat="1" applyFont="1">
      <alignment vertical="center"/>
    </xf>
    <xf numFmtId="0" fontId="5" fillId="34" borderId="0" xfId="0" applyFont="1" applyFill="1">
      <alignment vertical="center"/>
    </xf>
    <xf numFmtId="0" fontId="5" fillId="35" borderId="0" xfId="0" applyFont="1" applyFill="1">
      <alignment vertical="center"/>
    </xf>
    <xf numFmtId="0" fontId="5" fillId="23" borderId="0" xfId="0" applyFont="1" applyFill="1">
      <alignment vertical="center"/>
    </xf>
    <xf numFmtId="0" fontId="6" fillId="29" borderId="0" xfId="0" applyFont="1" applyFill="1">
      <alignment vertical="center"/>
    </xf>
    <xf numFmtId="0" fontId="6" fillId="36" borderId="0" xfId="0" applyFont="1" applyFill="1">
      <alignment vertical="center"/>
    </xf>
    <xf numFmtId="0" fontId="6" fillId="37" borderId="0" xfId="0" applyFont="1" applyFill="1">
      <alignment vertical="center"/>
    </xf>
    <xf numFmtId="1" fontId="12" fillId="0" borderId="0" xfId="0" applyNumberFormat="1" applyFont="1">
      <alignment vertical="center"/>
    </xf>
    <xf numFmtId="179" fontId="12" fillId="0" borderId="0" xfId="0" applyNumberFormat="1" applyFont="1">
      <alignment vertical="center"/>
    </xf>
    <xf numFmtId="0" fontId="19" fillId="0" borderId="0" xfId="0" applyFont="1">
      <alignment vertical="center"/>
    </xf>
    <xf numFmtId="184" fontId="19" fillId="0" borderId="0" xfId="0" applyNumberFormat="1" applyFont="1">
      <alignment vertical="center"/>
    </xf>
    <xf numFmtId="181" fontId="19" fillId="0" borderId="0" xfId="0" applyNumberFormat="1" applyFont="1">
      <alignment vertical="center"/>
    </xf>
    <xf numFmtId="183" fontId="19" fillId="0" borderId="0" xfId="0" applyNumberFormat="1" applyFont="1">
      <alignment vertical="center"/>
    </xf>
    <xf numFmtId="180" fontId="19" fillId="0" borderId="0" xfId="0" applyNumberFormat="1" applyFont="1">
      <alignment vertical="center"/>
    </xf>
    <xf numFmtId="178" fontId="19" fillId="0" borderId="0" xfId="0" applyNumberFormat="1" applyFont="1">
      <alignment vertical="center"/>
    </xf>
    <xf numFmtId="184" fontId="0" fillId="0" borderId="0" xfId="0" applyNumberFormat="1">
      <alignment vertical="center"/>
    </xf>
    <xf numFmtId="180" fontId="0" fillId="0" borderId="0" xfId="0" applyNumberFormat="1">
      <alignment vertical="center"/>
    </xf>
    <xf numFmtId="3" fontId="0" fillId="0" borderId="0" xfId="0" applyNumberFormat="1">
      <alignment vertical="center"/>
    </xf>
    <xf numFmtId="1" fontId="5" fillId="0" borderId="0" xfId="0" applyNumberFormat="1" applyFont="1">
      <alignment vertical="center"/>
    </xf>
    <xf numFmtId="3" fontId="19" fillId="0" borderId="0" xfId="0" applyNumberFormat="1" applyFont="1">
      <alignment vertical="center"/>
    </xf>
    <xf numFmtId="0" fontId="6" fillId="24" borderId="0" xfId="0" applyFont="1" applyFill="1" applyAlignment="1">
      <alignment vertical="center" wrapText="1"/>
    </xf>
    <xf numFmtId="0" fontId="0" fillId="33" borderId="0" xfId="0" applyFill="1" applyAlignment="1">
      <alignment vertical="center" wrapText="1"/>
    </xf>
    <xf numFmtId="181" fontId="12" fillId="38" borderId="0" xfId="0" applyNumberFormat="1" applyFont="1" applyFill="1">
      <alignment vertical="center"/>
    </xf>
    <xf numFmtId="0" fontId="5" fillId="38" borderId="0" xfId="0" applyFont="1" applyFill="1">
      <alignment vertical="center"/>
    </xf>
    <xf numFmtId="0" fontId="0" fillId="38" borderId="0" xfId="0" applyFill="1">
      <alignment vertical="center"/>
    </xf>
    <xf numFmtId="0" fontId="0" fillId="38" borderId="0" xfId="0" applyFill="1" applyAlignment="1">
      <alignment vertical="center" wrapText="1"/>
    </xf>
    <xf numFmtId="0" fontId="17" fillId="38" borderId="0" xfId="0" applyFont="1" applyFill="1">
      <alignment vertical="center"/>
    </xf>
    <xf numFmtId="0" fontId="0" fillId="38" borderId="1" xfId="0" applyFill="1" applyBorder="1" applyAlignment="1">
      <alignment vertical="top" wrapText="1"/>
    </xf>
    <xf numFmtId="185" fontId="0" fillId="38" borderId="1" xfId="0" applyNumberFormat="1" applyFill="1" applyBorder="1" applyAlignment="1">
      <alignment vertical="top" wrapText="1"/>
    </xf>
    <xf numFmtId="0" fontId="0" fillId="38" borderId="0" xfId="0" applyFill="1" applyAlignment="1">
      <alignment vertical="top" wrapText="1"/>
    </xf>
    <xf numFmtId="185" fontId="0" fillId="38" borderId="0" xfId="0" applyNumberFormat="1" applyFill="1" applyAlignment="1">
      <alignment vertical="top" wrapText="1"/>
    </xf>
    <xf numFmtId="0" fontId="20" fillId="38" borderId="0" xfId="0" applyFont="1" applyFill="1">
      <alignment vertical="center"/>
    </xf>
    <xf numFmtId="0" fontId="11" fillId="38" borderId="0" xfId="0" applyFont="1" applyFill="1" applyAlignment="1">
      <alignment vertical="top" wrapText="1"/>
    </xf>
    <xf numFmtId="0" fontId="23" fillId="39" borderId="0" xfId="0" applyFont="1" applyFill="1" applyAlignment="1">
      <alignment horizontal="left" vertical="center"/>
    </xf>
    <xf numFmtId="0" fontId="25" fillId="40" borderId="0" xfId="0" applyFont="1" applyFill="1">
      <alignment vertical="center"/>
    </xf>
    <xf numFmtId="0" fontId="25" fillId="40" borderId="2" xfId="0" applyFont="1" applyFill="1" applyBorder="1" applyAlignment="1">
      <alignment horizontal="center" vertical="center"/>
    </xf>
    <xf numFmtId="0" fontId="26" fillId="23" borderId="0" xfId="0" applyFont="1" applyFill="1" applyAlignment="1">
      <alignment horizontal="left" vertical="center"/>
    </xf>
    <xf numFmtId="0" fontId="26" fillId="33" borderId="0" xfId="0" applyFont="1" applyFill="1" applyAlignment="1">
      <alignment horizontal="left" vertical="center"/>
    </xf>
    <xf numFmtId="178" fontId="26" fillId="0" borderId="0" xfId="0" applyNumberFormat="1" applyFont="1" applyAlignment="1">
      <alignment horizontal="right" vertical="center"/>
    </xf>
    <xf numFmtId="179" fontId="26" fillId="0" borderId="0" xfId="0" applyNumberFormat="1" applyFont="1" applyAlignment="1">
      <alignment horizontal="right" vertical="center"/>
    </xf>
    <xf numFmtId="183" fontId="26" fillId="0" borderId="0" xfId="0" applyNumberFormat="1" applyFont="1" applyAlignment="1">
      <alignment horizontal="right" vertical="center"/>
    </xf>
    <xf numFmtId="181" fontId="26" fillId="0" borderId="0" xfId="0" applyNumberFormat="1" applyFont="1" applyAlignment="1">
      <alignment horizontal="right" vertical="center"/>
    </xf>
    <xf numFmtId="1" fontId="26" fillId="0" borderId="0" xfId="0" applyNumberFormat="1" applyFont="1" applyAlignment="1">
      <alignment horizontal="right" vertical="center"/>
    </xf>
    <xf numFmtId="0" fontId="25" fillId="40" borderId="0" xfId="0" applyFont="1" applyFill="1" applyAlignment="1">
      <alignment horizontal="left" vertical="center"/>
    </xf>
    <xf numFmtId="178" fontId="26" fillId="23" borderId="0" xfId="0" applyNumberFormat="1" applyFont="1" applyFill="1" applyAlignment="1">
      <alignment horizontal="left" vertical="center"/>
    </xf>
    <xf numFmtId="179" fontId="26" fillId="23" borderId="0" xfId="0" applyNumberFormat="1" applyFont="1" applyFill="1" applyAlignment="1">
      <alignment horizontal="left" vertical="center"/>
    </xf>
    <xf numFmtId="183" fontId="26" fillId="23" borderId="0" xfId="0" applyNumberFormat="1" applyFont="1" applyFill="1" applyAlignment="1">
      <alignment horizontal="left" vertical="center"/>
    </xf>
    <xf numFmtId="181" fontId="26" fillId="23" borderId="0" xfId="0" applyNumberFormat="1" applyFont="1" applyFill="1" applyAlignment="1">
      <alignment horizontal="left" vertical="center"/>
    </xf>
    <xf numFmtId="1" fontId="26" fillId="23" borderId="0" xfId="0" applyNumberFormat="1" applyFont="1" applyFill="1" applyAlignment="1">
      <alignment horizontal="left" vertical="center"/>
    </xf>
    <xf numFmtId="1" fontId="26" fillId="33" borderId="0" xfId="0" applyNumberFormat="1" applyFont="1" applyFill="1" applyAlignment="1">
      <alignment horizontal="left" vertical="center"/>
    </xf>
    <xf numFmtId="178" fontId="26" fillId="33" borderId="0" xfId="0" applyNumberFormat="1" applyFont="1" applyFill="1" applyAlignment="1">
      <alignment horizontal="left" vertical="center"/>
    </xf>
    <xf numFmtId="0" fontId="27" fillId="0" borderId="0" xfId="0" applyFont="1">
      <alignment vertical="center"/>
    </xf>
    <xf numFmtId="0" fontId="6" fillId="40" borderId="0" xfId="0" applyFont="1" applyFill="1">
      <alignment vertical="center"/>
    </xf>
    <xf numFmtId="0" fontId="5" fillId="42" borderId="0" xfId="0" applyFont="1" applyFill="1">
      <alignment vertical="center"/>
    </xf>
    <xf numFmtId="0" fontId="28" fillId="0" borderId="0" xfId="0" applyFont="1">
      <alignment vertical="center"/>
    </xf>
    <xf numFmtId="0" fontId="29" fillId="0" borderId="0" xfId="0" applyFont="1">
      <alignment vertical="center"/>
    </xf>
    <xf numFmtId="0" fontId="30" fillId="41" borderId="0" xfId="0" applyFont="1" applyFill="1" applyAlignment="1">
      <alignment vertical="center" wrapText="1"/>
    </xf>
    <xf numFmtId="0" fontId="28" fillId="42" borderId="0" xfId="0" applyFont="1" applyFill="1">
      <alignment vertical="center"/>
    </xf>
    <xf numFmtId="178" fontId="0" fillId="0" borderId="0" xfId="0" applyNumberFormat="1" applyAlignment="1">
      <alignment vertical="center" wrapText="1"/>
    </xf>
    <xf numFmtId="0" fontId="28" fillId="43" borderId="0" xfId="0" applyFont="1" applyFill="1">
      <alignment vertical="center"/>
    </xf>
    <xf numFmtId="0" fontId="31" fillId="43" borderId="0" xfId="0" applyFont="1" applyFill="1">
      <alignment vertical="center"/>
    </xf>
    <xf numFmtId="0" fontId="28" fillId="23" borderId="0" xfId="0" applyFont="1" applyFill="1">
      <alignment vertical="center"/>
    </xf>
    <xf numFmtId="0" fontId="31" fillId="23" borderId="0" xfId="0" applyFont="1" applyFill="1">
      <alignment vertical="center"/>
    </xf>
    <xf numFmtId="0" fontId="31" fillId="42" borderId="0" xfId="0" applyFont="1" applyFill="1">
      <alignment vertical="center"/>
    </xf>
    <xf numFmtId="0" fontId="30" fillId="42" borderId="0" xfId="0" applyFont="1" applyFill="1">
      <alignment vertical="center"/>
    </xf>
    <xf numFmtId="0" fontId="29" fillId="23" borderId="0" xfId="0" applyFont="1" applyFill="1">
      <alignment vertical="center"/>
    </xf>
    <xf numFmtId="0" fontId="29" fillId="33" borderId="0" xfId="0" applyFont="1" applyFill="1">
      <alignment vertical="center"/>
    </xf>
    <xf numFmtId="0" fontId="29" fillId="44" borderId="0" xfId="0" applyFont="1" applyFill="1">
      <alignment vertical="center"/>
    </xf>
    <xf numFmtId="0" fontId="28" fillId="44" borderId="0" xfId="0" applyFont="1" applyFill="1">
      <alignment vertical="center"/>
    </xf>
    <xf numFmtId="0" fontId="24" fillId="44" borderId="0" xfId="0" applyFont="1" applyFill="1">
      <alignment vertical="center"/>
    </xf>
    <xf numFmtId="178" fontId="25" fillId="40" borderId="0" xfId="0" applyNumberFormat="1" applyFont="1" applyFill="1">
      <alignment vertical="center"/>
    </xf>
    <xf numFmtId="178" fontId="30" fillId="42" borderId="0" xfId="0" applyNumberFormat="1" applyFont="1" applyFill="1">
      <alignment vertical="center"/>
    </xf>
    <xf numFmtId="178" fontId="29" fillId="0" borderId="0" xfId="0" applyNumberFormat="1" applyFont="1">
      <alignment vertical="center"/>
    </xf>
    <xf numFmtId="178" fontId="28" fillId="43" borderId="0" xfId="0" applyNumberFormat="1" applyFont="1" applyFill="1">
      <alignment vertical="center"/>
    </xf>
    <xf numFmtId="178" fontId="28" fillId="23" borderId="0" xfId="0" applyNumberFormat="1" applyFont="1" applyFill="1">
      <alignment vertical="center"/>
    </xf>
    <xf numFmtId="178" fontId="29" fillId="23" borderId="0" xfId="0" applyNumberFormat="1" applyFont="1" applyFill="1">
      <alignment vertical="center"/>
    </xf>
    <xf numFmtId="178" fontId="29" fillId="44" borderId="0" xfId="0" applyNumberFormat="1" applyFont="1" applyFill="1">
      <alignment vertical="center"/>
    </xf>
    <xf numFmtId="0" fontId="29" fillId="43" borderId="0" xfId="0" applyFont="1" applyFill="1">
      <alignment vertical="center"/>
    </xf>
    <xf numFmtId="178" fontId="29" fillId="43" borderId="0" xfId="0" applyNumberFormat="1" applyFont="1" applyFill="1">
      <alignment vertical="center"/>
    </xf>
    <xf numFmtId="0" fontId="32" fillId="0" borderId="0" xfId="0" applyFont="1">
      <alignment vertical="center"/>
    </xf>
    <xf numFmtId="0" fontId="5" fillId="0" borderId="0" xfId="0" applyFont="1" applyAlignment="1">
      <alignment vertical="center" wrapText="1"/>
    </xf>
    <xf numFmtId="0" fontId="33" fillId="0" borderId="0" xfId="0" applyFont="1" applyAlignment="1">
      <alignment vertical="center" wrapText="1"/>
    </xf>
    <xf numFmtId="0" fontId="5" fillId="32" borderId="0" xfId="0" applyFont="1" applyFill="1" applyAlignment="1">
      <alignment vertical="center" wrapText="1"/>
    </xf>
    <xf numFmtId="0" fontId="5" fillId="13" borderId="0" xfId="0" applyFont="1" applyFill="1" applyAlignment="1">
      <alignment vertical="center" wrapText="1"/>
    </xf>
    <xf numFmtId="0" fontId="8" fillId="0" borderId="0" xfId="0" applyFont="1" applyAlignment="1">
      <alignment vertical="center" wrapText="1"/>
    </xf>
    <xf numFmtId="49" fontId="0" fillId="0" borderId="0" xfId="0" applyNumberFormat="1" applyAlignment="1">
      <alignment vertical="center" wrapText="1"/>
    </xf>
    <xf numFmtId="0" fontId="0" fillId="0" borderId="0" xfId="0" applyNumberFormat="1">
      <alignment vertical="center"/>
    </xf>
    <xf numFmtId="176" fontId="0" fillId="0" borderId="0" xfId="0" applyNumberFormat="1">
      <alignment vertical="center"/>
    </xf>
    <xf numFmtId="14" fontId="0" fillId="0" borderId="0" xfId="0" applyNumberFormat="1">
      <alignment vertical="center"/>
    </xf>
  </cellXfs>
  <cellStyles count="2">
    <cellStyle name="標準" xfId="0" builtinId="0"/>
    <cellStyle name="標準 2" xfId="1" xr:uid="{00000000-0005-0000-0000-000001000000}"/>
  </cellStyles>
  <dxfs count="367">
    <dxf>
      <font>
        <color rgb="FF006100"/>
      </font>
      <fill>
        <patternFill patternType="solid">
          <fgColor indexed="64"/>
          <bgColor rgb="FFC6EFCE"/>
        </patternFill>
      </fill>
    </dxf>
    <dxf>
      <font>
        <color rgb="FF9C0006"/>
      </font>
      <fill>
        <patternFill patternType="solid">
          <fgColor indexed="64"/>
          <bgColor rgb="FFFFC7CE"/>
        </patternFill>
      </fill>
    </dxf>
    <dxf>
      <font>
        <b/>
        <i val="0"/>
      </font>
      <fill>
        <patternFill patternType="solid">
          <fgColor indexed="64"/>
          <bgColor rgb="FFFFD966"/>
        </patternFill>
      </fill>
    </dxf>
    <dxf>
      <font>
        <b/>
        <i val="0"/>
      </font>
      <fill>
        <patternFill patternType="solid">
          <fgColor indexed="64"/>
          <bgColor rgb="FFFFD966"/>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b/>
        <i val="0"/>
      </font>
      <fill>
        <patternFill patternType="solid">
          <fgColor indexed="64"/>
          <bgColor rgb="FFFFD966"/>
        </patternFill>
      </fill>
    </dxf>
    <dxf>
      <font>
        <sz val="10"/>
        <name val="Calibri"/>
        <family val="2"/>
      </font>
    </dxf>
    <dxf>
      <font>
        <sz val="10"/>
        <name val="Calibri"/>
        <family val="2"/>
      </font>
    </dxf>
    <dxf>
      <font>
        <sz val="10"/>
        <name val="Calibri"/>
        <family val="2"/>
      </font>
    </dxf>
    <dxf>
      <font>
        <b/>
        <i val="0"/>
        <strike val="0"/>
        <condense val="0"/>
        <extend val="0"/>
        <outline val="0"/>
        <shadow val="0"/>
        <u val="none"/>
        <vertAlign val="baseline"/>
        <sz val="10"/>
        <color theme="1"/>
        <name val="Calibri"/>
        <family val="2"/>
        <scheme val="none"/>
      </font>
      <fill>
        <patternFill patternType="solid">
          <fgColor indexed="64"/>
          <bgColor rgb="FFE2E3E5"/>
        </patternFill>
      </fill>
    </dxf>
    <dxf>
      <font>
        <sz val="10"/>
        <name val="Calibri"/>
        <family val="2"/>
      </font>
    </dxf>
    <dxf>
      <font>
        <sz val="10"/>
        <name val="Calibri"/>
        <family val="2"/>
      </font>
    </dxf>
    <dxf>
      <font>
        <sz val="10"/>
        <name val="Calibri"/>
        <family val="2"/>
      </font>
    </dxf>
    <dxf>
      <font>
        <b/>
        <i val="0"/>
        <strike val="0"/>
        <condense val="0"/>
        <extend val="0"/>
        <outline val="0"/>
        <shadow val="0"/>
        <u val="none"/>
        <vertAlign val="baseline"/>
        <sz val="10"/>
        <color theme="1"/>
        <name val="Calibri"/>
        <family val="2"/>
        <scheme val="none"/>
      </font>
      <fill>
        <patternFill patternType="solid">
          <fgColor indexed="64"/>
          <bgColor rgb="FFE2F0D9"/>
        </patternFill>
      </fill>
    </dxf>
    <dxf>
      <font>
        <sz val="10"/>
        <name val="Calibri"/>
        <family val="2"/>
      </font>
    </dxf>
    <dxf>
      <font>
        <sz val="10"/>
        <name val="Calibri"/>
        <family val="2"/>
      </font>
    </dxf>
    <dxf>
      <font>
        <sz val="10"/>
        <name val="Calibri"/>
        <family val="2"/>
      </font>
    </dxf>
    <dxf>
      <font>
        <sz val="10"/>
        <name val="Calibri"/>
        <family val="2"/>
      </font>
    </dxf>
    <dxf>
      <font>
        <sz val="10"/>
        <name val="Calibri"/>
        <family val="2"/>
      </font>
    </dxf>
    <dxf>
      <font>
        <sz val="10"/>
        <name val="Calibri"/>
        <family val="2"/>
      </font>
    </dxf>
    <dxf>
      <font>
        <sz val="10"/>
        <name val="Calibri"/>
        <family val="2"/>
      </font>
    </dxf>
    <dxf>
      <font>
        <b/>
        <i val="0"/>
        <strike val="0"/>
        <condense val="0"/>
        <extend val="0"/>
        <outline val="0"/>
        <shadow val="0"/>
        <u val="none"/>
        <vertAlign val="baseline"/>
        <sz val="10"/>
        <color theme="1"/>
        <name val="Calibri"/>
        <family val="2"/>
        <scheme val="none"/>
      </font>
      <fill>
        <patternFill patternType="solid">
          <fgColor indexed="64"/>
          <bgColor rgb="FFD9EAF7"/>
        </patternFill>
      </fill>
    </dxf>
    <dxf>
      <font>
        <sz val="10"/>
        <name val="Calibri"/>
        <family val="2"/>
      </font>
    </dxf>
    <dxf>
      <font>
        <sz val="10"/>
        <name val="Calibri"/>
        <family val="2"/>
      </font>
    </dxf>
    <dxf>
      <font>
        <sz val="10"/>
        <name val="Calibri"/>
        <family val="2"/>
      </font>
    </dxf>
    <dxf>
      <font>
        <sz val="10"/>
        <name val="Calibri"/>
        <family val="2"/>
      </font>
    </dxf>
    <dxf>
      <font>
        <b/>
        <i val="0"/>
        <strike val="0"/>
        <condense val="0"/>
        <extend val="0"/>
        <outline val="0"/>
        <shadow val="0"/>
        <u val="none"/>
        <vertAlign val="baseline"/>
        <sz val="10"/>
        <color theme="1"/>
        <name val="Calibri"/>
        <family val="2"/>
        <scheme val="none"/>
      </font>
      <fill>
        <patternFill patternType="solid">
          <fgColor indexed="64"/>
          <bgColor rgb="FFFFF2CC"/>
        </patternFill>
      </fill>
    </dxf>
    <dxf>
      <font>
        <sz val="10"/>
        <name val="Calibri"/>
        <family val="2"/>
      </font>
    </dxf>
    <dxf>
      <font>
        <sz val="10"/>
        <name val="Calibri"/>
        <family val="2"/>
      </font>
    </dxf>
    <dxf>
      <font>
        <sz val="10"/>
        <name val="Calibri"/>
        <family val="2"/>
      </font>
    </dxf>
    <dxf>
      <font>
        <sz val="10"/>
        <name val="Calibri"/>
        <family val="2"/>
      </font>
    </dxf>
    <dxf>
      <font>
        <sz val="10"/>
        <name val="Calibri"/>
        <family val="2"/>
      </font>
    </dxf>
    <dxf>
      <font>
        <sz val="10"/>
        <name val="Calibri"/>
        <family val="2"/>
      </font>
    </dxf>
    <dxf>
      <font>
        <b/>
        <i val="0"/>
        <strike val="0"/>
        <condense val="0"/>
        <extend val="0"/>
        <outline val="0"/>
        <shadow val="0"/>
        <u val="none"/>
        <vertAlign val="baseline"/>
        <sz val="10"/>
        <color theme="1"/>
        <name val="Calibri"/>
        <family val="2"/>
        <scheme val="none"/>
      </font>
      <fill>
        <patternFill patternType="solid">
          <fgColor indexed="64"/>
          <bgColor rgb="FFE2F0D9"/>
        </patternFill>
      </fill>
    </dxf>
    <dxf>
      <font>
        <sz val="10"/>
        <name val="Calibri"/>
        <family val="2"/>
      </font>
    </dxf>
    <dxf>
      <font>
        <sz val="10"/>
        <name val="Calibri"/>
        <family val="2"/>
      </font>
    </dxf>
    <dxf>
      <font>
        <sz val="10"/>
        <name val="Calibri"/>
        <family val="2"/>
      </font>
    </dxf>
    <dxf>
      <font>
        <sz val="10"/>
        <name val="Calibri"/>
        <family val="2"/>
      </font>
    </dxf>
    <dxf>
      <font>
        <sz val="10"/>
        <name val="Calibri"/>
        <family val="2"/>
      </font>
    </dxf>
    <dxf>
      <font>
        <sz val="10"/>
        <name val="Calibri"/>
        <family val="2"/>
      </font>
    </dxf>
    <dxf>
      <font>
        <b/>
        <i val="0"/>
        <strike val="0"/>
        <condense val="0"/>
        <extend val="0"/>
        <outline val="0"/>
        <shadow val="0"/>
        <u val="none"/>
        <vertAlign val="baseline"/>
        <sz val="10"/>
        <color theme="1"/>
        <name val="Calibri"/>
        <family val="2"/>
        <scheme val="none"/>
      </font>
      <fill>
        <patternFill patternType="solid">
          <fgColor indexed="64"/>
          <bgColor rgb="FFD9EAF7"/>
        </patternFill>
      </fill>
    </dxf>
    <dxf>
      <font>
        <sz val="10"/>
        <name val="Calibri"/>
        <family val="2"/>
      </font>
    </dxf>
    <dxf>
      <font>
        <sz val="10"/>
        <name val="Calibri"/>
        <family val="2"/>
      </font>
    </dxf>
    <dxf>
      <font>
        <sz val="10"/>
        <name val="Calibri"/>
        <family val="2"/>
      </font>
    </dxf>
    <dxf>
      <font>
        <sz val="10"/>
        <name val="Calibri"/>
        <family val="2"/>
      </font>
    </dxf>
    <dxf>
      <font>
        <sz val="10"/>
        <name val="Calibri"/>
        <family val="2"/>
      </font>
    </dxf>
    <dxf>
      <font>
        <sz val="10"/>
        <name val="Calibri"/>
        <family val="2"/>
      </font>
    </dxf>
    <dxf>
      <font>
        <sz val="10"/>
        <name val="Calibri"/>
        <family val="2"/>
      </font>
    </dxf>
    <dxf>
      <font>
        <sz val="10"/>
        <name val="Calibri"/>
        <family val="2"/>
      </font>
    </dxf>
    <dxf>
      <font>
        <b/>
        <i val="0"/>
        <strike val="0"/>
        <condense val="0"/>
        <extend val="0"/>
        <outline val="0"/>
        <shadow val="0"/>
        <u val="none"/>
        <vertAlign val="baseline"/>
        <sz val="10"/>
        <color theme="1"/>
        <name val="Calibri"/>
        <family val="2"/>
        <scheme val="none"/>
      </font>
      <fill>
        <patternFill patternType="solid">
          <fgColor indexed="64"/>
          <bgColor rgb="FFD9EAF7"/>
        </patternFill>
      </fill>
    </dxf>
    <dxf>
      <font>
        <sz val="10"/>
        <name val="Calibri"/>
        <family val="2"/>
      </font>
    </dxf>
    <dxf>
      <font>
        <sz val="10"/>
        <name val="Calibri"/>
        <family val="2"/>
      </font>
    </dxf>
    <dxf>
      <font>
        <sz val="10"/>
        <name val="Calibri"/>
        <family val="2"/>
      </font>
    </dxf>
    <dxf>
      <font>
        <b/>
        <i val="0"/>
        <strike val="0"/>
        <condense val="0"/>
        <extend val="0"/>
        <outline val="0"/>
        <shadow val="0"/>
        <u val="none"/>
        <vertAlign val="baseline"/>
        <sz val="10"/>
        <color theme="1"/>
        <name val="Calibri"/>
        <family val="2"/>
        <scheme val="none"/>
      </font>
      <fill>
        <patternFill patternType="solid">
          <fgColor indexed="64"/>
          <bgColor rgb="FFE2E3E5"/>
        </patternFill>
      </fill>
    </dxf>
    <dxf>
      <font>
        <sz val="10"/>
        <name val="Calibri"/>
        <family val="2"/>
      </font>
    </dxf>
    <dxf>
      <font>
        <sz val="10"/>
        <name val="Calibri"/>
        <family val="2"/>
      </font>
    </dxf>
    <dxf>
      <font>
        <sz val="10"/>
        <name val="Calibri"/>
        <family val="2"/>
      </font>
    </dxf>
    <dxf>
      <font>
        <b/>
        <i val="0"/>
        <strike val="0"/>
        <condense val="0"/>
        <extend val="0"/>
        <outline val="0"/>
        <shadow val="0"/>
        <u val="none"/>
        <vertAlign val="baseline"/>
        <sz val="10"/>
        <color theme="1"/>
        <name val="Calibri"/>
        <family val="2"/>
        <scheme val="none"/>
      </font>
      <fill>
        <patternFill patternType="solid">
          <fgColor indexed="64"/>
          <bgColor rgb="FFE2F0D9"/>
        </patternFill>
      </fill>
    </dxf>
    <dxf>
      <font>
        <sz val="10"/>
        <name val="Calibri"/>
        <family val="2"/>
      </font>
    </dxf>
    <dxf>
      <font>
        <sz val="10"/>
        <name val="Calibri"/>
        <family val="2"/>
      </font>
      <numFmt numFmtId="178" formatCode="0.000"/>
    </dxf>
    <dxf>
      <font>
        <sz val="10"/>
        <name val="Calibri"/>
        <family val="2"/>
      </font>
      <numFmt numFmtId="178" formatCode="0.000"/>
    </dxf>
    <dxf>
      <font>
        <sz val="10"/>
        <name val="Calibri"/>
        <family val="2"/>
      </font>
      <numFmt numFmtId="178" formatCode="0.000"/>
    </dxf>
    <dxf>
      <font>
        <sz val="10"/>
        <name val="Calibri"/>
        <family val="2"/>
      </font>
    </dxf>
    <dxf>
      <font>
        <sz val="10"/>
        <name val="Calibri"/>
        <family val="2"/>
      </font>
    </dxf>
    <dxf>
      <font>
        <sz val="10"/>
        <name val="Calibri"/>
        <family val="2"/>
      </font>
    </dxf>
    <dxf>
      <font>
        <b/>
        <i val="0"/>
        <strike val="0"/>
        <condense val="0"/>
        <extend val="0"/>
        <outline val="0"/>
        <shadow val="0"/>
        <u val="none"/>
        <vertAlign val="baseline"/>
        <sz val="10"/>
        <color theme="1"/>
        <name val="Calibri"/>
        <family val="2"/>
        <scheme val="none"/>
      </font>
      <fill>
        <patternFill patternType="solid">
          <fgColor indexed="64"/>
          <bgColor rgb="FFD9EAF7"/>
        </patternFill>
      </fill>
    </dxf>
    <dxf>
      <font>
        <sz val="10"/>
        <name val="Calibri"/>
        <family val="2"/>
      </font>
      <numFmt numFmtId="178" formatCode="0.000"/>
    </dxf>
    <dxf>
      <font>
        <sz val="10"/>
        <name val="Calibri"/>
        <family val="2"/>
      </font>
      <numFmt numFmtId="178" formatCode="0.000"/>
    </dxf>
    <dxf>
      <font>
        <sz val="10"/>
        <name val="Calibri"/>
        <family val="2"/>
      </font>
    </dxf>
    <dxf>
      <font>
        <sz val="10"/>
        <name val="Calibri"/>
        <family val="2"/>
      </font>
    </dxf>
    <dxf>
      <font>
        <sz val="10"/>
        <name val="Calibri"/>
        <family val="2"/>
      </font>
    </dxf>
    <dxf>
      <font>
        <b/>
        <i val="0"/>
        <strike val="0"/>
        <condense val="0"/>
        <extend val="0"/>
        <outline val="0"/>
        <shadow val="0"/>
        <u val="none"/>
        <vertAlign val="baseline"/>
        <sz val="10"/>
        <color theme="1"/>
        <name val="Calibri"/>
        <family val="2"/>
        <scheme val="none"/>
      </font>
      <fill>
        <patternFill patternType="solid">
          <fgColor indexed="64"/>
          <bgColor rgb="FFFFF2CC"/>
        </patternFill>
      </fill>
    </dxf>
    <dxf>
      <font>
        <sz val="10"/>
        <name val="Calibri"/>
        <family val="2"/>
      </font>
    </dxf>
    <dxf>
      <font>
        <sz val="10"/>
        <name val="Calibri"/>
        <family val="2"/>
      </font>
    </dxf>
    <dxf>
      <font>
        <sz val="10"/>
        <name val="Calibri"/>
        <family val="2"/>
      </font>
    </dxf>
    <dxf>
      <font>
        <sz val="10"/>
        <name val="Calibri"/>
        <family val="2"/>
      </font>
      <numFmt numFmtId="178" formatCode="0.000"/>
    </dxf>
    <dxf>
      <font>
        <sz val="10"/>
        <name val="Calibri"/>
        <family val="2"/>
      </font>
      <numFmt numFmtId="178" formatCode="0.000"/>
    </dxf>
    <dxf>
      <font>
        <sz val="10"/>
        <name val="Calibri"/>
        <family val="2"/>
      </font>
      <numFmt numFmtId="178" formatCode="0.000"/>
    </dxf>
    <dxf>
      <font>
        <sz val="10"/>
        <name val="Calibri"/>
        <family val="2"/>
      </font>
    </dxf>
    <dxf>
      <font>
        <sz val="10"/>
        <name val="Calibri"/>
        <family val="2"/>
      </font>
    </dxf>
    <dxf>
      <font>
        <sz val="10"/>
        <name val="Calibri"/>
        <family val="2"/>
      </font>
    </dxf>
    <dxf>
      <font>
        <b/>
        <i val="0"/>
        <strike val="0"/>
        <condense val="0"/>
        <extend val="0"/>
        <outline val="0"/>
        <shadow val="0"/>
        <u val="none"/>
        <vertAlign val="baseline"/>
        <sz val="10"/>
        <color theme="1"/>
        <name val="Calibri"/>
        <family val="2"/>
        <scheme val="none"/>
      </font>
      <fill>
        <patternFill patternType="solid">
          <fgColor indexed="64"/>
          <bgColor rgb="FFD9EAF7"/>
        </patternFill>
      </fill>
    </dxf>
    <dxf>
      <font>
        <sz val="10"/>
        <name val="Calibri"/>
        <family val="2"/>
      </font>
    </dxf>
    <dxf>
      <font>
        <sz val="10"/>
        <name val="Calibri"/>
        <family val="2"/>
      </font>
      <numFmt numFmtId="178" formatCode="0.000"/>
    </dxf>
    <dxf>
      <font>
        <sz val="10"/>
        <name val="Calibri"/>
        <family val="2"/>
      </font>
      <numFmt numFmtId="178" formatCode="0.000"/>
    </dxf>
    <dxf>
      <font>
        <sz val="10"/>
        <name val="Calibri"/>
        <family val="2"/>
      </font>
      <numFmt numFmtId="178" formatCode="0.000"/>
    </dxf>
    <dxf>
      <font>
        <sz val="10"/>
        <name val="Calibri"/>
        <family val="2"/>
      </font>
    </dxf>
    <dxf>
      <font>
        <sz val="10"/>
        <name val="Calibri"/>
        <family val="2"/>
      </font>
    </dxf>
    <dxf>
      <font>
        <sz val="10"/>
        <name val="Calibri"/>
        <family val="2"/>
      </font>
    </dxf>
    <dxf>
      <font>
        <b/>
        <i val="0"/>
        <strike val="0"/>
        <condense val="0"/>
        <extend val="0"/>
        <outline val="0"/>
        <shadow val="0"/>
        <u val="none"/>
        <vertAlign val="baseline"/>
        <sz val="10"/>
        <color theme="1"/>
        <name val="Calibri"/>
        <family val="2"/>
        <scheme val="none"/>
      </font>
      <fill>
        <patternFill patternType="solid">
          <fgColor indexed="64"/>
          <bgColor rgb="FFD9EAF7"/>
        </patternFill>
      </fill>
    </dxf>
    <dxf>
      <font>
        <sz val="10"/>
        <name val="Calibri"/>
        <family val="2"/>
      </font>
    </dxf>
    <dxf>
      <font>
        <sz val="10"/>
        <name val="Calibri"/>
        <family val="2"/>
      </font>
      <numFmt numFmtId="178" formatCode="0.000"/>
    </dxf>
    <dxf>
      <font>
        <sz val="10"/>
        <name val="Calibri"/>
        <family val="2"/>
      </font>
      <numFmt numFmtId="178" formatCode="0.000"/>
    </dxf>
    <dxf>
      <font>
        <sz val="10"/>
        <name val="Calibri"/>
        <family val="2"/>
      </font>
      <numFmt numFmtId="178" formatCode="0.000"/>
    </dxf>
    <dxf>
      <font>
        <sz val="10"/>
        <name val="Calibri"/>
        <family val="2"/>
      </font>
    </dxf>
    <dxf>
      <font>
        <sz val="10"/>
        <name val="Calibri"/>
        <family val="2"/>
      </font>
    </dxf>
    <dxf>
      <font>
        <sz val="10"/>
        <name val="Calibri"/>
        <family val="2"/>
      </font>
    </dxf>
    <dxf>
      <font>
        <b/>
        <i val="0"/>
        <strike val="0"/>
        <condense val="0"/>
        <extend val="0"/>
        <outline val="0"/>
        <shadow val="0"/>
        <u val="none"/>
        <vertAlign val="baseline"/>
        <sz val="10"/>
        <color theme="1"/>
        <name val="Calibri"/>
        <family val="2"/>
        <scheme val="none"/>
      </font>
      <fill>
        <patternFill patternType="solid">
          <fgColor indexed="64"/>
          <bgColor rgb="FFD9EAF7"/>
        </patternFill>
      </fill>
    </dxf>
    <dxf>
      <font>
        <sz val="10"/>
        <name val="Calibri"/>
        <family val="2"/>
      </font>
      <numFmt numFmtId="178" formatCode="0.000"/>
    </dxf>
    <dxf>
      <font>
        <sz val="10"/>
        <name val="Calibri"/>
        <family val="2"/>
      </font>
      <numFmt numFmtId="178" formatCode="0.000"/>
    </dxf>
    <dxf>
      <font>
        <sz val="10"/>
        <name val="Calibri"/>
        <family val="2"/>
      </font>
      <numFmt numFmtId="178" formatCode="0.000"/>
    </dxf>
    <dxf>
      <font>
        <sz val="10"/>
        <name val="Calibri"/>
        <family val="2"/>
      </font>
    </dxf>
    <dxf>
      <font>
        <sz val="10"/>
        <name val="Calibri"/>
        <family val="2"/>
      </font>
    </dxf>
    <dxf>
      <font>
        <sz val="10"/>
        <name val="Calibri"/>
        <family val="2"/>
      </font>
    </dxf>
    <dxf>
      <font>
        <b/>
        <i val="0"/>
        <strike val="0"/>
        <condense val="0"/>
        <extend val="0"/>
        <outline val="0"/>
        <shadow val="0"/>
        <u val="none"/>
        <vertAlign val="baseline"/>
        <sz val="10"/>
        <color theme="1"/>
        <name val="Calibri"/>
        <family val="2"/>
        <scheme val="none"/>
      </font>
      <fill>
        <patternFill patternType="solid">
          <fgColor indexed="64"/>
          <bgColor rgb="FFD9EAF7"/>
        </patternFill>
      </fill>
    </dxf>
    <dxf>
      <font>
        <sz val="10"/>
        <name val="Calibri"/>
        <family val="2"/>
      </font>
    </dxf>
    <dxf>
      <font>
        <sz val="10"/>
        <name val="Calibri"/>
        <family val="2"/>
      </font>
      <numFmt numFmtId="178" formatCode="0.000"/>
    </dxf>
    <dxf>
      <font>
        <sz val="10"/>
        <name val="Calibri"/>
        <family val="2"/>
      </font>
      <numFmt numFmtId="178" formatCode="0.000"/>
    </dxf>
    <dxf>
      <font>
        <sz val="10"/>
        <name val="Calibri"/>
        <family val="2"/>
      </font>
      <numFmt numFmtId="178" formatCode="0.000"/>
    </dxf>
    <dxf>
      <font>
        <sz val="10"/>
        <name val="Calibri"/>
        <family val="2"/>
      </font>
    </dxf>
    <dxf>
      <font>
        <sz val="10"/>
        <name val="Calibri"/>
        <family val="2"/>
      </font>
    </dxf>
    <dxf>
      <font>
        <sz val="10"/>
        <name val="Calibri"/>
        <family val="2"/>
      </font>
    </dxf>
    <dxf>
      <font>
        <b/>
        <i val="0"/>
        <strike val="0"/>
        <condense val="0"/>
        <extend val="0"/>
        <outline val="0"/>
        <shadow val="0"/>
        <u val="none"/>
        <vertAlign val="baseline"/>
        <sz val="10"/>
        <color theme="1"/>
        <name val="Calibri"/>
        <family val="2"/>
        <scheme val="none"/>
      </font>
      <fill>
        <patternFill patternType="solid">
          <fgColor indexed="64"/>
          <bgColor rgb="FFD9EAF7"/>
        </patternFill>
      </fill>
    </dxf>
    <dxf>
      <font>
        <sz val="10"/>
        <name val="Calibri"/>
        <family val="2"/>
      </font>
    </dxf>
    <dxf>
      <font>
        <sz val="10"/>
        <name val="Calibri"/>
        <family val="2"/>
      </font>
    </dxf>
    <dxf>
      <font>
        <sz val="10"/>
        <name val="Calibri"/>
        <family val="2"/>
      </font>
    </dxf>
    <dxf>
      <font>
        <sz val="10"/>
        <name val="Calibri"/>
        <family val="2"/>
      </font>
    </dxf>
    <dxf>
      <font>
        <sz val="10"/>
        <name val="Calibri"/>
        <family val="2"/>
      </font>
    </dxf>
    <dxf>
      <font>
        <sz val="10"/>
        <name val="Calibri"/>
        <family val="2"/>
      </font>
    </dxf>
    <dxf>
      <font>
        <sz val="10"/>
        <name val="Calibri"/>
        <family val="2"/>
      </font>
    </dxf>
    <dxf>
      <font>
        <sz val="10"/>
        <name val="Calibri"/>
        <family val="2"/>
      </font>
    </dxf>
    <dxf>
      <font>
        <sz val="10"/>
        <name val="Calibri"/>
        <family val="2"/>
      </font>
    </dxf>
    <dxf>
      <font>
        <sz val="10"/>
        <name val="Calibri"/>
        <family val="2"/>
      </font>
    </dxf>
    <dxf>
      <font>
        <sz val="10"/>
        <name val="Calibri"/>
        <family val="2"/>
      </font>
    </dxf>
    <dxf>
      <font>
        <b/>
        <i val="0"/>
        <strike val="0"/>
        <condense val="0"/>
        <extend val="0"/>
        <outline val="0"/>
        <shadow val="0"/>
        <u val="none"/>
        <vertAlign val="baseline"/>
        <sz val="10"/>
        <color theme="1"/>
        <name val="Calibri"/>
        <family val="2"/>
        <scheme val="none"/>
      </font>
      <fill>
        <patternFill patternType="solid">
          <fgColor indexed="64"/>
          <bgColor rgb="FFD9EAF7"/>
        </patternFill>
      </fill>
    </dxf>
    <dxf>
      <font>
        <sz val="10"/>
        <name val="Calibri"/>
        <family val="2"/>
      </font>
    </dxf>
    <dxf>
      <font>
        <sz val="10"/>
        <name val="Calibri"/>
        <family val="2"/>
      </font>
    </dxf>
    <dxf>
      <font>
        <sz val="10"/>
        <name val="Calibri"/>
        <family val="2"/>
      </font>
    </dxf>
    <dxf>
      <font>
        <b/>
        <i val="0"/>
        <strike val="0"/>
        <condense val="0"/>
        <extend val="0"/>
        <outline val="0"/>
        <shadow val="0"/>
        <u val="none"/>
        <vertAlign val="baseline"/>
        <sz val="10"/>
        <color theme="1"/>
        <name val="Calibri"/>
        <family val="2"/>
        <scheme val="none"/>
      </font>
      <fill>
        <patternFill patternType="solid">
          <fgColor indexed="64"/>
          <bgColor rgb="FFE2E3E5"/>
        </patternFill>
      </fill>
    </dxf>
    <dxf>
      <font>
        <sz val="10"/>
        <name val="Calibri"/>
        <family val="2"/>
      </font>
    </dxf>
    <dxf>
      <font>
        <sz val="10"/>
        <name val="Calibri"/>
        <family val="2"/>
      </font>
    </dxf>
    <dxf>
      <font>
        <sz val="10"/>
        <name val="Calibri"/>
        <family val="2"/>
      </font>
    </dxf>
    <dxf>
      <font>
        <b/>
        <i val="0"/>
        <strike val="0"/>
        <condense val="0"/>
        <extend val="0"/>
        <outline val="0"/>
        <shadow val="0"/>
        <u val="none"/>
        <vertAlign val="baseline"/>
        <sz val="10"/>
        <color theme="1"/>
        <name val="Calibri"/>
        <family val="2"/>
        <scheme val="none"/>
      </font>
      <fill>
        <patternFill patternType="solid">
          <fgColor indexed="64"/>
          <bgColor rgb="FFFFF2CC"/>
        </patternFill>
      </fill>
    </dxf>
    <dxf>
      <font>
        <sz val="10"/>
        <name val="Calibri"/>
        <family val="2"/>
      </font>
    </dxf>
    <dxf>
      <font>
        <sz val="10"/>
        <name val="Calibri"/>
        <family val="2"/>
      </font>
    </dxf>
    <dxf>
      <font>
        <sz val="10"/>
        <name val="Calibri"/>
        <family val="2"/>
      </font>
    </dxf>
    <dxf>
      <font>
        <sz val="10"/>
        <name val="Calibri"/>
        <family val="2"/>
      </font>
    </dxf>
    <dxf>
      <font>
        <sz val="10"/>
        <name val="Calibri"/>
        <family val="2"/>
      </font>
    </dxf>
    <dxf>
      <font>
        <sz val="10"/>
        <name val="Calibri"/>
        <family val="2"/>
      </font>
    </dxf>
    <dxf>
      <font>
        <sz val="10"/>
        <name val="Calibri"/>
        <family val="2"/>
      </font>
    </dxf>
    <dxf>
      <font>
        <sz val="10"/>
        <name val="Calibri"/>
        <family val="2"/>
      </font>
    </dxf>
    <dxf>
      <font>
        <sz val="10"/>
        <name val="Calibri"/>
        <family val="2"/>
      </font>
    </dxf>
    <dxf>
      <font>
        <sz val="10"/>
        <name val="Calibri"/>
        <family val="2"/>
      </font>
    </dxf>
    <dxf>
      <font>
        <b/>
        <i val="0"/>
        <strike val="0"/>
        <condense val="0"/>
        <extend val="0"/>
        <outline val="0"/>
        <shadow val="0"/>
        <u val="none"/>
        <vertAlign val="baseline"/>
        <sz val="10"/>
        <color theme="1"/>
        <name val="Calibri"/>
        <family val="2"/>
        <scheme val="none"/>
      </font>
      <fill>
        <patternFill patternType="solid">
          <fgColor indexed="64"/>
          <bgColor rgb="FFD9EAF7"/>
        </patternFill>
      </fill>
    </dxf>
    <dxf>
      <font>
        <sz val="10"/>
        <name val="Calibri"/>
        <family val="2"/>
      </font>
    </dxf>
    <dxf>
      <font>
        <sz val="10"/>
        <name val="Calibri"/>
        <family val="2"/>
      </font>
    </dxf>
    <dxf>
      <font>
        <sz val="10"/>
        <name val="Calibri"/>
        <family val="2"/>
      </font>
    </dxf>
    <dxf>
      <font>
        <sz val="10"/>
        <name val="Calibri"/>
        <family val="2"/>
      </font>
    </dxf>
    <dxf>
      <font>
        <sz val="10"/>
        <name val="Calibri"/>
        <family val="2"/>
      </font>
    </dxf>
    <dxf>
      <font>
        <sz val="10"/>
        <name val="Calibri"/>
        <family val="2"/>
      </font>
    </dxf>
    <dxf>
      <font>
        <sz val="10"/>
        <name val="Calibri"/>
        <family val="2"/>
      </font>
    </dxf>
    <dxf>
      <font>
        <sz val="10"/>
        <name val="Calibri"/>
        <family val="2"/>
      </font>
    </dxf>
    <dxf>
      <font>
        <sz val="10"/>
        <name val="Calibri"/>
        <family val="2"/>
      </font>
    </dxf>
    <dxf>
      <font>
        <b/>
        <i val="0"/>
        <strike val="0"/>
        <condense val="0"/>
        <extend val="0"/>
        <outline val="0"/>
        <shadow val="0"/>
        <u val="none"/>
        <vertAlign val="baseline"/>
        <sz val="10"/>
        <color theme="1"/>
        <name val="Calibri"/>
        <family val="2"/>
        <scheme val="none"/>
      </font>
      <fill>
        <patternFill patternType="solid">
          <fgColor indexed="64"/>
          <bgColor rgb="FFD9EAF7"/>
        </patternFill>
      </fill>
    </dxf>
    <dxf>
      <font>
        <sz val="10"/>
        <name val="Calibri"/>
        <family val="2"/>
      </font>
    </dxf>
    <dxf>
      <font>
        <sz val="10"/>
        <name val="Calibri"/>
        <family val="2"/>
      </font>
    </dxf>
    <dxf>
      <font>
        <sz val="10"/>
        <name val="Calibri"/>
        <family val="2"/>
      </font>
    </dxf>
    <dxf>
      <font>
        <sz val="10"/>
        <name val="Calibri"/>
        <family val="2"/>
      </font>
    </dxf>
    <dxf>
      <font>
        <sz val="10"/>
        <name val="Calibri"/>
        <family val="2"/>
      </font>
    </dxf>
    <dxf>
      <font>
        <sz val="10"/>
        <name val="Calibri"/>
        <family val="2"/>
      </font>
    </dxf>
    <dxf>
      <font>
        <sz val="10"/>
        <name val="Calibri"/>
        <family val="2"/>
      </font>
    </dxf>
    <dxf>
      <font>
        <sz val="10"/>
        <name val="Calibri"/>
        <family val="2"/>
      </font>
    </dxf>
    <dxf>
      <font>
        <sz val="10"/>
        <name val="Calibri"/>
        <family val="2"/>
      </font>
    </dxf>
    <dxf>
      <font>
        <b/>
        <i val="0"/>
        <strike val="0"/>
        <condense val="0"/>
        <extend val="0"/>
        <outline val="0"/>
        <shadow val="0"/>
        <u val="none"/>
        <vertAlign val="baseline"/>
        <sz val="10"/>
        <color theme="1"/>
        <name val="Calibri"/>
        <family val="2"/>
        <scheme val="none"/>
      </font>
      <fill>
        <patternFill patternType="solid">
          <fgColor indexed="64"/>
          <bgColor rgb="FFD9EAF7"/>
        </patternFill>
      </fill>
    </dxf>
    <dxf>
      <font>
        <sz val="10"/>
        <name val="Calibri"/>
        <family val="2"/>
      </font>
    </dxf>
    <dxf>
      <font>
        <sz val="10"/>
        <name val="Calibri"/>
        <family val="2"/>
      </font>
    </dxf>
    <dxf>
      <font>
        <sz val="10"/>
        <name val="Calibri"/>
        <family val="2"/>
      </font>
    </dxf>
    <dxf>
      <font>
        <sz val="10"/>
        <name val="Calibri"/>
        <family val="2"/>
      </font>
    </dxf>
    <dxf>
      <font>
        <sz val="10"/>
        <name val="Calibri"/>
        <family val="2"/>
      </font>
    </dxf>
    <dxf>
      <font>
        <sz val="10"/>
        <name val="Calibri"/>
        <family val="2"/>
      </font>
    </dxf>
    <dxf>
      <font>
        <sz val="10"/>
        <name val="Calibri"/>
        <family val="2"/>
      </font>
    </dxf>
    <dxf>
      <font>
        <sz val="10"/>
        <name val="Calibri"/>
        <family val="2"/>
      </font>
    </dxf>
    <dxf>
      <font>
        <sz val="10"/>
        <name val="Calibri"/>
        <family val="2"/>
      </font>
    </dxf>
    <dxf>
      <font>
        <sz val="10"/>
        <name val="Calibri"/>
        <family val="2"/>
      </font>
    </dxf>
    <dxf>
      <font>
        <sz val="10"/>
        <name val="Calibri"/>
        <family val="2"/>
      </font>
    </dxf>
    <dxf>
      <font>
        <b/>
        <i val="0"/>
        <strike val="0"/>
        <condense val="0"/>
        <extend val="0"/>
        <outline val="0"/>
        <shadow val="0"/>
        <u val="none"/>
        <vertAlign val="baseline"/>
        <sz val="10"/>
        <color theme="1"/>
        <name val="Calibri"/>
        <family val="2"/>
        <scheme val="none"/>
      </font>
      <fill>
        <patternFill patternType="solid">
          <fgColor indexed="64"/>
          <bgColor rgb="FFD9EAF7"/>
        </patternFill>
      </fill>
    </dxf>
    <dxf>
      <font>
        <sz val="10"/>
        <name val="Calibri"/>
        <family val="2"/>
      </font>
    </dxf>
    <dxf>
      <font>
        <sz val="10"/>
        <name val="Calibri"/>
        <family val="2"/>
      </font>
    </dxf>
    <dxf>
      <font>
        <sz val="10"/>
        <name val="Calibri"/>
        <family val="2"/>
      </font>
    </dxf>
    <dxf>
      <font>
        <sz val="10"/>
        <name val="Calibri"/>
        <family val="2"/>
      </font>
    </dxf>
    <dxf>
      <font>
        <sz val="10"/>
        <name val="Calibri"/>
        <family val="2"/>
      </font>
    </dxf>
    <dxf>
      <font>
        <sz val="10"/>
        <name val="Calibri"/>
        <family val="2"/>
      </font>
    </dxf>
    <dxf>
      <font>
        <sz val="10"/>
        <name val="Calibri"/>
        <family val="2"/>
      </font>
    </dxf>
    <dxf>
      <font>
        <sz val="10"/>
        <name val="Calibri"/>
        <family val="2"/>
      </font>
    </dxf>
    <dxf>
      <font>
        <sz val="10"/>
        <name val="Calibri"/>
        <family val="2"/>
      </font>
    </dxf>
    <dxf>
      <font>
        <sz val="10"/>
        <name val="Calibri"/>
        <family val="2"/>
      </font>
    </dxf>
    <dxf>
      <font>
        <sz val="10"/>
        <name val="Calibri"/>
        <family val="2"/>
      </font>
    </dxf>
    <dxf>
      <font>
        <b/>
        <i val="0"/>
        <strike val="0"/>
        <condense val="0"/>
        <extend val="0"/>
        <outline val="0"/>
        <shadow val="0"/>
        <u val="none"/>
        <vertAlign val="baseline"/>
        <sz val="10"/>
        <color theme="1"/>
        <name val="Calibri"/>
        <family val="2"/>
        <scheme val="none"/>
      </font>
      <fill>
        <patternFill patternType="solid">
          <fgColor indexed="64"/>
          <bgColor rgb="FFD9EAF7"/>
        </patternFill>
      </fill>
    </dxf>
    <dxf>
      <font>
        <sz val="10"/>
        <name val="Calibri"/>
        <family val="2"/>
      </font>
    </dxf>
    <dxf>
      <font>
        <sz val="10"/>
        <name val="Calibri"/>
        <family val="2"/>
      </font>
    </dxf>
    <dxf>
      <font>
        <sz val="10"/>
        <name val="Calibri"/>
        <family val="2"/>
      </font>
    </dxf>
    <dxf>
      <font>
        <sz val="10"/>
        <name val="Calibri"/>
        <family val="2"/>
      </font>
    </dxf>
    <dxf>
      <font>
        <sz val="10"/>
        <name val="Calibri"/>
        <family val="2"/>
      </font>
    </dxf>
    <dxf>
      <font>
        <sz val="10"/>
        <name val="Calibri"/>
        <family val="2"/>
      </font>
    </dxf>
    <dxf>
      <font>
        <sz val="10"/>
        <name val="Calibri"/>
        <family val="2"/>
      </font>
    </dxf>
    <dxf>
      <font>
        <sz val="10"/>
        <name val="Calibri"/>
        <family val="2"/>
      </font>
    </dxf>
    <dxf>
      <font>
        <sz val="10"/>
        <name val="Calibri"/>
        <family val="2"/>
      </font>
    </dxf>
    <dxf>
      <font>
        <sz val="10"/>
        <name val="Calibri"/>
        <family val="2"/>
      </font>
    </dxf>
    <dxf>
      <font>
        <sz val="10"/>
        <name val="Calibri"/>
        <family val="2"/>
      </font>
    </dxf>
    <dxf>
      <font>
        <b/>
        <i val="0"/>
        <strike val="0"/>
        <condense val="0"/>
        <extend val="0"/>
        <outline val="0"/>
        <shadow val="0"/>
        <u val="none"/>
        <vertAlign val="baseline"/>
        <sz val="10"/>
        <color theme="1"/>
        <name val="Calibri"/>
        <family val="2"/>
        <scheme val="none"/>
      </font>
      <fill>
        <patternFill patternType="solid">
          <fgColor indexed="64"/>
          <bgColor rgb="FFD9EAF7"/>
        </patternFill>
      </fill>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i val="0"/>
        <strike val="0"/>
        <condense val="0"/>
        <extend val="0"/>
        <outline val="0"/>
        <shadow val="0"/>
        <u val="none"/>
        <vertAlign val="baseline"/>
        <sz val="10"/>
        <color rgb="FF000000"/>
        <name val="Calibri"/>
        <family val="2"/>
        <scheme val="none"/>
      </font>
      <fill>
        <patternFill patternType="solid">
          <fgColor indexed="64"/>
          <bgColor rgb="FFD9EAF7"/>
        </patternFill>
      </fill>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i val="0"/>
        <strike val="0"/>
        <condense val="0"/>
        <extend val="0"/>
        <outline val="0"/>
        <shadow val="0"/>
        <u val="none"/>
        <vertAlign val="baseline"/>
        <sz val="10"/>
        <color rgb="FF000000"/>
        <name val="Calibri"/>
        <family val="2"/>
        <scheme val="none"/>
      </font>
      <fill>
        <patternFill patternType="solid">
          <fgColor indexed="64"/>
          <bgColor rgb="FFD9EAF7"/>
        </patternFill>
      </fill>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i val="0"/>
        <strike val="0"/>
        <condense val="0"/>
        <extend val="0"/>
        <outline val="0"/>
        <shadow val="0"/>
        <u val="none"/>
        <vertAlign val="baseline"/>
        <sz val="10"/>
        <color rgb="FF000000"/>
        <name val="Calibri"/>
        <family val="2"/>
        <scheme val="none"/>
      </font>
      <fill>
        <patternFill patternType="solid">
          <fgColor indexed="64"/>
          <bgColor rgb="FFE2E3E5"/>
        </patternFill>
      </fill>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i val="0"/>
        <strike val="0"/>
        <condense val="0"/>
        <extend val="0"/>
        <outline val="0"/>
        <shadow val="0"/>
        <u val="none"/>
        <vertAlign val="baseline"/>
        <sz val="10"/>
        <color rgb="FF000000"/>
        <name val="Calibri"/>
        <family val="2"/>
        <scheme val="none"/>
      </font>
      <fill>
        <patternFill patternType="solid">
          <fgColor indexed="64"/>
          <bgColor rgb="FFFFF2CC"/>
        </patternFill>
      </fill>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i val="0"/>
        <strike val="0"/>
        <condense val="0"/>
        <extend val="0"/>
        <outline val="0"/>
        <shadow val="0"/>
        <u val="none"/>
        <vertAlign val="baseline"/>
        <sz val="10"/>
        <color rgb="FF000000"/>
        <name val="Calibri"/>
        <family val="2"/>
        <scheme val="none"/>
      </font>
      <fill>
        <patternFill patternType="solid">
          <fgColor indexed="64"/>
          <bgColor rgb="FFD9EAF7"/>
        </patternFill>
      </fill>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i val="0"/>
        <strike val="0"/>
        <condense val="0"/>
        <extend val="0"/>
        <outline val="0"/>
        <shadow val="0"/>
        <u val="none"/>
        <vertAlign val="baseline"/>
        <sz val="10"/>
        <color rgb="FF000000"/>
        <name val="Calibri"/>
        <family val="2"/>
        <scheme val="none"/>
      </font>
      <fill>
        <patternFill patternType="solid">
          <fgColor indexed="64"/>
          <bgColor rgb="FFD9EAF7"/>
        </patternFill>
      </fill>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ont>
        <b/>
        <i val="0"/>
        <strike val="0"/>
        <condense val="0"/>
        <extend val="0"/>
        <outline val="0"/>
        <shadow val="0"/>
        <u val="none"/>
        <vertAlign val="baseline"/>
        <sz val="10"/>
        <color rgb="FF000000"/>
        <name val="Calibri"/>
        <family val="2"/>
        <scheme val="none"/>
      </font>
      <fill>
        <patternFill patternType="solid">
          <fgColor indexed="64"/>
          <bgColor rgb="FFD9EAF7"/>
        </patternFill>
      </fill>
    </dxf>
    <dxf>
      <alignment wrapText="1"/>
    </dxf>
    <dxf>
      <font>
        <b/>
      </font>
      <fill>
        <patternFill patternType="solid">
          <fgColor indexed="64"/>
          <bgColor rgb="FFE2E3E5"/>
        </patternFill>
      </fill>
    </dxf>
    <dxf>
      <alignment wrapText="1"/>
    </dxf>
    <dxf>
      <alignment wrapText="1"/>
    </dxf>
    <dxf>
      <font>
        <b/>
      </font>
      <fill>
        <patternFill patternType="solid">
          <fgColor indexed="64"/>
          <bgColor rgb="FFE2E3E5"/>
        </patternFill>
      </fill>
    </dxf>
    <dxf>
      <alignment wrapText="1"/>
    </dxf>
    <dxf>
      <font>
        <b/>
      </font>
      <fill>
        <patternFill patternType="solid">
          <fgColor indexed="64"/>
          <bgColor rgb="FFE2E3E5"/>
        </patternFill>
      </fill>
    </dxf>
    <dxf>
      <font>
        <b/>
      </font>
      <fill>
        <patternFill patternType="solid">
          <fgColor indexed="64"/>
          <bgColor rgb="FFE2E3E5"/>
        </patternFill>
      </fill>
    </dxf>
    <dxf>
      <alignment wrapText="1"/>
    </dxf>
    <dxf>
      <font>
        <b/>
      </font>
      <fill>
        <patternFill patternType="solid">
          <fgColor indexed="64"/>
          <bgColor rgb="FFE2E3E5"/>
        </patternFill>
      </fill>
    </dxf>
    <dxf>
      <font>
        <b/>
      </font>
      <fill>
        <patternFill patternType="solid">
          <fgColor indexed="64"/>
          <bgColor rgb="FFE2E3E5"/>
        </patternFill>
      </fill>
    </dxf>
    <dxf>
      <alignment wrapText="1"/>
    </dxf>
    <dxf>
      <font>
        <b/>
      </font>
      <fill>
        <patternFill patternType="solid">
          <fgColor indexed="64"/>
          <bgColor rgb="FFE2E3E5"/>
        </patternFill>
      </fill>
    </dxf>
    <dxf>
      <alignment wrapText="1"/>
    </dxf>
    <dxf>
      <alignment wrapText="1"/>
    </dxf>
    <dxf>
      <alignment wrapText="1"/>
    </dxf>
    <dxf>
      <alignment wrapText="1"/>
    </dxf>
    <dxf>
      <font>
        <b/>
      </font>
      <fill>
        <patternFill patternType="solid">
          <fgColor indexed="64"/>
          <bgColor rgb="FFE2E3E5"/>
        </patternFill>
      </fill>
    </dxf>
    <dxf>
      <alignment wrapText="1"/>
    </dxf>
    <dxf>
      <font>
        <b/>
      </font>
      <fill>
        <patternFill patternType="solid">
          <fgColor indexed="64"/>
          <bgColor rgb="FFE2E3E5"/>
        </patternFill>
      </fill>
    </dxf>
    <dxf>
      <font>
        <b/>
      </font>
      <fill>
        <patternFill patternType="solid">
          <fgColor indexed="64"/>
          <bgColor rgb="FFE2E3E5"/>
        </patternFill>
      </fill>
    </dxf>
    <dxf>
      <alignment wrapText="1"/>
    </dxf>
    <dxf>
      <font>
        <b/>
      </font>
      <fill>
        <patternFill patternType="solid">
          <fgColor indexed="64"/>
          <bgColor rgb="FFE2E3E5"/>
        </patternFill>
      </fill>
    </dxf>
    <dxf>
      <font>
        <sz val="10"/>
        <name val="Calibri"/>
        <family val="2"/>
      </font>
    </dxf>
    <dxf>
      <font>
        <sz val="10"/>
        <name val="Calibri"/>
        <family val="2"/>
      </font>
    </dxf>
    <dxf>
      <font>
        <sz val="10"/>
        <name val="Calibri"/>
        <family val="2"/>
      </font>
    </dxf>
    <dxf>
      <font>
        <sz val="10"/>
        <name val="Calibri"/>
        <family val="2"/>
      </font>
    </dxf>
    <dxf>
      <font>
        <sz val="10"/>
        <name val="Calibri"/>
        <family val="2"/>
      </font>
    </dxf>
    <dxf>
      <font>
        <sz val="10"/>
        <name val="Calibri"/>
        <family val="2"/>
      </font>
    </dxf>
    <dxf>
      <font>
        <sz val="10"/>
        <name val="Calibri"/>
        <family val="2"/>
      </font>
    </dxf>
    <dxf>
      <font>
        <sz val="10"/>
        <name val="Calibri"/>
        <family val="2"/>
      </font>
    </dxf>
    <dxf>
      <font>
        <sz val="10"/>
        <name val="Calibri"/>
        <family val="2"/>
      </font>
    </dxf>
    <dxf>
      <font>
        <sz val="10"/>
        <name val="Calibri"/>
        <family val="2"/>
      </font>
    </dxf>
    <dxf>
      <font>
        <sz val="10"/>
        <name val="Calibri"/>
        <family val="2"/>
      </font>
    </dxf>
    <dxf>
      <font>
        <sz val="10"/>
        <name val="Calibri"/>
        <family val="2"/>
      </font>
    </dxf>
    <dxf>
      <font>
        <b/>
        <sz val="10"/>
        <color rgb="FFFFFFFF"/>
        <name val="Calibri"/>
        <family val="2"/>
      </font>
      <fill>
        <patternFill patternType="solid">
          <fgColor indexed="64"/>
          <bgColor rgb="FF1D2330"/>
        </patternFill>
      </fill>
    </dxf>
    <dxf>
      <font>
        <b/>
        <i val="0"/>
        <strike val="0"/>
        <u val="none"/>
        <sz val="10"/>
        <color rgb="FFFFFFFF"/>
        <name val="Calibri"/>
        <family val="2"/>
      </font>
      <fill>
        <patternFill patternType="solid">
          <fgColor indexed="64"/>
          <bgColor rgb="FF1D2330"/>
        </patternFill>
      </fill>
      <alignment horizontal="left"/>
    </dxf>
    <dxf>
      <font>
        <b val="0"/>
        <i val="0"/>
        <strike val="0"/>
        <u val="none"/>
        <sz val="10"/>
        <color rgb="FF000000"/>
        <name val="Calibri"/>
      </font>
      <alignment horizontal="right"/>
    </dxf>
    <dxf>
      <font>
        <b val="0"/>
        <i val="0"/>
        <strike val="0"/>
        <u val="none"/>
        <sz val="10"/>
        <color rgb="FF000000"/>
        <name val="Calibri"/>
      </font>
      <alignment horizontal="right"/>
    </dxf>
    <dxf>
      <font>
        <b val="0"/>
        <i val="0"/>
        <strike val="0"/>
        <u val="none"/>
        <sz val="10"/>
        <color rgb="FF000000"/>
        <name val="Calibri"/>
      </font>
      <alignment horizontal="right"/>
    </dxf>
    <dxf>
      <font>
        <b val="0"/>
        <i val="0"/>
        <strike val="0"/>
        <u val="none"/>
        <sz val="10"/>
        <color rgb="FF000000"/>
        <name val="Calibri"/>
      </font>
      <alignment horizontal="right"/>
    </dxf>
    <dxf>
      <font>
        <b val="0"/>
        <i val="0"/>
        <strike val="0"/>
        <u val="none"/>
        <sz val="10"/>
        <color rgb="FF000000"/>
        <name val="Calibri"/>
      </font>
      <alignment horizontal="right"/>
    </dxf>
    <dxf>
      <font>
        <b val="0"/>
        <i val="0"/>
        <strike val="0"/>
        <u val="none"/>
        <sz val="10"/>
        <color rgb="FF000000"/>
        <name val="Calibri"/>
      </font>
      <alignment horizontal="right"/>
    </dxf>
    <dxf>
      <font>
        <b val="0"/>
        <i val="0"/>
        <strike val="0"/>
        <u val="none"/>
        <sz val="10"/>
        <color rgb="FF000000"/>
        <name val="Calibri"/>
      </font>
      <alignment horizontal="right"/>
    </dxf>
    <dxf>
      <font>
        <b val="0"/>
        <i val="0"/>
        <strike val="0"/>
        <u val="none"/>
        <sz val="10"/>
        <color rgb="FF000000"/>
        <name val="Calibri"/>
      </font>
      <alignment horizontal="right"/>
    </dxf>
    <dxf>
      <font>
        <b val="0"/>
        <i val="0"/>
        <strike val="0"/>
        <u val="none"/>
        <sz val="10"/>
        <color rgb="FF000000"/>
        <name val="Calibri"/>
      </font>
      <alignment horizontal="right"/>
    </dxf>
    <dxf>
      <font>
        <b val="0"/>
        <i val="0"/>
        <strike val="0"/>
        <u val="none"/>
        <sz val="10"/>
        <color rgb="FF000000"/>
        <name val="Calibri"/>
      </font>
      <alignment horizontal="right"/>
    </dxf>
    <dxf>
      <font>
        <b val="0"/>
        <i val="0"/>
        <strike val="0"/>
        <u val="none"/>
        <sz val="10"/>
        <color rgb="FF000000"/>
        <name val="Calibri"/>
      </font>
      <alignment horizontal="right"/>
    </dxf>
    <dxf>
      <font>
        <b val="0"/>
        <i val="0"/>
        <strike val="0"/>
        <u val="none"/>
        <sz val="10"/>
        <color rgb="FF000000"/>
        <name val="Calibri"/>
      </font>
      <alignment horizontal="right"/>
    </dxf>
    <dxf>
      <font>
        <b val="0"/>
        <i val="0"/>
        <strike val="0"/>
        <u val="none"/>
        <sz val="10"/>
        <color rgb="FF000000"/>
        <name val="Calibri"/>
      </font>
      <alignment horizontal="right"/>
    </dxf>
    <dxf>
      <border>
        <bottom style="medium">
          <color rgb="FF000000"/>
        </bottom>
      </border>
    </dxf>
    <dxf>
      <font>
        <b/>
        <i val="0"/>
        <strike val="0"/>
        <u val="none"/>
        <sz val="10"/>
        <color rgb="FFFFFFFF"/>
        <name val="Calibri"/>
        <family val="2"/>
      </font>
      <fill>
        <patternFill patternType="solid">
          <fgColor indexed="64"/>
          <bgColor rgb="FF1D2330"/>
        </patternFill>
      </fill>
      <alignment horizontal="center"/>
    </dxf>
    <dxf>
      <alignment wrapText="1"/>
    </dxf>
    <dxf>
      <alignment wrapText="1"/>
    </dxf>
    <dxf>
      <alignment wrapText="1"/>
    </dxf>
    <dxf>
      <alignment wrapText="1"/>
    </dxf>
    <dxf>
      <font>
        <b/>
      </font>
    </dxf>
    <dxf>
      <alignment wrapText="1"/>
    </dxf>
    <dxf>
      <alignment wrapText="1"/>
    </dxf>
    <dxf>
      <alignment wrapText="1"/>
    </dxf>
    <dxf>
      <alignment wrapText="1"/>
    </dxf>
    <dxf>
      <font>
        <b/>
      </font>
      <alignment wrapText="1"/>
    </dxf>
    <dxf>
      <alignment wrapText="1"/>
    </dxf>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ja-JP"/>
              <a:t>Geometry L/DH vs PM ratio after F1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scatterChart>
        <c:scatterStyle val="lineMarker"/>
        <c:varyColors val="0"/>
        <c:ser>
          <c:idx val="0"/>
          <c:order val="0"/>
          <c:tx>
            <c:strRef>
              <c:f>LDH_graph_candidates!$B$12</c:f>
              <c:strCache>
                <c:ptCount val="1"/>
                <c:pt idx="0">
                  <c:v>Existing_PM_F1</c:v>
                </c:pt>
              </c:strCache>
            </c:strRef>
          </c:tx>
          <c:spPr>
            <a:ln w="38100" cap="rnd">
              <a:noFill/>
              <a:round/>
            </a:ln>
            <a:effectLst/>
          </c:spPr>
          <c:marker>
            <c:symbol val="circle"/>
            <c:size val="9"/>
            <c:spPr>
              <a:solidFill>
                <a:srgbClr val="2E75B6"/>
              </a:solidFill>
              <a:ln w="9525">
                <a:solidFill>
                  <a:srgbClr val="1F4E79"/>
                </a:solidFill>
                <a:prstDash val="solid"/>
              </a:ln>
              <a:effectLst/>
            </c:spPr>
          </c:marker>
          <c:dLbls>
            <c:dLbl>
              <c:idx val="0"/>
              <c:tx>
                <c:rich>
                  <a:bodyPr/>
                  <a:lstStyle/>
                  <a:p>
                    <a:r>
                      <a:rPr lang="en-US" altLang="ja-JP"/>
                      <a:t>tm_ST</a:t>
                    </a:r>
                  </a:p>
                </c:rich>
              </c:tx>
              <c:dLblPos val="b"/>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1693-472D-A379-827AF1FB92A4}"/>
                </c:ext>
              </c:extLst>
            </c:dLbl>
            <c:dLbl>
              <c:idx val="1"/>
              <c:tx>
                <c:rich>
                  <a:bodyPr/>
                  <a:lstStyle/>
                  <a:p>
                    <a:r>
                      <a:rPr lang="en-US" altLang="ja-JP"/>
                      <a:t>tm_108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1693-472D-A379-827AF1FB92A4}"/>
                </c:ext>
              </c:extLst>
            </c:dLbl>
            <c:dLbl>
              <c:idx val="2"/>
              <c:tx>
                <c:rich>
                  <a:bodyPr/>
                  <a:lstStyle/>
                  <a:p>
                    <a:r>
                      <a:rPr lang="en-US" altLang="ja-JP"/>
                      <a:t>tm_161</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1693-472D-A379-827AF1FB92A4}"/>
                </c:ext>
              </c:extLst>
            </c:dLbl>
            <c:dLbl>
              <c:idx val="3"/>
              <c:tx>
                <c:rich>
                  <a:bodyPr/>
                  <a:lstStyle/>
                  <a:p>
                    <a:r>
                      <a:rPr lang="en-US" altLang="ja-JP"/>
                      <a:t>tm_164</a:t>
                    </a:r>
                  </a:p>
                </c:rich>
              </c:tx>
              <c:dLblPos val="b"/>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1693-472D-A379-827AF1FB92A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LDH_graph_candidates!$A$13:$A$19</c:f>
              <c:numCache>
                <c:formatCode>General</c:formatCode>
                <c:ptCount val="7"/>
                <c:pt idx="0">
                  <c:v>68.592588488031097</c:v>
                </c:pt>
                <c:pt idx="1">
                  <c:v>189.183992822959</c:v>
                </c:pt>
                <c:pt idx="2">
                  <c:v>362.416843764894</c:v>
                </c:pt>
                <c:pt idx="3">
                  <c:v>362.416843764894</c:v>
                </c:pt>
                <c:pt idx="4">
                  <c:v>365.33333333333297</c:v>
                </c:pt>
                <c:pt idx="5">
                  <c:v>365.33333333333297</c:v>
                </c:pt>
                <c:pt idx="6">
                  <c:v>365.33333333333297</c:v>
                </c:pt>
              </c:numCache>
            </c:numRef>
          </c:xVal>
          <c:yVal>
            <c:numRef>
              <c:f>LDH_graph_candidates!$B$13:$B$19</c:f>
              <c:numCache>
                <c:formatCode>General</c:formatCode>
                <c:ptCount val="7"/>
                <c:pt idx="0">
                  <c:v>0.98568572082753103</c:v>
                </c:pt>
                <c:pt idx="1">
                  <c:v>1.0667887655497199</c:v>
                </c:pt>
                <c:pt idx="2">
                  <c:v>0.90884087375663902</c:v>
                </c:pt>
                <c:pt idx="3">
                  <c:v>0.89201812367940103</c:v>
                </c:pt>
              </c:numCache>
            </c:numRef>
          </c:yVal>
          <c:smooth val="0"/>
          <c:extLst>
            <c:ext xmlns:c16="http://schemas.microsoft.com/office/drawing/2014/chart" uri="{C3380CC4-5D6E-409C-BE32-E72D297353CC}">
              <c16:uniqueId val="{00000000-1693-472D-A379-827AF1FB92A4}"/>
            </c:ext>
          </c:extLst>
        </c:ser>
        <c:ser>
          <c:idx val="1"/>
          <c:order val="1"/>
          <c:tx>
            <c:strRef>
              <c:f>LDH_graph_candidates!$C$12</c:f>
              <c:strCache>
                <c:ptCount val="1"/>
                <c:pt idx="0">
                  <c:v>TM11_14_PM_F1</c:v>
                </c:pt>
              </c:strCache>
            </c:strRef>
          </c:tx>
          <c:spPr>
            <a:ln w="38100" cap="rnd">
              <a:noFill/>
              <a:round/>
            </a:ln>
            <a:effectLst/>
          </c:spPr>
          <c:marker>
            <c:symbol val="triangle"/>
            <c:size val="10"/>
            <c:spPr>
              <a:solidFill>
                <a:srgbClr val="ED7D31"/>
              </a:solidFill>
              <a:ln w="9525">
                <a:solidFill>
                  <a:srgbClr val="843C0C"/>
                </a:solidFill>
                <a:prstDash val="solid"/>
              </a:ln>
              <a:effectLst/>
            </c:spPr>
          </c:marker>
          <c:dLbls>
            <c:dLbl>
              <c:idx val="4"/>
              <c:tx>
                <c:rich>
                  <a:bodyPr/>
                  <a:lstStyle/>
                  <a:p>
                    <a:r>
                      <a:rPr lang="en-US" altLang="ja-JP"/>
                      <a:t>TM_Table11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1693-472D-A379-827AF1FB92A4}"/>
                </c:ext>
              </c:extLst>
            </c:dLbl>
            <c:dLbl>
              <c:idx val="5"/>
              <c:tx>
                <c:rich>
                  <a:bodyPr/>
                  <a:lstStyle/>
                  <a:p>
                    <a:r>
                      <a:rPr lang="en-US" altLang="ja-JP"/>
                      <a:t>TM_Table12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1693-472D-A379-827AF1FB92A4}"/>
                </c:ext>
              </c:extLst>
            </c:dLbl>
            <c:dLbl>
              <c:idx val="6"/>
              <c:tx>
                <c:rich>
                  <a:bodyPr/>
                  <a:lstStyle/>
                  <a:p>
                    <a:r>
                      <a:rPr lang="en-US" altLang="ja-JP"/>
                      <a:t>TM_Table14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1693-472D-A379-827AF1FB92A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LDH_graph_candidates!$A$13:$A$19</c:f>
              <c:numCache>
                <c:formatCode>General</c:formatCode>
                <c:ptCount val="7"/>
                <c:pt idx="0">
                  <c:v>68.592588488031097</c:v>
                </c:pt>
                <c:pt idx="1">
                  <c:v>189.183992822959</c:v>
                </c:pt>
                <c:pt idx="2">
                  <c:v>362.416843764894</c:v>
                </c:pt>
                <c:pt idx="3">
                  <c:v>362.416843764894</c:v>
                </c:pt>
                <c:pt idx="4">
                  <c:v>365.33333333333297</c:v>
                </c:pt>
                <c:pt idx="5">
                  <c:v>365.33333333333297</c:v>
                </c:pt>
                <c:pt idx="6">
                  <c:v>365.33333333333297</c:v>
                </c:pt>
              </c:numCache>
            </c:numRef>
          </c:xVal>
          <c:yVal>
            <c:numRef>
              <c:f>LDH_graph_candidates!$C$13:$C$19</c:f>
              <c:numCache>
                <c:formatCode>General</c:formatCode>
                <c:ptCount val="7"/>
                <c:pt idx="4">
                  <c:v>1.6328073940150201</c:v>
                </c:pt>
                <c:pt idx="5">
                  <c:v>1.8162489524527501</c:v>
                </c:pt>
                <c:pt idx="6">
                  <c:v>2.1455798783600901</c:v>
                </c:pt>
              </c:numCache>
            </c:numRef>
          </c:yVal>
          <c:smooth val="0"/>
          <c:extLst>
            <c:ext xmlns:c16="http://schemas.microsoft.com/office/drawing/2014/chart" uri="{C3380CC4-5D6E-409C-BE32-E72D297353CC}">
              <c16:uniqueId val="{00000001-1693-472D-A379-827AF1FB92A4}"/>
            </c:ext>
          </c:extLst>
        </c:ser>
        <c:ser>
          <c:idx val="2"/>
          <c:order val="2"/>
          <c:tx>
            <c:strRef>
              <c:f>LDH_graph_candidates!$D$12</c:f>
              <c:strCache>
                <c:ptCount val="1"/>
                <c:pt idx="0">
                  <c:v>PM_target_1</c:v>
                </c:pt>
              </c:strCache>
            </c:strRef>
          </c:tx>
          <c:spPr>
            <a:ln w="19050" cap="rnd">
              <a:solidFill>
                <a:srgbClr val="FF0000"/>
              </a:solidFill>
              <a:prstDash val="lgDash"/>
              <a:round/>
            </a:ln>
            <a:effectLst/>
          </c:spPr>
          <c:marker>
            <c:symbol val="none"/>
          </c:marker>
          <c:xVal>
            <c:numRef>
              <c:f>LDH_graph_candidates!$A$13:$A$19</c:f>
              <c:numCache>
                <c:formatCode>General</c:formatCode>
                <c:ptCount val="7"/>
                <c:pt idx="0">
                  <c:v>68.592588488031097</c:v>
                </c:pt>
                <c:pt idx="1">
                  <c:v>189.183992822959</c:v>
                </c:pt>
                <c:pt idx="2">
                  <c:v>362.416843764894</c:v>
                </c:pt>
                <c:pt idx="3">
                  <c:v>362.416843764894</c:v>
                </c:pt>
                <c:pt idx="4">
                  <c:v>365.33333333333297</c:v>
                </c:pt>
                <c:pt idx="5">
                  <c:v>365.33333333333297</c:v>
                </c:pt>
                <c:pt idx="6">
                  <c:v>365.33333333333297</c:v>
                </c:pt>
              </c:numCache>
            </c:numRef>
          </c:xVal>
          <c:yVal>
            <c:numRef>
              <c:f>LDH_graph_candidates!$D$13:$D$19</c:f>
              <c:numCache>
                <c:formatCode>General</c:formatCode>
                <c:ptCount val="7"/>
                <c:pt idx="0">
                  <c:v>1</c:v>
                </c:pt>
                <c:pt idx="1">
                  <c:v>1</c:v>
                </c:pt>
                <c:pt idx="2">
                  <c:v>1</c:v>
                </c:pt>
                <c:pt idx="3">
                  <c:v>1</c:v>
                </c:pt>
                <c:pt idx="4">
                  <c:v>1</c:v>
                </c:pt>
                <c:pt idx="5">
                  <c:v>1</c:v>
                </c:pt>
                <c:pt idx="6">
                  <c:v>1</c:v>
                </c:pt>
              </c:numCache>
            </c:numRef>
          </c:yVal>
          <c:smooth val="0"/>
          <c:extLst>
            <c:ext xmlns:c16="http://schemas.microsoft.com/office/drawing/2014/chart" uri="{C3380CC4-5D6E-409C-BE32-E72D297353CC}">
              <c16:uniqueId val="{00000002-1693-472D-A379-827AF1FB92A4}"/>
            </c:ext>
          </c:extLst>
        </c:ser>
        <c:dLbls>
          <c:showLegendKey val="0"/>
          <c:showVal val="0"/>
          <c:showCatName val="0"/>
          <c:showSerName val="0"/>
          <c:showPercent val="0"/>
          <c:showBubbleSize val="0"/>
        </c:dLbls>
        <c:axId val="2134133663"/>
        <c:axId val="2134122623"/>
      </c:scatterChart>
      <c:valAx>
        <c:axId val="2134133663"/>
        <c:scaling>
          <c:orientation val="minMax"/>
          <c:max val="400"/>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Geometry L/DH (mean)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2134122623"/>
        <c:crosses val="autoZero"/>
        <c:crossBetween val="midCat"/>
      </c:valAx>
      <c:valAx>
        <c:axId val="21341226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PM_F1_mean (q_P/q_M)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213413366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ja-JP"/>
              <a:t>Geometry L/DH vs Tsub</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scatterChart>
        <c:scatterStyle val="lineMarker"/>
        <c:varyColors val="0"/>
        <c:ser>
          <c:idx val="0"/>
          <c:order val="0"/>
          <c:tx>
            <c:strRef>
              <c:f>LDH_graph_candidates!$G$12</c:f>
              <c:strCache>
                <c:ptCount val="1"/>
                <c:pt idx="0">
                  <c:v>Existing_Tsub_K</c:v>
                </c:pt>
              </c:strCache>
            </c:strRef>
          </c:tx>
          <c:spPr>
            <a:ln w="38100" cap="rnd">
              <a:noFill/>
              <a:round/>
            </a:ln>
            <a:effectLst/>
          </c:spPr>
          <c:marker>
            <c:symbol val="circle"/>
            <c:size val="9"/>
            <c:spPr>
              <a:solidFill>
                <a:srgbClr val="2E75B6"/>
              </a:solidFill>
              <a:ln w="9525">
                <a:solidFill>
                  <a:srgbClr val="1F4E79"/>
                </a:solidFill>
                <a:prstDash val="solid"/>
              </a:ln>
              <a:effectLst/>
            </c:spPr>
          </c:marker>
          <c:dLbls>
            <c:dLbl>
              <c:idx val="0"/>
              <c:tx>
                <c:rich>
                  <a:bodyPr/>
                  <a:lstStyle/>
                  <a:p>
                    <a:r>
                      <a:rPr lang="en-US" altLang="ja-JP"/>
                      <a:t>tm_ST</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11BF-402D-9750-9197D94F1BBC}"/>
                </c:ext>
              </c:extLst>
            </c:dLbl>
            <c:dLbl>
              <c:idx val="1"/>
              <c:tx>
                <c:rich>
                  <a:bodyPr/>
                  <a:lstStyle/>
                  <a:p>
                    <a:r>
                      <a:rPr lang="en-US" altLang="ja-JP"/>
                      <a:t>tm_108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11BF-402D-9750-9197D94F1BBC}"/>
                </c:ext>
              </c:extLst>
            </c:dLbl>
            <c:dLbl>
              <c:idx val="2"/>
              <c:tx>
                <c:rich>
                  <a:bodyPr/>
                  <a:lstStyle/>
                  <a:p>
                    <a:r>
                      <a:rPr lang="en-US" altLang="ja-JP"/>
                      <a:t>tm_161</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11BF-402D-9750-9197D94F1BBC}"/>
                </c:ext>
              </c:extLst>
            </c:dLbl>
            <c:dLbl>
              <c:idx val="3"/>
              <c:tx>
                <c:rich>
                  <a:bodyPr/>
                  <a:lstStyle/>
                  <a:p>
                    <a:r>
                      <a:rPr lang="en-US" altLang="ja-JP"/>
                      <a:t>tm_164</a:t>
                    </a:r>
                  </a:p>
                </c:rich>
              </c:tx>
              <c:dLblPos val="b"/>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11BF-402D-9750-9197D94F1BB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LDH_graph_candidates!$F$13:$F$19</c:f>
              <c:numCache>
                <c:formatCode>General</c:formatCode>
                <c:ptCount val="7"/>
                <c:pt idx="0">
                  <c:v>68.592588488031097</c:v>
                </c:pt>
                <c:pt idx="1">
                  <c:v>189.183992822959</c:v>
                </c:pt>
                <c:pt idx="2">
                  <c:v>362.416843764894</c:v>
                </c:pt>
                <c:pt idx="3">
                  <c:v>362.416843764894</c:v>
                </c:pt>
                <c:pt idx="4">
                  <c:v>365.33333333333297</c:v>
                </c:pt>
                <c:pt idx="5">
                  <c:v>365.33333333333297</c:v>
                </c:pt>
                <c:pt idx="6">
                  <c:v>365.33333333333297</c:v>
                </c:pt>
              </c:numCache>
            </c:numRef>
          </c:xVal>
          <c:yVal>
            <c:numRef>
              <c:f>LDH_graph_candidates!$G$13:$G$19</c:f>
              <c:numCache>
                <c:formatCode>General</c:formatCode>
                <c:ptCount val="7"/>
                <c:pt idx="0">
                  <c:v>61.006215841557101</c:v>
                </c:pt>
                <c:pt idx="1">
                  <c:v>46.083809030180099</c:v>
                </c:pt>
                <c:pt idx="2">
                  <c:v>63.843925722497197</c:v>
                </c:pt>
                <c:pt idx="3">
                  <c:v>54.954868063903703</c:v>
                </c:pt>
              </c:numCache>
            </c:numRef>
          </c:yVal>
          <c:smooth val="0"/>
          <c:extLst>
            <c:ext xmlns:c16="http://schemas.microsoft.com/office/drawing/2014/chart" uri="{C3380CC4-5D6E-409C-BE32-E72D297353CC}">
              <c16:uniqueId val="{00000000-11BF-402D-9750-9197D94F1BBC}"/>
            </c:ext>
          </c:extLst>
        </c:ser>
        <c:ser>
          <c:idx val="1"/>
          <c:order val="1"/>
          <c:tx>
            <c:strRef>
              <c:f>LDH_graph_candidates!$H$12</c:f>
              <c:strCache>
                <c:ptCount val="1"/>
                <c:pt idx="0">
                  <c:v>TM11_14_Tsub_K</c:v>
                </c:pt>
              </c:strCache>
            </c:strRef>
          </c:tx>
          <c:spPr>
            <a:ln w="38100" cap="rnd">
              <a:noFill/>
              <a:round/>
            </a:ln>
            <a:effectLst/>
          </c:spPr>
          <c:marker>
            <c:symbol val="triangle"/>
            <c:size val="10"/>
            <c:spPr>
              <a:solidFill>
                <a:srgbClr val="ED7D31"/>
              </a:solidFill>
              <a:ln w="9525">
                <a:solidFill>
                  <a:srgbClr val="843C0C"/>
                </a:solidFill>
                <a:prstDash val="solid"/>
              </a:ln>
              <a:effectLst/>
            </c:spPr>
          </c:marker>
          <c:dLbls>
            <c:dLbl>
              <c:idx val="4"/>
              <c:tx>
                <c:rich>
                  <a:bodyPr/>
                  <a:lstStyle/>
                  <a:p>
                    <a:r>
                      <a:rPr lang="en-US" altLang="ja-JP"/>
                      <a:t>TM_Table11</a:t>
                    </a:r>
                  </a:p>
                </c:rich>
              </c:tx>
              <c:dLblPos val="b"/>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11BF-402D-9750-9197D94F1BBC}"/>
                </c:ext>
              </c:extLst>
            </c:dLbl>
            <c:dLbl>
              <c:idx val="5"/>
              <c:tx>
                <c:rich>
                  <a:bodyPr/>
                  <a:lstStyle/>
                  <a:p>
                    <a:r>
                      <a:rPr lang="en-US" altLang="ja-JP"/>
                      <a:t>TM_Table12</a:t>
                    </a:r>
                  </a:p>
                </c:rich>
              </c:tx>
              <c:dLblPos val="l"/>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11BF-402D-9750-9197D94F1BBC}"/>
                </c:ext>
              </c:extLst>
            </c:dLbl>
            <c:dLbl>
              <c:idx val="6"/>
              <c:tx>
                <c:rich>
                  <a:bodyPr/>
                  <a:lstStyle/>
                  <a:p>
                    <a:r>
                      <a:rPr lang="en-US" altLang="ja-JP"/>
                      <a:t>TM_Table14</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11BF-402D-9750-9197D94F1BB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LDH_graph_candidates!$F$13:$F$19</c:f>
              <c:numCache>
                <c:formatCode>General</c:formatCode>
                <c:ptCount val="7"/>
                <c:pt idx="0">
                  <c:v>68.592588488031097</c:v>
                </c:pt>
                <c:pt idx="1">
                  <c:v>189.183992822959</c:v>
                </c:pt>
                <c:pt idx="2">
                  <c:v>362.416843764894</c:v>
                </c:pt>
                <c:pt idx="3">
                  <c:v>362.416843764894</c:v>
                </c:pt>
                <c:pt idx="4">
                  <c:v>365.33333333333297</c:v>
                </c:pt>
                <c:pt idx="5">
                  <c:v>365.33333333333297</c:v>
                </c:pt>
                <c:pt idx="6">
                  <c:v>365.33333333333297</c:v>
                </c:pt>
              </c:numCache>
            </c:numRef>
          </c:xVal>
          <c:yVal>
            <c:numRef>
              <c:f>LDH_graph_candidates!$H$13:$H$19</c:f>
              <c:numCache>
                <c:formatCode>General</c:formatCode>
                <c:ptCount val="7"/>
                <c:pt idx="4">
                  <c:v>319.19331900644897</c:v>
                </c:pt>
                <c:pt idx="5">
                  <c:v>328.394948959158</c:v>
                </c:pt>
                <c:pt idx="6">
                  <c:v>336.20452027832903</c:v>
                </c:pt>
              </c:numCache>
            </c:numRef>
          </c:yVal>
          <c:smooth val="0"/>
          <c:extLst>
            <c:ext xmlns:c16="http://schemas.microsoft.com/office/drawing/2014/chart" uri="{C3380CC4-5D6E-409C-BE32-E72D297353CC}">
              <c16:uniqueId val="{00000001-11BF-402D-9750-9197D94F1BBC}"/>
            </c:ext>
          </c:extLst>
        </c:ser>
        <c:dLbls>
          <c:showLegendKey val="0"/>
          <c:showVal val="0"/>
          <c:showCatName val="0"/>
          <c:showSerName val="0"/>
          <c:showPercent val="0"/>
          <c:showBubbleSize val="0"/>
        </c:dLbls>
        <c:axId val="2134123583"/>
        <c:axId val="2134118783"/>
      </c:scatterChart>
      <c:valAx>
        <c:axId val="2134123583"/>
        <c:scaling>
          <c:orientation val="minMax"/>
          <c:max val="400"/>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Geometry L/DH (mean)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2134118783"/>
        <c:crosses val="autoZero"/>
        <c:crossBetween val="midCat"/>
      </c:valAx>
      <c:valAx>
        <c:axId val="21341187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Tsub_K_mean (K)</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213412358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ja-JP"/>
              <a:t>Geometry L/DH vs PM ratio without F1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scatterChart>
        <c:scatterStyle val="lineMarker"/>
        <c:varyColors val="0"/>
        <c:ser>
          <c:idx val="0"/>
          <c:order val="0"/>
          <c:tx>
            <c:strRef>
              <c:f>LDH_graph_candidates!$K$12</c:f>
              <c:strCache>
                <c:ptCount val="1"/>
                <c:pt idx="0">
                  <c:v>Existing_PM_noF1</c:v>
                </c:pt>
              </c:strCache>
            </c:strRef>
          </c:tx>
          <c:spPr>
            <a:ln w="38100" cap="rnd">
              <a:noFill/>
              <a:round/>
            </a:ln>
            <a:effectLst/>
          </c:spPr>
          <c:marker>
            <c:symbol val="circle"/>
            <c:size val="9"/>
            <c:spPr>
              <a:solidFill>
                <a:srgbClr val="2E75B6"/>
              </a:solidFill>
              <a:ln w="9525">
                <a:solidFill>
                  <a:srgbClr val="1F4E79"/>
                </a:solidFill>
                <a:prstDash val="solid"/>
              </a:ln>
              <a:effectLst/>
            </c:spPr>
          </c:marker>
          <c:dLbls>
            <c:dLbl>
              <c:idx val="0"/>
              <c:tx>
                <c:rich>
                  <a:bodyPr/>
                  <a:lstStyle/>
                  <a:p>
                    <a:r>
                      <a:rPr lang="en-US" altLang="ja-JP"/>
                      <a:t>tm_ST</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BF0-42FE-BB64-46C7950A4E73}"/>
                </c:ext>
              </c:extLst>
            </c:dLbl>
            <c:dLbl>
              <c:idx val="1"/>
              <c:tx>
                <c:rich>
                  <a:bodyPr/>
                  <a:lstStyle/>
                  <a:p>
                    <a:r>
                      <a:rPr lang="en-US" altLang="ja-JP"/>
                      <a:t>tm_108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BF0-42FE-BB64-46C7950A4E73}"/>
                </c:ext>
              </c:extLst>
            </c:dLbl>
            <c:dLbl>
              <c:idx val="2"/>
              <c:tx>
                <c:rich>
                  <a:bodyPr/>
                  <a:lstStyle/>
                  <a:p>
                    <a:r>
                      <a:rPr lang="en-US" altLang="ja-JP"/>
                      <a:t>tm_161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BF0-42FE-BB64-46C7950A4E73}"/>
                </c:ext>
              </c:extLst>
            </c:dLbl>
            <c:dLbl>
              <c:idx val="3"/>
              <c:tx>
                <c:rich>
                  <a:bodyPr/>
                  <a:lstStyle/>
                  <a:p>
                    <a:r>
                      <a:rPr lang="en-US" altLang="ja-JP"/>
                      <a:t>tm_164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BF0-42FE-BB64-46C7950A4E7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LDH_graph_candidates!$J$13:$J$19</c:f>
              <c:numCache>
                <c:formatCode>General</c:formatCode>
                <c:ptCount val="7"/>
                <c:pt idx="0">
                  <c:v>68.592588488031097</c:v>
                </c:pt>
                <c:pt idx="1">
                  <c:v>189.183992822959</c:v>
                </c:pt>
                <c:pt idx="2">
                  <c:v>362.416843764894</c:v>
                </c:pt>
                <c:pt idx="3">
                  <c:v>362.416843764894</c:v>
                </c:pt>
                <c:pt idx="4">
                  <c:v>365.33333333333297</c:v>
                </c:pt>
                <c:pt idx="5">
                  <c:v>365.33333333333297</c:v>
                </c:pt>
                <c:pt idx="6">
                  <c:v>365.33333333333297</c:v>
                </c:pt>
              </c:numCache>
            </c:numRef>
          </c:xVal>
          <c:yVal>
            <c:numRef>
              <c:f>LDH_graph_candidates!$K$13:$K$19</c:f>
              <c:numCache>
                <c:formatCode>General</c:formatCode>
                <c:ptCount val="7"/>
                <c:pt idx="0">
                  <c:v>0.60541045238667102</c:v>
                </c:pt>
                <c:pt idx="1">
                  <c:v>0.62183051048372795</c:v>
                </c:pt>
                <c:pt idx="2">
                  <c:v>0.62098047872877304</c:v>
                </c:pt>
                <c:pt idx="3">
                  <c:v>0.57092311710657495</c:v>
                </c:pt>
              </c:numCache>
            </c:numRef>
          </c:yVal>
          <c:smooth val="0"/>
          <c:extLst>
            <c:ext xmlns:c16="http://schemas.microsoft.com/office/drawing/2014/chart" uri="{C3380CC4-5D6E-409C-BE32-E72D297353CC}">
              <c16:uniqueId val="{00000000-9BF0-42FE-BB64-46C7950A4E73}"/>
            </c:ext>
          </c:extLst>
        </c:ser>
        <c:ser>
          <c:idx val="1"/>
          <c:order val="1"/>
          <c:tx>
            <c:strRef>
              <c:f>LDH_graph_candidates!$L$12</c:f>
              <c:strCache>
                <c:ptCount val="1"/>
                <c:pt idx="0">
                  <c:v>TM11_14_PM_noF1</c:v>
                </c:pt>
              </c:strCache>
            </c:strRef>
          </c:tx>
          <c:spPr>
            <a:ln w="38100" cap="rnd">
              <a:noFill/>
              <a:round/>
            </a:ln>
            <a:effectLst/>
          </c:spPr>
          <c:marker>
            <c:symbol val="triangle"/>
            <c:size val="10"/>
            <c:spPr>
              <a:solidFill>
                <a:srgbClr val="ED7D31"/>
              </a:solidFill>
              <a:ln w="9525">
                <a:solidFill>
                  <a:srgbClr val="843C0C"/>
                </a:solidFill>
                <a:prstDash val="solid"/>
              </a:ln>
              <a:effectLst/>
            </c:spPr>
          </c:marker>
          <c:dLbls>
            <c:dLbl>
              <c:idx val="4"/>
              <c:tx>
                <c:rich>
                  <a:bodyPr/>
                  <a:lstStyle/>
                  <a:p>
                    <a:r>
                      <a:rPr lang="en-US" altLang="ja-JP"/>
                      <a:t>TM_Table11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BF0-42FE-BB64-46C7950A4E73}"/>
                </c:ext>
              </c:extLst>
            </c:dLbl>
            <c:dLbl>
              <c:idx val="5"/>
              <c:tx>
                <c:rich>
                  <a:bodyPr/>
                  <a:lstStyle/>
                  <a:p>
                    <a:r>
                      <a:rPr lang="en-US" altLang="ja-JP"/>
                      <a:t>TM_Table12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BF0-42FE-BB64-46C7950A4E73}"/>
                </c:ext>
              </c:extLst>
            </c:dLbl>
            <c:dLbl>
              <c:idx val="6"/>
              <c:tx>
                <c:rich>
                  <a:bodyPr/>
                  <a:lstStyle/>
                  <a:p>
                    <a:r>
                      <a:rPr lang="en-US" altLang="ja-JP"/>
                      <a:t>TM_Table14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BF0-42FE-BB64-46C7950A4E7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LDH_graph_candidates!$J$13:$J$19</c:f>
              <c:numCache>
                <c:formatCode>General</c:formatCode>
                <c:ptCount val="7"/>
                <c:pt idx="0">
                  <c:v>68.592588488031097</c:v>
                </c:pt>
                <c:pt idx="1">
                  <c:v>189.183992822959</c:v>
                </c:pt>
                <c:pt idx="2">
                  <c:v>362.416843764894</c:v>
                </c:pt>
                <c:pt idx="3">
                  <c:v>362.416843764894</c:v>
                </c:pt>
                <c:pt idx="4">
                  <c:v>365.33333333333297</c:v>
                </c:pt>
                <c:pt idx="5">
                  <c:v>365.33333333333297</c:v>
                </c:pt>
                <c:pt idx="6">
                  <c:v>365.33333333333297</c:v>
                </c:pt>
              </c:numCache>
            </c:numRef>
          </c:xVal>
          <c:yVal>
            <c:numRef>
              <c:f>LDH_graph_candidates!$L$13:$L$19</c:f>
              <c:numCache>
                <c:formatCode>General</c:formatCode>
                <c:ptCount val="7"/>
                <c:pt idx="4">
                  <c:v>1.6330974024795499</c:v>
                </c:pt>
                <c:pt idx="5">
                  <c:v>1.81628694634023</c:v>
                </c:pt>
                <c:pt idx="6">
                  <c:v>2.1455855629957998</c:v>
                </c:pt>
              </c:numCache>
            </c:numRef>
          </c:yVal>
          <c:smooth val="0"/>
          <c:extLst>
            <c:ext xmlns:c16="http://schemas.microsoft.com/office/drawing/2014/chart" uri="{C3380CC4-5D6E-409C-BE32-E72D297353CC}">
              <c16:uniqueId val="{00000001-9BF0-42FE-BB64-46C7950A4E73}"/>
            </c:ext>
          </c:extLst>
        </c:ser>
        <c:ser>
          <c:idx val="2"/>
          <c:order val="2"/>
          <c:tx>
            <c:strRef>
              <c:f>LDH_graph_candidates!$M$12</c:f>
              <c:strCache>
                <c:ptCount val="1"/>
                <c:pt idx="0">
                  <c:v>PM_target_1</c:v>
                </c:pt>
              </c:strCache>
            </c:strRef>
          </c:tx>
          <c:spPr>
            <a:ln w="19050" cap="rnd">
              <a:solidFill>
                <a:srgbClr val="FF0000"/>
              </a:solidFill>
              <a:prstDash val="lgDash"/>
              <a:round/>
            </a:ln>
            <a:effectLst/>
          </c:spPr>
          <c:marker>
            <c:symbol val="none"/>
          </c:marker>
          <c:xVal>
            <c:numRef>
              <c:f>LDH_graph_candidates!$J$13:$J$19</c:f>
              <c:numCache>
                <c:formatCode>General</c:formatCode>
                <c:ptCount val="7"/>
                <c:pt idx="0">
                  <c:v>68.592588488031097</c:v>
                </c:pt>
                <c:pt idx="1">
                  <c:v>189.183992822959</c:v>
                </c:pt>
                <c:pt idx="2">
                  <c:v>362.416843764894</c:v>
                </c:pt>
                <c:pt idx="3">
                  <c:v>362.416843764894</c:v>
                </c:pt>
                <c:pt idx="4">
                  <c:v>365.33333333333297</c:v>
                </c:pt>
                <c:pt idx="5">
                  <c:v>365.33333333333297</c:v>
                </c:pt>
                <c:pt idx="6">
                  <c:v>365.33333333333297</c:v>
                </c:pt>
              </c:numCache>
            </c:numRef>
          </c:xVal>
          <c:yVal>
            <c:numRef>
              <c:f>LDH_graph_candidates!$M$13:$M$19</c:f>
              <c:numCache>
                <c:formatCode>General</c:formatCode>
                <c:ptCount val="7"/>
                <c:pt idx="0">
                  <c:v>1</c:v>
                </c:pt>
                <c:pt idx="1">
                  <c:v>1</c:v>
                </c:pt>
                <c:pt idx="2">
                  <c:v>1</c:v>
                </c:pt>
                <c:pt idx="3">
                  <c:v>1</c:v>
                </c:pt>
                <c:pt idx="4">
                  <c:v>1</c:v>
                </c:pt>
                <c:pt idx="5">
                  <c:v>1</c:v>
                </c:pt>
                <c:pt idx="6">
                  <c:v>1</c:v>
                </c:pt>
              </c:numCache>
            </c:numRef>
          </c:yVal>
          <c:smooth val="0"/>
          <c:extLst>
            <c:ext xmlns:c16="http://schemas.microsoft.com/office/drawing/2014/chart" uri="{C3380CC4-5D6E-409C-BE32-E72D297353CC}">
              <c16:uniqueId val="{00000002-9BF0-42FE-BB64-46C7950A4E73}"/>
            </c:ext>
          </c:extLst>
        </c:ser>
        <c:dLbls>
          <c:showLegendKey val="0"/>
          <c:showVal val="0"/>
          <c:showCatName val="0"/>
          <c:showSerName val="0"/>
          <c:showPercent val="0"/>
          <c:showBubbleSize val="0"/>
        </c:dLbls>
        <c:axId val="2134135583"/>
        <c:axId val="2134136063"/>
      </c:scatterChart>
      <c:valAx>
        <c:axId val="2134135583"/>
        <c:scaling>
          <c:orientation val="minMax"/>
          <c:max val="400"/>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Geometry L/DH (mean)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2134136063"/>
        <c:crosses val="autoZero"/>
        <c:crossBetween val="midCat"/>
      </c:valAx>
      <c:valAx>
        <c:axId val="21341360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PM_noF1_mean (q_P/q_M)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213413558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altLang="ja-JP" sz="1600" b="1" i="0" u="none" strike="noStrike" kern="1200" spc="0" baseline="0">
                <a:solidFill>
                  <a:schemeClr val="tx1">
                    <a:lumMod val="65000"/>
                    <a:lumOff val="35000"/>
                  </a:schemeClr>
                </a:solidFill>
                <a:latin typeface="+mn-lt"/>
                <a:ea typeface="+mn-ea"/>
                <a:cs typeface="+mn-cs"/>
              </a:defRPr>
            </a:pPr>
            <a:r>
              <a:rPr lang="en-US"/>
              <a:t>PM_F1 vs x_Mes</a:t>
            </a:r>
            <a:r>
              <a:rPr lang="ja-JP"/>
              <a:t>（</a:t>
            </a:r>
            <a:r>
              <a:rPr lang="en-US"/>
              <a:t>Table10</a:t>
            </a:r>
            <a:r>
              <a:rPr lang="ja-JP"/>
              <a:t>基準）</a:t>
            </a:r>
          </a:p>
        </c:rich>
      </c:tx>
      <c:overlay val="0"/>
      <c:spPr>
        <a:noFill/>
        <a:ln>
          <a:noFill/>
        </a:ln>
        <a:effectLst/>
      </c:spPr>
      <c:txPr>
        <a:bodyPr rot="0" spcFirstLastPara="1" vertOverflow="ellipsis" vert="horz" wrap="square" anchor="ctr" anchorCtr="1"/>
        <a:lstStyle/>
        <a:p>
          <a:pPr>
            <a:defRPr altLang="ja-JP" sz="1600" b="1"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scatterChart>
        <c:scatterStyle val="lineMarker"/>
        <c:varyColors val="0"/>
        <c:ser>
          <c:idx val="0"/>
          <c:order val="0"/>
          <c:tx>
            <c:strRef>
              <c:f>TM10_vs_TM11_14_diag!$AB$1</c:f>
              <c:strCache>
                <c:ptCount val="1"/>
                <c:pt idx="0">
                  <c:v>Table10（短管 L/DH 62-80）</c:v>
                </c:pt>
              </c:strCache>
            </c:strRef>
          </c:tx>
          <c:spPr>
            <a:ln w="25400" cap="rnd">
              <a:noFill/>
              <a:round/>
            </a:ln>
            <a:effectLst/>
          </c:spPr>
          <c:marker>
            <c:symbol val="circle"/>
            <c:size val="6"/>
            <c:spPr>
              <a:solidFill>
                <a:schemeClr val="accent1"/>
              </a:solidFill>
              <a:ln w="9525">
                <a:solidFill>
                  <a:schemeClr val="accent1"/>
                </a:solidFill>
              </a:ln>
              <a:effectLst/>
            </c:spPr>
          </c:marker>
          <c:xVal>
            <c:numRef>
              <c:f>TM10_vs_TM11_14_diag!$AA$2:$AA$107</c:f>
              <c:numCache>
                <c:formatCode>General</c:formatCode>
                <c:ptCount val="106"/>
                <c:pt idx="0">
                  <c:v>-0.05</c:v>
                </c:pt>
                <c:pt idx="1">
                  <c:v>-5.5E-2</c:v>
                </c:pt>
                <c:pt idx="2">
                  <c:v>-3.3000000000000002E-2</c:v>
                </c:pt>
                <c:pt idx="3">
                  <c:v>-7.4999999999999997E-2</c:v>
                </c:pt>
                <c:pt idx="4">
                  <c:v>-3.5999999999999997E-2</c:v>
                </c:pt>
                <c:pt idx="5">
                  <c:v>-4.8000000000000001E-2</c:v>
                </c:pt>
                <c:pt idx="6">
                  <c:v>-7.0999999999999994E-2</c:v>
                </c:pt>
                <c:pt idx="7">
                  <c:v>-2.7E-2</c:v>
                </c:pt>
                <c:pt idx="8">
                  <c:v>-2.5999999999999999E-2</c:v>
                </c:pt>
                <c:pt idx="9">
                  <c:v>1E-3</c:v>
                </c:pt>
                <c:pt idx="10">
                  <c:v>-1.7999999999999999E-2</c:v>
                </c:pt>
                <c:pt idx="11">
                  <c:v>-2.5999999999999999E-2</c:v>
                </c:pt>
                <c:pt idx="12">
                  <c:v>-1.2E-2</c:v>
                </c:pt>
                <c:pt idx="13">
                  <c:v>0.13700000000000001</c:v>
                </c:pt>
                <c:pt idx="14">
                  <c:v>6.0999999999999999E-2</c:v>
                </c:pt>
                <c:pt idx="15">
                  <c:v>7.9000000000000001E-2</c:v>
                </c:pt>
                <c:pt idx="16">
                  <c:v>7.4999999999999997E-2</c:v>
                </c:pt>
                <c:pt idx="17">
                  <c:v>0.107</c:v>
                </c:pt>
                <c:pt idx="18">
                  <c:v>9.2999999999999999E-2</c:v>
                </c:pt>
                <c:pt idx="19">
                  <c:v>9.1999999999999998E-2</c:v>
                </c:pt>
                <c:pt idx="20">
                  <c:v>7.2999999999999995E-2</c:v>
                </c:pt>
                <c:pt idx="21">
                  <c:v>7.1999999999999995E-2</c:v>
                </c:pt>
                <c:pt idx="22">
                  <c:v>6.8000000000000005E-2</c:v>
                </c:pt>
                <c:pt idx="23">
                  <c:v>7.6999999999999999E-2</c:v>
                </c:pt>
                <c:pt idx="24">
                  <c:v>7.0000000000000007E-2</c:v>
                </c:pt>
                <c:pt idx="25">
                  <c:v>6.9000000000000006E-2</c:v>
                </c:pt>
                <c:pt idx="26">
                  <c:v>6.5000000000000002E-2</c:v>
                </c:pt>
                <c:pt idx="27">
                  <c:v>9.6000000000000002E-2</c:v>
                </c:pt>
                <c:pt idx="28">
                  <c:v>0.105</c:v>
                </c:pt>
                <c:pt idx="29">
                  <c:v>0.10199999999999999</c:v>
                </c:pt>
                <c:pt idx="30">
                  <c:v>9.1999999999999998E-2</c:v>
                </c:pt>
                <c:pt idx="31">
                  <c:v>7.3999999999999996E-2</c:v>
                </c:pt>
                <c:pt idx="32">
                  <c:v>7.5999999999999998E-2</c:v>
                </c:pt>
                <c:pt idx="33">
                  <c:v>7.2999999999999995E-2</c:v>
                </c:pt>
                <c:pt idx="34">
                  <c:v>8.1000000000000003E-2</c:v>
                </c:pt>
                <c:pt idx="35">
                  <c:v>9.0999999999999998E-2</c:v>
                </c:pt>
                <c:pt idx="36">
                  <c:v>8.6999999999999994E-2</c:v>
                </c:pt>
                <c:pt idx="37">
                  <c:v>8.5999999999999993E-2</c:v>
                </c:pt>
                <c:pt idx="38">
                  <c:v>-0.159</c:v>
                </c:pt>
                <c:pt idx="39">
                  <c:v>5.1999999999999998E-2</c:v>
                </c:pt>
                <c:pt idx="40">
                  <c:v>-3.1E-2</c:v>
                </c:pt>
                <c:pt idx="41">
                  <c:v>-3.5999999999999997E-2</c:v>
                </c:pt>
                <c:pt idx="42">
                  <c:v>-3.2000000000000001E-2</c:v>
                </c:pt>
                <c:pt idx="43">
                  <c:v>-3.6999999999999998E-2</c:v>
                </c:pt>
                <c:pt idx="44">
                  <c:v>-3.6999999999999998E-2</c:v>
                </c:pt>
                <c:pt idx="45">
                  <c:v>-3.9E-2</c:v>
                </c:pt>
                <c:pt idx="46">
                  <c:v>-3.5999999999999997E-2</c:v>
                </c:pt>
                <c:pt idx="47">
                  <c:v>-3.3000000000000002E-2</c:v>
                </c:pt>
                <c:pt idx="48">
                  <c:v>-3.9E-2</c:v>
                </c:pt>
                <c:pt idx="49">
                  <c:v>-4.4999999999999998E-2</c:v>
                </c:pt>
                <c:pt idx="50">
                  <c:v>-0.191</c:v>
                </c:pt>
                <c:pt idx="51">
                  <c:v>-5.8999999999999997E-2</c:v>
                </c:pt>
                <c:pt idx="52">
                  <c:v>8.1000000000000003E-2</c:v>
                </c:pt>
                <c:pt idx="53">
                  <c:v>-8.2000000000000003E-2</c:v>
                </c:pt>
                <c:pt idx="54">
                  <c:v>0.11700000000000001</c:v>
                </c:pt>
                <c:pt idx="55">
                  <c:v>5.2999999999999999E-2</c:v>
                </c:pt>
                <c:pt idx="56">
                  <c:v>7.9000000000000001E-2</c:v>
                </c:pt>
                <c:pt idx="57">
                  <c:v>8.6999999999999994E-2</c:v>
                </c:pt>
                <c:pt idx="58">
                  <c:v>1.4999999999999999E-2</c:v>
                </c:pt>
                <c:pt idx="59">
                  <c:v>-1.4E-2</c:v>
                </c:pt>
                <c:pt idx="60">
                  <c:v>-0.09</c:v>
                </c:pt>
                <c:pt idx="61">
                  <c:v>-0.14399999999999999</c:v>
                </c:pt>
                <c:pt idx="62">
                  <c:v>-2.7E-2</c:v>
                </c:pt>
                <c:pt idx="63">
                  <c:v>-0.17399999999999999</c:v>
                </c:pt>
                <c:pt idx="64">
                  <c:v>-5.6000000000000001E-2</c:v>
                </c:pt>
                <c:pt idx="65">
                  <c:v>-6.0999999999999999E-2</c:v>
                </c:pt>
                <c:pt idx="66">
                  <c:v>-0.128</c:v>
                </c:pt>
                <c:pt idx="67">
                  <c:v>-0.28399999999999997</c:v>
                </c:pt>
                <c:pt idx="68">
                  <c:v>-0.14799999999999999</c:v>
                </c:pt>
                <c:pt idx="69">
                  <c:v>-0.216</c:v>
                </c:pt>
                <c:pt idx="70">
                  <c:v>-8.5000000000000006E-2</c:v>
                </c:pt>
                <c:pt idx="71">
                  <c:v>-0.33400000000000002</c:v>
                </c:pt>
                <c:pt idx="72">
                  <c:v>-0.32900000000000001</c:v>
                </c:pt>
                <c:pt idx="73">
                  <c:v>0.13</c:v>
                </c:pt>
                <c:pt idx="74">
                  <c:v>0.13</c:v>
                </c:pt>
                <c:pt idx="75">
                  <c:v>-0.45700000000000002</c:v>
                </c:pt>
                <c:pt idx="76">
                  <c:v>8.8999999999999996E-2</c:v>
                </c:pt>
                <c:pt idx="77">
                  <c:v>7.1999999999999995E-2</c:v>
                </c:pt>
                <c:pt idx="78">
                  <c:v>8.3000000000000004E-2</c:v>
                </c:pt>
                <c:pt idx="79">
                  <c:v>8.2000000000000003E-2</c:v>
                </c:pt>
                <c:pt idx="80">
                  <c:v>4.9000000000000002E-2</c:v>
                </c:pt>
                <c:pt idx="81">
                  <c:v>8.1000000000000003E-2</c:v>
                </c:pt>
                <c:pt idx="82">
                  <c:v>7.6999999999999999E-2</c:v>
                </c:pt>
                <c:pt idx="83">
                  <c:v>3.6999999999999998E-2</c:v>
                </c:pt>
                <c:pt idx="84">
                  <c:v>3.4000000000000002E-2</c:v>
                </c:pt>
                <c:pt idx="85">
                  <c:v>3.3000000000000002E-2</c:v>
                </c:pt>
                <c:pt idx="86">
                  <c:v>-3.1E-2</c:v>
                </c:pt>
                <c:pt idx="87">
                  <c:v>-8.6999999999999994E-2</c:v>
                </c:pt>
                <c:pt idx="88">
                  <c:v>-8.7999999999999995E-2</c:v>
                </c:pt>
                <c:pt idx="89">
                  <c:v>-9.6000000000000002E-2</c:v>
                </c:pt>
                <c:pt idx="90">
                  <c:v>-4.3999999999999997E-2</c:v>
                </c:pt>
                <c:pt idx="91">
                  <c:v>-0.06</c:v>
                </c:pt>
                <c:pt idx="92">
                  <c:v>-0.105</c:v>
                </c:pt>
                <c:pt idx="93">
                  <c:v>-8.5999999999999993E-2</c:v>
                </c:pt>
                <c:pt idx="94">
                  <c:v>-0.114</c:v>
                </c:pt>
                <c:pt idx="95">
                  <c:v>-0.156</c:v>
                </c:pt>
                <c:pt idx="96">
                  <c:v>-7.5999999999999998E-2</c:v>
                </c:pt>
                <c:pt idx="97">
                  <c:v>-9.7000000000000003E-2</c:v>
                </c:pt>
                <c:pt idx="98">
                  <c:v>-0.13800000000000001</c:v>
                </c:pt>
                <c:pt idx="99">
                  <c:v>-0.11899999999999999</c:v>
                </c:pt>
                <c:pt idx="100">
                  <c:v>-0.33800000000000002</c:v>
                </c:pt>
                <c:pt idx="101">
                  <c:v>-0.23100000000000001</c:v>
                </c:pt>
                <c:pt idx="102">
                  <c:v>-0.35099999999999998</c:v>
                </c:pt>
                <c:pt idx="103">
                  <c:v>-0.38700000000000001</c:v>
                </c:pt>
                <c:pt idx="104">
                  <c:v>-0.5</c:v>
                </c:pt>
                <c:pt idx="105">
                  <c:v>0.2</c:v>
                </c:pt>
              </c:numCache>
            </c:numRef>
          </c:xVal>
          <c:yVal>
            <c:numRef>
              <c:f>TM10_vs_TM11_14_diag!$AB$2:$AB$107</c:f>
              <c:numCache>
                <c:formatCode>General</c:formatCode>
                <c:ptCount val="106"/>
                <c:pt idx="0">
                  <c:v>1.15999382358089</c:v>
                </c:pt>
                <c:pt idx="1">
                  <c:v>1.1753842085866799</c:v>
                </c:pt>
                <c:pt idx="2">
                  <c:v>1.0399209407733201</c:v>
                </c:pt>
                <c:pt idx="3">
                  <c:v>1.0159983053336901</c:v>
                </c:pt>
                <c:pt idx="4">
                  <c:v>1.02025744101284</c:v>
                </c:pt>
                <c:pt idx="5">
                  <c:v>1.04800583599547</c:v>
                </c:pt>
                <c:pt idx="6">
                  <c:v>1.0192628484025801</c:v>
                </c:pt>
                <c:pt idx="7">
                  <c:v>1.1716767223862801</c:v>
                </c:pt>
                <c:pt idx="8">
                  <c:v>1.2083000608471599</c:v>
                </c:pt>
                <c:pt idx="9">
                  <c:v>1.13826683364875</c:v>
                </c:pt>
                <c:pt idx="10">
                  <c:v>1.1223999568373499</c:v>
                </c:pt>
                <c:pt idx="11">
                  <c:v>1.13427786832708</c:v>
                </c:pt>
                <c:pt idx="12">
                  <c:v>1.0550140713223</c:v>
                </c:pt>
                <c:pt idx="13">
                  <c:v>0.74377527599154003</c:v>
                </c:pt>
                <c:pt idx="14">
                  <c:v>1.0710922770206699</c:v>
                </c:pt>
                <c:pt idx="15">
                  <c:v>1.0486827405396599</c:v>
                </c:pt>
                <c:pt idx="16">
                  <c:v>1.06039345056342</c:v>
                </c:pt>
                <c:pt idx="17">
                  <c:v>0.82452960021178701</c:v>
                </c:pt>
                <c:pt idx="18">
                  <c:v>0.86839868235252804</c:v>
                </c:pt>
                <c:pt idx="19">
                  <c:v>0.87048113523873705</c:v>
                </c:pt>
                <c:pt idx="20">
                  <c:v>1.0001445816621599</c:v>
                </c:pt>
                <c:pt idx="21">
                  <c:v>1.0103869401442001</c:v>
                </c:pt>
                <c:pt idx="22">
                  <c:v>1.0350671171611101</c:v>
                </c:pt>
                <c:pt idx="23">
                  <c:v>0.90614741299136303</c:v>
                </c:pt>
                <c:pt idx="24">
                  <c:v>0.93588881600922702</c:v>
                </c:pt>
                <c:pt idx="25">
                  <c:v>0.93666611360329999</c:v>
                </c:pt>
                <c:pt idx="26">
                  <c:v>0.96081780775704695</c:v>
                </c:pt>
                <c:pt idx="27">
                  <c:v>0.88459311528631102</c:v>
                </c:pt>
                <c:pt idx="28">
                  <c:v>0.83043435312592495</c:v>
                </c:pt>
                <c:pt idx="29">
                  <c:v>0.83738972358401098</c:v>
                </c:pt>
                <c:pt idx="30">
                  <c:v>0.88365982576854596</c:v>
                </c:pt>
                <c:pt idx="31">
                  <c:v>0.96595711144719498</c:v>
                </c:pt>
                <c:pt idx="32">
                  <c:v>0.93389455123723697</c:v>
                </c:pt>
                <c:pt idx="33">
                  <c:v>0.93780968176503199</c:v>
                </c:pt>
                <c:pt idx="34">
                  <c:v>0.93191729749862295</c:v>
                </c:pt>
                <c:pt idx="35">
                  <c:v>0.86367758889602297</c:v>
                </c:pt>
                <c:pt idx="36">
                  <c:v>0.88348436819199005</c:v>
                </c:pt>
                <c:pt idx="37">
                  <c:v>0.89376380448869697</c:v>
                </c:pt>
                <c:pt idx="38">
                  <c:v>1.04516278622548</c:v>
                </c:pt>
                <c:pt idx="39">
                  <c:v>1.0042367148521101</c:v>
                </c:pt>
                <c:pt idx="40">
                  <c:v>1.0152937868326899</c:v>
                </c:pt>
                <c:pt idx="41">
                  <c:v>1.0123253374183301</c:v>
                </c:pt>
                <c:pt idx="42">
                  <c:v>1.00527004710447</c:v>
                </c:pt>
                <c:pt idx="43">
                  <c:v>1.01814372769307</c:v>
                </c:pt>
                <c:pt idx="44">
                  <c:v>1.04156518475003</c:v>
                </c:pt>
                <c:pt idx="45">
                  <c:v>1.0400409861893201</c:v>
                </c:pt>
                <c:pt idx="46">
                  <c:v>1.0101874887465501</c:v>
                </c:pt>
                <c:pt idx="47">
                  <c:v>1.01488434764253</c:v>
                </c:pt>
                <c:pt idx="48">
                  <c:v>1.0159056723914599</c:v>
                </c:pt>
                <c:pt idx="49">
                  <c:v>1.02039953423789</c:v>
                </c:pt>
                <c:pt idx="50">
                  <c:v>1.0170472284179699</c:v>
                </c:pt>
                <c:pt idx="51">
                  <c:v>1.02943477322421</c:v>
                </c:pt>
                <c:pt idx="52">
                  <c:v>0.88191660731350596</c:v>
                </c:pt>
                <c:pt idx="53">
                  <c:v>1.0786523946223101</c:v>
                </c:pt>
                <c:pt idx="54">
                  <c:v>0.82489123286579302</c:v>
                </c:pt>
                <c:pt idx="55">
                  <c:v>0.94642361130359898</c:v>
                </c:pt>
                <c:pt idx="56">
                  <c:v>0.92281298839021597</c:v>
                </c:pt>
                <c:pt idx="57">
                  <c:v>0.89091497493977601</c:v>
                </c:pt>
                <c:pt idx="58">
                  <c:v>0.95303734403812301</c:v>
                </c:pt>
                <c:pt idx="59">
                  <c:v>0.92951254871956901</c:v>
                </c:pt>
                <c:pt idx="60">
                  <c:v>1.1610462010707101</c:v>
                </c:pt>
                <c:pt idx="61">
                  <c:v>1.0477304514613499</c:v>
                </c:pt>
                <c:pt idx="62">
                  <c:v>0.91958096031630798</c:v>
                </c:pt>
                <c:pt idx="63">
                  <c:v>1.0376475756552499</c:v>
                </c:pt>
                <c:pt idx="64">
                  <c:v>0.90117825915192395</c:v>
                </c:pt>
                <c:pt idx="65">
                  <c:v>1.0284568577934501</c:v>
                </c:pt>
                <c:pt idx="66">
                  <c:v>0.99416392179707802</c:v>
                </c:pt>
                <c:pt idx="67">
                  <c:v>1.1052937814180701</c:v>
                </c:pt>
                <c:pt idx="68">
                  <c:v>0.93636374213829099</c:v>
                </c:pt>
                <c:pt idx="69">
                  <c:v>1.05454516151399</c:v>
                </c:pt>
                <c:pt idx="70">
                  <c:v>0.92480983546692297</c:v>
                </c:pt>
                <c:pt idx="71">
                  <c:v>1.0989117330018201</c:v>
                </c:pt>
                <c:pt idx="72">
                  <c:v>1.11015751344328</c:v>
                </c:pt>
                <c:pt idx="73">
                  <c:v>0.71644225635232806</c:v>
                </c:pt>
                <c:pt idx="74">
                  <c:v>0.72100783009613301</c:v>
                </c:pt>
                <c:pt idx="75">
                  <c:v>1.17324474560018</c:v>
                </c:pt>
                <c:pt idx="76">
                  <c:v>0.848793008674952</c:v>
                </c:pt>
                <c:pt idx="77">
                  <c:v>0.93031201225359705</c:v>
                </c:pt>
                <c:pt idx="78">
                  <c:v>0.93563934583850294</c:v>
                </c:pt>
                <c:pt idx="79">
                  <c:v>0.94012707108129501</c:v>
                </c:pt>
                <c:pt idx="80">
                  <c:v>1.0098178257822601</c:v>
                </c:pt>
                <c:pt idx="81">
                  <c:v>0.93141486990935296</c:v>
                </c:pt>
                <c:pt idx="82">
                  <c:v>0.95728788396248299</c:v>
                </c:pt>
                <c:pt idx="83">
                  <c:v>1.0434766068105501</c:v>
                </c:pt>
                <c:pt idx="84">
                  <c:v>1.0518067421366799</c:v>
                </c:pt>
                <c:pt idx="85">
                  <c:v>1.04384419093119</c:v>
                </c:pt>
              </c:numCache>
            </c:numRef>
          </c:yVal>
          <c:smooth val="0"/>
          <c:extLst>
            <c:ext xmlns:c16="http://schemas.microsoft.com/office/drawing/2014/chart" uri="{C3380CC4-5D6E-409C-BE32-E72D297353CC}">
              <c16:uniqueId val="{00000000-70CA-4F44-B21F-F3BF51D69F03}"/>
            </c:ext>
          </c:extLst>
        </c:ser>
        <c:ser>
          <c:idx val="1"/>
          <c:order val="1"/>
          <c:tx>
            <c:strRef>
              <c:f>TM10_vs_TM11_14_diag!$AC$1</c:f>
              <c:strCache>
                <c:ptCount val="1"/>
                <c:pt idx="0">
                  <c:v>T&amp;M Table11-14（L/DH 365）</c:v>
                </c:pt>
              </c:strCache>
            </c:strRef>
          </c:tx>
          <c:spPr>
            <a:ln w="25400" cap="rnd">
              <a:noFill/>
              <a:round/>
            </a:ln>
            <a:effectLst/>
          </c:spPr>
          <c:marker>
            <c:symbol val="triangle"/>
            <c:size val="8"/>
            <c:spPr>
              <a:solidFill>
                <a:schemeClr val="accent2"/>
              </a:solidFill>
              <a:ln w="9525">
                <a:solidFill>
                  <a:schemeClr val="accent2"/>
                </a:solidFill>
              </a:ln>
              <a:effectLst/>
            </c:spPr>
          </c:marker>
          <c:xVal>
            <c:numRef>
              <c:f>TM10_vs_TM11_14_diag!$AA$2:$AA$107</c:f>
              <c:numCache>
                <c:formatCode>General</c:formatCode>
                <c:ptCount val="106"/>
                <c:pt idx="0">
                  <c:v>-0.05</c:v>
                </c:pt>
                <c:pt idx="1">
                  <c:v>-5.5E-2</c:v>
                </c:pt>
                <c:pt idx="2">
                  <c:v>-3.3000000000000002E-2</c:v>
                </c:pt>
                <c:pt idx="3">
                  <c:v>-7.4999999999999997E-2</c:v>
                </c:pt>
                <c:pt idx="4">
                  <c:v>-3.5999999999999997E-2</c:v>
                </c:pt>
                <c:pt idx="5">
                  <c:v>-4.8000000000000001E-2</c:v>
                </c:pt>
                <c:pt idx="6">
                  <c:v>-7.0999999999999994E-2</c:v>
                </c:pt>
                <c:pt idx="7">
                  <c:v>-2.7E-2</c:v>
                </c:pt>
                <c:pt idx="8">
                  <c:v>-2.5999999999999999E-2</c:v>
                </c:pt>
                <c:pt idx="9">
                  <c:v>1E-3</c:v>
                </c:pt>
                <c:pt idx="10">
                  <c:v>-1.7999999999999999E-2</c:v>
                </c:pt>
                <c:pt idx="11">
                  <c:v>-2.5999999999999999E-2</c:v>
                </c:pt>
                <c:pt idx="12">
                  <c:v>-1.2E-2</c:v>
                </c:pt>
                <c:pt idx="13">
                  <c:v>0.13700000000000001</c:v>
                </c:pt>
                <c:pt idx="14">
                  <c:v>6.0999999999999999E-2</c:v>
                </c:pt>
                <c:pt idx="15">
                  <c:v>7.9000000000000001E-2</c:v>
                </c:pt>
                <c:pt idx="16">
                  <c:v>7.4999999999999997E-2</c:v>
                </c:pt>
                <c:pt idx="17">
                  <c:v>0.107</c:v>
                </c:pt>
                <c:pt idx="18">
                  <c:v>9.2999999999999999E-2</c:v>
                </c:pt>
                <c:pt idx="19">
                  <c:v>9.1999999999999998E-2</c:v>
                </c:pt>
                <c:pt idx="20">
                  <c:v>7.2999999999999995E-2</c:v>
                </c:pt>
                <c:pt idx="21">
                  <c:v>7.1999999999999995E-2</c:v>
                </c:pt>
                <c:pt idx="22">
                  <c:v>6.8000000000000005E-2</c:v>
                </c:pt>
                <c:pt idx="23">
                  <c:v>7.6999999999999999E-2</c:v>
                </c:pt>
                <c:pt idx="24">
                  <c:v>7.0000000000000007E-2</c:v>
                </c:pt>
                <c:pt idx="25">
                  <c:v>6.9000000000000006E-2</c:v>
                </c:pt>
                <c:pt idx="26">
                  <c:v>6.5000000000000002E-2</c:v>
                </c:pt>
                <c:pt idx="27">
                  <c:v>9.6000000000000002E-2</c:v>
                </c:pt>
                <c:pt idx="28">
                  <c:v>0.105</c:v>
                </c:pt>
                <c:pt idx="29">
                  <c:v>0.10199999999999999</c:v>
                </c:pt>
                <c:pt idx="30">
                  <c:v>9.1999999999999998E-2</c:v>
                </c:pt>
                <c:pt idx="31">
                  <c:v>7.3999999999999996E-2</c:v>
                </c:pt>
                <c:pt idx="32">
                  <c:v>7.5999999999999998E-2</c:v>
                </c:pt>
                <c:pt idx="33">
                  <c:v>7.2999999999999995E-2</c:v>
                </c:pt>
                <c:pt idx="34">
                  <c:v>8.1000000000000003E-2</c:v>
                </c:pt>
                <c:pt idx="35">
                  <c:v>9.0999999999999998E-2</c:v>
                </c:pt>
                <c:pt idx="36">
                  <c:v>8.6999999999999994E-2</c:v>
                </c:pt>
                <c:pt idx="37">
                  <c:v>8.5999999999999993E-2</c:v>
                </c:pt>
                <c:pt idx="38">
                  <c:v>-0.159</c:v>
                </c:pt>
                <c:pt idx="39">
                  <c:v>5.1999999999999998E-2</c:v>
                </c:pt>
                <c:pt idx="40">
                  <c:v>-3.1E-2</c:v>
                </c:pt>
                <c:pt idx="41">
                  <c:v>-3.5999999999999997E-2</c:v>
                </c:pt>
                <c:pt idx="42">
                  <c:v>-3.2000000000000001E-2</c:v>
                </c:pt>
                <c:pt idx="43">
                  <c:v>-3.6999999999999998E-2</c:v>
                </c:pt>
                <c:pt idx="44">
                  <c:v>-3.6999999999999998E-2</c:v>
                </c:pt>
                <c:pt idx="45">
                  <c:v>-3.9E-2</c:v>
                </c:pt>
                <c:pt idx="46">
                  <c:v>-3.5999999999999997E-2</c:v>
                </c:pt>
                <c:pt idx="47">
                  <c:v>-3.3000000000000002E-2</c:v>
                </c:pt>
                <c:pt idx="48">
                  <c:v>-3.9E-2</c:v>
                </c:pt>
                <c:pt idx="49">
                  <c:v>-4.4999999999999998E-2</c:v>
                </c:pt>
                <c:pt idx="50">
                  <c:v>-0.191</c:v>
                </c:pt>
                <c:pt idx="51">
                  <c:v>-5.8999999999999997E-2</c:v>
                </c:pt>
                <c:pt idx="52">
                  <c:v>8.1000000000000003E-2</c:v>
                </c:pt>
                <c:pt idx="53">
                  <c:v>-8.2000000000000003E-2</c:v>
                </c:pt>
                <c:pt idx="54">
                  <c:v>0.11700000000000001</c:v>
                </c:pt>
                <c:pt idx="55">
                  <c:v>5.2999999999999999E-2</c:v>
                </c:pt>
                <c:pt idx="56">
                  <c:v>7.9000000000000001E-2</c:v>
                </c:pt>
                <c:pt idx="57">
                  <c:v>8.6999999999999994E-2</c:v>
                </c:pt>
                <c:pt idx="58">
                  <c:v>1.4999999999999999E-2</c:v>
                </c:pt>
                <c:pt idx="59">
                  <c:v>-1.4E-2</c:v>
                </c:pt>
                <c:pt idx="60">
                  <c:v>-0.09</c:v>
                </c:pt>
                <c:pt idx="61">
                  <c:v>-0.14399999999999999</c:v>
                </c:pt>
                <c:pt idx="62">
                  <c:v>-2.7E-2</c:v>
                </c:pt>
                <c:pt idx="63">
                  <c:v>-0.17399999999999999</c:v>
                </c:pt>
                <c:pt idx="64">
                  <c:v>-5.6000000000000001E-2</c:v>
                </c:pt>
                <c:pt idx="65">
                  <c:v>-6.0999999999999999E-2</c:v>
                </c:pt>
                <c:pt idx="66">
                  <c:v>-0.128</c:v>
                </c:pt>
                <c:pt idx="67">
                  <c:v>-0.28399999999999997</c:v>
                </c:pt>
                <c:pt idx="68">
                  <c:v>-0.14799999999999999</c:v>
                </c:pt>
                <c:pt idx="69">
                  <c:v>-0.216</c:v>
                </c:pt>
                <c:pt idx="70">
                  <c:v>-8.5000000000000006E-2</c:v>
                </c:pt>
                <c:pt idx="71">
                  <c:v>-0.33400000000000002</c:v>
                </c:pt>
                <c:pt idx="72">
                  <c:v>-0.32900000000000001</c:v>
                </c:pt>
                <c:pt idx="73">
                  <c:v>0.13</c:v>
                </c:pt>
                <c:pt idx="74">
                  <c:v>0.13</c:v>
                </c:pt>
                <c:pt idx="75">
                  <c:v>-0.45700000000000002</c:v>
                </c:pt>
                <c:pt idx="76">
                  <c:v>8.8999999999999996E-2</c:v>
                </c:pt>
                <c:pt idx="77">
                  <c:v>7.1999999999999995E-2</c:v>
                </c:pt>
                <c:pt idx="78">
                  <c:v>8.3000000000000004E-2</c:v>
                </c:pt>
                <c:pt idx="79">
                  <c:v>8.2000000000000003E-2</c:v>
                </c:pt>
                <c:pt idx="80">
                  <c:v>4.9000000000000002E-2</c:v>
                </c:pt>
                <c:pt idx="81">
                  <c:v>8.1000000000000003E-2</c:v>
                </c:pt>
                <c:pt idx="82">
                  <c:v>7.6999999999999999E-2</c:v>
                </c:pt>
                <c:pt idx="83">
                  <c:v>3.6999999999999998E-2</c:v>
                </c:pt>
                <c:pt idx="84">
                  <c:v>3.4000000000000002E-2</c:v>
                </c:pt>
                <c:pt idx="85">
                  <c:v>3.3000000000000002E-2</c:v>
                </c:pt>
                <c:pt idx="86">
                  <c:v>-3.1E-2</c:v>
                </c:pt>
                <c:pt idx="87">
                  <c:v>-8.6999999999999994E-2</c:v>
                </c:pt>
                <c:pt idx="88">
                  <c:v>-8.7999999999999995E-2</c:v>
                </c:pt>
                <c:pt idx="89">
                  <c:v>-9.6000000000000002E-2</c:v>
                </c:pt>
                <c:pt idx="90">
                  <c:v>-4.3999999999999997E-2</c:v>
                </c:pt>
                <c:pt idx="91">
                  <c:v>-0.06</c:v>
                </c:pt>
                <c:pt idx="92">
                  <c:v>-0.105</c:v>
                </c:pt>
                <c:pt idx="93">
                  <c:v>-8.5999999999999993E-2</c:v>
                </c:pt>
                <c:pt idx="94">
                  <c:v>-0.114</c:v>
                </c:pt>
                <c:pt idx="95">
                  <c:v>-0.156</c:v>
                </c:pt>
                <c:pt idx="96">
                  <c:v>-7.5999999999999998E-2</c:v>
                </c:pt>
                <c:pt idx="97">
                  <c:v>-9.7000000000000003E-2</c:v>
                </c:pt>
                <c:pt idx="98">
                  <c:v>-0.13800000000000001</c:v>
                </c:pt>
                <c:pt idx="99">
                  <c:v>-0.11899999999999999</c:v>
                </c:pt>
                <c:pt idx="100">
                  <c:v>-0.33800000000000002</c:v>
                </c:pt>
                <c:pt idx="101">
                  <c:v>-0.23100000000000001</c:v>
                </c:pt>
                <c:pt idx="102">
                  <c:v>-0.35099999999999998</c:v>
                </c:pt>
                <c:pt idx="103">
                  <c:v>-0.38700000000000001</c:v>
                </c:pt>
                <c:pt idx="104">
                  <c:v>-0.5</c:v>
                </c:pt>
                <c:pt idx="105">
                  <c:v>0.2</c:v>
                </c:pt>
              </c:numCache>
            </c:numRef>
          </c:xVal>
          <c:yVal>
            <c:numRef>
              <c:f>TM10_vs_TM11_14_diag!$AC$2:$AC$107</c:f>
              <c:numCache>
                <c:formatCode>General</c:formatCode>
                <c:ptCount val="106"/>
                <c:pt idx="86">
                  <c:v>1.64660199640591</c:v>
                </c:pt>
                <c:pt idx="87">
                  <c:v>1.69534040676583</c:v>
                </c:pt>
                <c:pt idx="88">
                  <c:v>1.6576180653670201</c:v>
                </c:pt>
                <c:pt idx="89">
                  <c:v>1.64756687677834</c:v>
                </c:pt>
                <c:pt idx="90">
                  <c:v>1.62131397469806</c:v>
                </c:pt>
                <c:pt idx="91">
                  <c:v>1.5736704822218199</c:v>
                </c:pt>
                <c:pt idx="92">
                  <c:v>1.58753995586813</c:v>
                </c:pt>
                <c:pt idx="93">
                  <c:v>1.8773305141633301</c:v>
                </c:pt>
                <c:pt idx="94">
                  <c:v>1.8497323737877001</c:v>
                </c:pt>
                <c:pt idx="95">
                  <c:v>1.8818348297026</c:v>
                </c:pt>
                <c:pt idx="96">
                  <c:v>1.73586219878197</c:v>
                </c:pt>
                <c:pt idx="97">
                  <c:v>1.75534401552278</c:v>
                </c:pt>
                <c:pt idx="98">
                  <c:v>1.7973897827581</c:v>
                </c:pt>
                <c:pt idx="99">
                  <c:v>2.0870455596022901</c:v>
                </c:pt>
                <c:pt idx="100">
                  <c:v>2.2971744006133501</c:v>
                </c:pt>
                <c:pt idx="101">
                  <c:v>2.0503945987503198</c:v>
                </c:pt>
                <c:pt idx="102">
                  <c:v>2.1312855932115902</c:v>
                </c:pt>
                <c:pt idx="103">
                  <c:v>2.1619992396228902</c:v>
                </c:pt>
              </c:numCache>
            </c:numRef>
          </c:yVal>
          <c:smooth val="0"/>
          <c:extLst>
            <c:ext xmlns:c16="http://schemas.microsoft.com/office/drawing/2014/chart" uri="{C3380CC4-5D6E-409C-BE32-E72D297353CC}">
              <c16:uniqueId val="{00000001-70CA-4F44-B21F-F3BF51D69F03}"/>
            </c:ext>
          </c:extLst>
        </c:ser>
        <c:ser>
          <c:idx val="2"/>
          <c:order val="2"/>
          <c:tx>
            <c:strRef>
              <c:f>TM10_vs_TM11_14_diag!$AD$1</c:f>
              <c:strCache>
                <c:ptCount val="1"/>
                <c:pt idx="0">
                  <c:v>Table10回帰線</c:v>
                </c:pt>
              </c:strCache>
            </c:strRef>
          </c:tx>
          <c:spPr>
            <a:ln w="19050" cap="rnd">
              <a:solidFill>
                <a:srgbClr val="C00000"/>
              </a:solidFill>
              <a:prstDash val="lgDash"/>
              <a:round/>
            </a:ln>
            <a:effectLst/>
          </c:spPr>
          <c:marker>
            <c:symbol val="none"/>
          </c:marker>
          <c:xVal>
            <c:numRef>
              <c:f>TM10_vs_TM11_14_diag!$AA$2:$AA$107</c:f>
              <c:numCache>
                <c:formatCode>General</c:formatCode>
                <c:ptCount val="106"/>
                <c:pt idx="0">
                  <c:v>-0.05</c:v>
                </c:pt>
                <c:pt idx="1">
                  <c:v>-5.5E-2</c:v>
                </c:pt>
                <c:pt idx="2">
                  <c:v>-3.3000000000000002E-2</c:v>
                </c:pt>
                <c:pt idx="3">
                  <c:v>-7.4999999999999997E-2</c:v>
                </c:pt>
                <c:pt idx="4">
                  <c:v>-3.5999999999999997E-2</c:v>
                </c:pt>
                <c:pt idx="5">
                  <c:v>-4.8000000000000001E-2</c:v>
                </c:pt>
                <c:pt idx="6">
                  <c:v>-7.0999999999999994E-2</c:v>
                </c:pt>
                <c:pt idx="7">
                  <c:v>-2.7E-2</c:v>
                </c:pt>
                <c:pt idx="8">
                  <c:v>-2.5999999999999999E-2</c:v>
                </c:pt>
                <c:pt idx="9">
                  <c:v>1E-3</c:v>
                </c:pt>
                <c:pt idx="10">
                  <c:v>-1.7999999999999999E-2</c:v>
                </c:pt>
                <c:pt idx="11">
                  <c:v>-2.5999999999999999E-2</c:v>
                </c:pt>
                <c:pt idx="12">
                  <c:v>-1.2E-2</c:v>
                </c:pt>
                <c:pt idx="13">
                  <c:v>0.13700000000000001</c:v>
                </c:pt>
                <c:pt idx="14">
                  <c:v>6.0999999999999999E-2</c:v>
                </c:pt>
                <c:pt idx="15">
                  <c:v>7.9000000000000001E-2</c:v>
                </c:pt>
                <c:pt idx="16">
                  <c:v>7.4999999999999997E-2</c:v>
                </c:pt>
                <c:pt idx="17">
                  <c:v>0.107</c:v>
                </c:pt>
                <c:pt idx="18">
                  <c:v>9.2999999999999999E-2</c:v>
                </c:pt>
                <c:pt idx="19">
                  <c:v>9.1999999999999998E-2</c:v>
                </c:pt>
                <c:pt idx="20">
                  <c:v>7.2999999999999995E-2</c:v>
                </c:pt>
                <c:pt idx="21">
                  <c:v>7.1999999999999995E-2</c:v>
                </c:pt>
                <c:pt idx="22">
                  <c:v>6.8000000000000005E-2</c:v>
                </c:pt>
                <c:pt idx="23">
                  <c:v>7.6999999999999999E-2</c:v>
                </c:pt>
                <c:pt idx="24">
                  <c:v>7.0000000000000007E-2</c:v>
                </c:pt>
                <c:pt idx="25">
                  <c:v>6.9000000000000006E-2</c:v>
                </c:pt>
                <c:pt idx="26">
                  <c:v>6.5000000000000002E-2</c:v>
                </c:pt>
                <c:pt idx="27">
                  <c:v>9.6000000000000002E-2</c:v>
                </c:pt>
                <c:pt idx="28">
                  <c:v>0.105</c:v>
                </c:pt>
                <c:pt idx="29">
                  <c:v>0.10199999999999999</c:v>
                </c:pt>
                <c:pt idx="30">
                  <c:v>9.1999999999999998E-2</c:v>
                </c:pt>
                <c:pt idx="31">
                  <c:v>7.3999999999999996E-2</c:v>
                </c:pt>
                <c:pt idx="32">
                  <c:v>7.5999999999999998E-2</c:v>
                </c:pt>
                <c:pt idx="33">
                  <c:v>7.2999999999999995E-2</c:v>
                </c:pt>
                <c:pt idx="34">
                  <c:v>8.1000000000000003E-2</c:v>
                </c:pt>
                <c:pt idx="35">
                  <c:v>9.0999999999999998E-2</c:v>
                </c:pt>
                <c:pt idx="36">
                  <c:v>8.6999999999999994E-2</c:v>
                </c:pt>
                <c:pt idx="37">
                  <c:v>8.5999999999999993E-2</c:v>
                </c:pt>
                <c:pt idx="38">
                  <c:v>-0.159</c:v>
                </c:pt>
                <c:pt idx="39">
                  <c:v>5.1999999999999998E-2</c:v>
                </c:pt>
                <c:pt idx="40">
                  <c:v>-3.1E-2</c:v>
                </c:pt>
                <c:pt idx="41">
                  <c:v>-3.5999999999999997E-2</c:v>
                </c:pt>
                <c:pt idx="42">
                  <c:v>-3.2000000000000001E-2</c:v>
                </c:pt>
                <c:pt idx="43">
                  <c:v>-3.6999999999999998E-2</c:v>
                </c:pt>
                <c:pt idx="44">
                  <c:v>-3.6999999999999998E-2</c:v>
                </c:pt>
                <c:pt idx="45">
                  <c:v>-3.9E-2</c:v>
                </c:pt>
                <c:pt idx="46">
                  <c:v>-3.5999999999999997E-2</c:v>
                </c:pt>
                <c:pt idx="47">
                  <c:v>-3.3000000000000002E-2</c:v>
                </c:pt>
                <c:pt idx="48">
                  <c:v>-3.9E-2</c:v>
                </c:pt>
                <c:pt idx="49">
                  <c:v>-4.4999999999999998E-2</c:v>
                </c:pt>
                <c:pt idx="50">
                  <c:v>-0.191</c:v>
                </c:pt>
                <c:pt idx="51">
                  <c:v>-5.8999999999999997E-2</c:v>
                </c:pt>
                <c:pt idx="52">
                  <c:v>8.1000000000000003E-2</c:v>
                </c:pt>
                <c:pt idx="53">
                  <c:v>-8.2000000000000003E-2</c:v>
                </c:pt>
                <c:pt idx="54">
                  <c:v>0.11700000000000001</c:v>
                </c:pt>
                <c:pt idx="55">
                  <c:v>5.2999999999999999E-2</c:v>
                </c:pt>
                <c:pt idx="56">
                  <c:v>7.9000000000000001E-2</c:v>
                </c:pt>
                <c:pt idx="57">
                  <c:v>8.6999999999999994E-2</c:v>
                </c:pt>
                <c:pt idx="58">
                  <c:v>1.4999999999999999E-2</c:v>
                </c:pt>
                <c:pt idx="59">
                  <c:v>-1.4E-2</c:v>
                </c:pt>
                <c:pt idx="60">
                  <c:v>-0.09</c:v>
                </c:pt>
                <c:pt idx="61">
                  <c:v>-0.14399999999999999</c:v>
                </c:pt>
                <c:pt idx="62">
                  <c:v>-2.7E-2</c:v>
                </c:pt>
                <c:pt idx="63">
                  <c:v>-0.17399999999999999</c:v>
                </c:pt>
                <c:pt idx="64">
                  <c:v>-5.6000000000000001E-2</c:v>
                </c:pt>
                <c:pt idx="65">
                  <c:v>-6.0999999999999999E-2</c:v>
                </c:pt>
                <c:pt idx="66">
                  <c:v>-0.128</c:v>
                </c:pt>
                <c:pt idx="67">
                  <c:v>-0.28399999999999997</c:v>
                </c:pt>
                <c:pt idx="68">
                  <c:v>-0.14799999999999999</c:v>
                </c:pt>
                <c:pt idx="69">
                  <c:v>-0.216</c:v>
                </c:pt>
                <c:pt idx="70">
                  <c:v>-8.5000000000000006E-2</c:v>
                </c:pt>
                <c:pt idx="71">
                  <c:v>-0.33400000000000002</c:v>
                </c:pt>
                <c:pt idx="72">
                  <c:v>-0.32900000000000001</c:v>
                </c:pt>
                <c:pt idx="73">
                  <c:v>0.13</c:v>
                </c:pt>
                <c:pt idx="74">
                  <c:v>0.13</c:v>
                </c:pt>
                <c:pt idx="75">
                  <c:v>-0.45700000000000002</c:v>
                </c:pt>
                <c:pt idx="76">
                  <c:v>8.8999999999999996E-2</c:v>
                </c:pt>
                <c:pt idx="77">
                  <c:v>7.1999999999999995E-2</c:v>
                </c:pt>
                <c:pt idx="78">
                  <c:v>8.3000000000000004E-2</c:v>
                </c:pt>
                <c:pt idx="79">
                  <c:v>8.2000000000000003E-2</c:v>
                </c:pt>
                <c:pt idx="80">
                  <c:v>4.9000000000000002E-2</c:v>
                </c:pt>
                <c:pt idx="81">
                  <c:v>8.1000000000000003E-2</c:v>
                </c:pt>
                <c:pt idx="82">
                  <c:v>7.6999999999999999E-2</c:v>
                </c:pt>
                <c:pt idx="83">
                  <c:v>3.6999999999999998E-2</c:v>
                </c:pt>
                <c:pt idx="84">
                  <c:v>3.4000000000000002E-2</c:v>
                </c:pt>
                <c:pt idx="85">
                  <c:v>3.3000000000000002E-2</c:v>
                </c:pt>
                <c:pt idx="86">
                  <c:v>-3.1E-2</c:v>
                </c:pt>
                <c:pt idx="87">
                  <c:v>-8.6999999999999994E-2</c:v>
                </c:pt>
                <c:pt idx="88">
                  <c:v>-8.7999999999999995E-2</c:v>
                </c:pt>
                <c:pt idx="89">
                  <c:v>-9.6000000000000002E-2</c:v>
                </c:pt>
                <c:pt idx="90">
                  <c:v>-4.3999999999999997E-2</c:v>
                </c:pt>
                <c:pt idx="91">
                  <c:v>-0.06</c:v>
                </c:pt>
                <c:pt idx="92">
                  <c:v>-0.105</c:v>
                </c:pt>
                <c:pt idx="93">
                  <c:v>-8.5999999999999993E-2</c:v>
                </c:pt>
                <c:pt idx="94">
                  <c:v>-0.114</c:v>
                </c:pt>
                <c:pt idx="95">
                  <c:v>-0.156</c:v>
                </c:pt>
                <c:pt idx="96">
                  <c:v>-7.5999999999999998E-2</c:v>
                </c:pt>
                <c:pt idx="97">
                  <c:v>-9.7000000000000003E-2</c:v>
                </c:pt>
                <c:pt idx="98">
                  <c:v>-0.13800000000000001</c:v>
                </c:pt>
                <c:pt idx="99">
                  <c:v>-0.11899999999999999</c:v>
                </c:pt>
                <c:pt idx="100">
                  <c:v>-0.33800000000000002</c:v>
                </c:pt>
                <c:pt idx="101">
                  <c:v>-0.23100000000000001</c:v>
                </c:pt>
                <c:pt idx="102">
                  <c:v>-0.35099999999999998</c:v>
                </c:pt>
                <c:pt idx="103">
                  <c:v>-0.38700000000000001</c:v>
                </c:pt>
                <c:pt idx="104">
                  <c:v>-0.5</c:v>
                </c:pt>
                <c:pt idx="105">
                  <c:v>0.2</c:v>
                </c:pt>
              </c:numCache>
            </c:numRef>
          </c:xVal>
          <c:yVal>
            <c:numRef>
              <c:f>TM10_vs_TM11_14_diag!$AD$2:$AD$107</c:f>
              <c:numCache>
                <c:formatCode>General</c:formatCode>
                <c:ptCount val="106"/>
                <c:pt idx="104">
                  <c:v>1.2649901199632028</c:v>
                </c:pt>
                <c:pt idx="105">
                  <c:v>0.87032014770849198</c:v>
                </c:pt>
              </c:numCache>
            </c:numRef>
          </c:yVal>
          <c:smooth val="0"/>
          <c:extLst>
            <c:ext xmlns:c16="http://schemas.microsoft.com/office/drawing/2014/chart" uri="{C3380CC4-5D6E-409C-BE32-E72D297353CC}">
              <c16:uniqueId val="{00000002-70CA-4F44-B21F-F3BF51D69F03}"/>
            </c:ext>
          </c:extLst>
        </c:ser>
        <c:dLbls>
          <c:showLegendKey val="0"/>
          <c:showVal val="0"/>
          <c:showCatName val="0"/>
          <c:showSerName val="0"/>
          <c:showPercent val="0"/>
          <c:showBubbleSize val="0"/>
        </c:dLbls>
        <c:axId val="648646016"/>
        <c:axId val="648648896"/>
      </c:scatterChart>
      <c:valAx>
        <c:axId val="648646016"/>
        <c:scaling>
          <c:orientation val="minMax"/>
          <c:max val="0.2"/>
          <c:min val="-0.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altLang="ja-JP" sz="1400" b="0" i="0" u="none" strike="noStrike" kern="1200" baseline="0">
                    <a:solidFill>
                      <a:schemeClr val="tx1">
                        <a:lumMod val="65000"/>
                        <a:lumOff val="35000"/>
                      </a:schemeClr>
                    </a:solidFill>
                    <a:latin typeface="+mn-lt"/>
                    <a:ea typeface="+mn-ea"/>
                    <a:cs typeface="+mn-cs"/>
                  </a:defRPr>
                </a:pPr>
                <a:r>
                  <a:rPr lang="en-US"/>
                  <a:t>x_Mes</a:t>
                </a:r>
              </a:p>
            </c:rich>
          </c:tx>
          <c:overlay val="0"/>
          <c:spPr>
            <a:noFill/>
            <a:ln>
              <a:noFill/>
            </a:ln>
            <a:effectLst/>
          </c:spPr>
          <c:txPr>
            <a:bodyPr rot="0" spcFirstLastPara="1" vertOverflow="ellipsis" vert="horz" wrap="square" anchor="ctr" anchorCtr="1"/>
            <a:lstStyle/>
            <a:p>
              <a:pPr>
                <a:defRPr altLang="ja-JP" sz="1400" b="0" i="0" u="none" strike="noStrike" kern="1200" baseline="0">
                  <a:solidFill>
                    <a:schemeClr val="tx1">
                      <a:lumMod val="65000"/>
                      <a:lumOff val="35000"/>
                    </a:schemeClr>
                  </a:solidFill>
                  <a:latin typeface="+mn-lt"/>
                  <a:ea typeface="+mn-ea"/>
                  <a:cs typeface="+mn-cs"/>
                </a:defRPr>
              </a:pPr>
              <a:endParaRPr lang="ja-JP"/>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ja-JP"/>
          </a:p>
        </c:txPr>
        <c:crossAx val="648648896"/>
        <c:crosses val="autoZero"/>
        <c:crossBetween val="midCat"/>
      </c:valAx>
      <c:valAx>
        <c:axId val="648648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altLang="ja-JP" sz="1400" b="0" i="0" u="none" strike="noStrike" kern="1200" baseline="0">
                    <a:solidFill>
                      <a:schemeClr val="tx1">
                        <a:lumMod val="65000"/>
                        <a:lumOff val="35000"/>
                      </a:schemeClr>
                    </a:solidFill>
                    <a:latin typeface="+mn-lt"/>
                    <a:ea typeface="+mn-ea"/>
                    <a:cs typeface="+mn-cs"/>
                  </a:defRPr>
                </a:pPr>
                <a:r>
                  <a:rPr lang="en-US"/>
                  <a:t>PM_F1 = q_Cal_F1 / q_M</a:t>
                </a:r>
              </a:p>
            </c:rich>
          </c:tx>
          <c:overlay val="0"/>
          <c:spPr>
            <a:noFill/>
            <a:ln>
              <a:noFill/>
            </a:ln>
            <a:effectLst/>
          </c:spPr>
          <c:txPr>
            <a:bodyPr rot="-5400000" spcFirstLastPara="1" vertOverflow="ellipsis" vert="horz" wrap="square" anchor="ctr" anchorCtr="1"/>
            <a:lstStyle/>
            <a:p>
              <a:pPr>
                <a:defRPr altLang="ja-JP" sz="1400" b="0" i="0" u="none" strike="noStrike" kern="1200" baseline="0">
                  <a:solidFill>
                    <a:schemeClr val="tx1">
                      <a:lumMod val="65000"/>
                      <a:lumOff val="35000"/>
                    </a:schemeClr>
                  </a:solidFill>
                  <a:latin typeface="+mn-lt"/>
                  <a:ea typeface="+mn-ea"/>
                  <a:cs typeface="+mn-cs"/>
                </a:defRPr>
              </a:pPr>
              <a:endParaRPr lang="ja-JP"/>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ja-JP"/>
          </a:p>
        </c:txPr>
        <c:crossAx val="64864601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altLang="en-US" sz="1600" b="1" i="0" u="none" strike="noStrike" kern="1200" spc="0" baseline="0">
                <a:solidFill>
                  <a:schemeClr val="tx1">
                    <a:lumMod val="65000"/>
                    <a:lumOff val="35000"/>
                  </a:schemeClr>
                </a:solidFill>
                <a:latin typeface="+mn-lt"/>
                <a:ea typeface="+mn-ea"/>
                <a:cs typeface="+mn-cs"/>
              </a:defRPr>
            </a:pPr>
            <a:r>
              <a:rPr lang="ja-JP"/>
              <a:t>マッチドペア比較：</a:t>
            </a:r>
            <a:r>
              <a:rPr lang="en-US"/>
              <a:t>qM</a:t>
            </a:r>
            <a:r>
              <a:rPr lang="ja-JP"/>
              <a:t>比 </a:t>
            </a:r>
            <a:r>
              <a:rPr lang="en-US"/>
              <a:t>vs qCal</a:t>
            </a:r>
            <a:r>
              <a:rPr lang="ja-JP"/>
              <a:t>比（長管</a:t>
            </a:r>
            <a:r>
              <a:rPr lang="en-US"/>
              <a:t>/</a:t>
            </a:r>
            <a:r>
              <a:rPr lang="ja-JP"/>
              <a:t>短管）</a:t>
            </a:r>
          </a:p>
        </c:rich>
      </c:tx>
      <c:overlay val="0"/>
      <c:spPr>
        <a:noFill/>
        <a:ln>
          <a:noFill/>
        </a:ln>
        <a:effectLst/>
      </c:spPr>
      <c:txPr>
        <a:bodyPr rot="0" spcFirstLastPara="1" vertOverflow="ellipsis" vert="horz" wrap="square" anchor="ctr" anchorCtr="1"/>
        <a:lstStyle/>
        <a:p>
          <a:pPr>
            <a:defRPr altLang="en-US" sz="1600" b="1"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barChart>
        <c:barDir val="col"/>
        <c:grouping val="clustered"/>
        <c:varyColors val="0"/>
        <c:ser>
          <c:idx val="0"/>
          <c:order val="0"/>
          <c:tx>
            <c:strRef>
              <c:f>TM10_vs_TM11_14_diag!$AG$1</c:f>
              <c:strCache>
                <c:ptCount val="1"/>
                <c:pt idx="0">
                  <c:v>qM比（実験CHF）</c:v>
                </c:pt>
              </c:strCache>
            </c:strRef>
          </c:tx>
          <c:spPr>
            <a:solidFill>
              <a:srgbClr val="ED7D31"/>
            </a:solidFill>
            <a:ln>
              <a:noFill/>
            </a:ln>
            <a:effectLst/>
          </c:spPr>
          <c:invertIfNegative val="0"/>
          <c:cat>
            <c:strRef>
              <c:f>TM10_vs_TM11_14_diag!$AF$2:$AF$9</c:f>
              <c:strCache>
                <c:ptCount val="8"/>
                <c:pt idx="0">
                  <c:v>24.01_11 / 9.01_10</c:v>
                </c:pt>
                <c:pt idx="1">
                  <c:v>24.01_11 / 10.01_10</c:v>
                </c:pt>
                <c:pt idx="2">
                  <c:v>26.01_11 / 12.01_10</c:v>
                </c:pt>
                <c:pt idx="3">
                  <c:v>26.01_11 / 15.01_10</c:v>
                </c:pt>
                <c:pt idx="4">
                  <c:v>27.01_11 / 12.01_10</c:v>
                </c:pt>
                <c:pt idx="5">
                  <c:v>27.01_11 / 15.01_10</c:v>
                </c:pt>
                <c:pt idx="6">
                  <c:v>28.01_11 / 19.01_10</c:v>
                </c:pt>
                <c:pt idx="7">
                  <c:v>28.01_11 / 20.01_10</c:v>
                </c:pt>
              </c:strCache>
            </c:strRef>
          </c:cat>
          <c:val>
            <c:numRef>
              <c:f>TM10_vs_TM11_14_diag!$AG$2:$AG$9</c:f>
              <c:numCache>
                <c:formatCode>General</c:formatCode>
                <c:ptCount val="8"/>
                <c:pt idx="0">
                  <c:v>0.6171072949683043</c:v>
                </c:pt>
                <c:pt idx="1">
                  <c:v>0.6171072949683043</c:v>
                </c:pt>
                <c:pt idx="2">
                  <c:v>0.44805497413509554</c:v>
                </c:pt>
                <c:pt idx="3">
                  <c:v>0.44386754447028154</c:v>
                </c:pt>
                <c:pt idx="4">
                  <c:v>0.462204078581467</c:v>
                </c:pt>
                <c:pt idx="5">
                  <c:v>0.4578844142956589</c:v>
                </c:pt>
                <c:pt idx="6">
                  <c:v>0.72523041760141593</c:v>
                </c:pt>
                <c:pt idx="7">
                  <c:v>0.72055151168140685</c:v>
                </c:pt>
              </c:numCache>
            </c:numRef>
          </c:val>
          <c:extLst>
            <c:ext xmlns:c16="http://schemas.microsoft.com/office/drawing/2014/chart" uri="{C3380CC4-5D6E-409C-BE32-E72D297353CC}">
              <c16:uniqueId val="{00000000-08B3-4D2C-A7F6-FD5185BEB78B}"/>
            </c:ext>
          </c:extLst>
        </c:ser>
        <c:ser>
          <c:idx val="1"/>
          <c:order val="1"/>
          <c:tx>
            <c:strRef>
              <c:f>TM10_vs_TM11_14_diag!$AH$1</c:f>
              <c:strCache>
                <c:ptCount val="1"/>
                <c:pt idx="0">
                  <c:v>qCal比（計算CHF）</c:v>
                </c:pt>
              </c:strCache>
            </c:strRef>
          </c:tx>
          <c:spPr>
            <a:solidFill>
              <a:srgbClr val="4472C4"/>
            </a:solidFill>
            <a:ln>
              <a:noFill/>
            </a:ln>
            <a:effectLst/>
          </c:spPr>
          <c:invertIfNegative val="0"/>
          <c:cat>
            <c:strRef>
              <c:f>TM10_vs_TM11_14_diag!$AF$2:$AF$9</c:f>
              <c:strCache>
                <c:ptCount val="8"/>
                <c:pt idx="0">
                  <c:v>24.01_11 / 9.01_10</c:v>
                </c:pt>
                <c:pt idx="1">
                  <c:v>24.01_11 / 10.01_10</c:v>
                </c:pt>
                <c:pt idx="2">
                  <c:v>26.01_11 / 12.01_10</c:v>
                </c:pt>
                <c:pt idx="3">
                  <c:v>26.01_11 / 15.01_10</c:v>
                </c:pt>
                <c:pt idx="4">
                  <c:v>27.01_11 / 12.01_10</c:v>
                </c:pt>
                <c:pt idx="5">
                  <c:v>27.01_11 / 15.01_10</c:v>
                </c:pt>
                <c:pt idx="6">
                  <c:v>28.01_11 / 19.01_10</c:v>
                </c:pt>
                <c:pt idx="7">
                  <c:v>28.01_11 / 20.01_10</c:v>
                </c:pt>
              </c:strCache>
            </c:strRef>
          </c:cat>
          <c:val>
            <c:numRef>
              <c:f>TM10_vs_TM11_14_diag!$AH$2:$AH$9</c:f>
              <c:numCache>
                <c:formatCode>General</c:formatCode>
                <c:ptCount val="8"/>
                <c:pt idx="0">
                  <c:v>0.87597889164157317</c:v>
                </c:pt>
                <c:pt idx="1">
                  <c:v>0.86450889544729304</c:v>
                </c:pt>
                <c:pt idx="2">
                  <c:v>0.73100911242165312</c:v>
                </c:pt>
                <c:pt idx="3">
                  <c:v>0.72185782254023045</c:v>
                </c:pt>
                <c:pt idx="4">
                  <c:v>0.74952106335706004</c:v>
                </c:pt>
                <c:pt idx="5">
                  <c:v>0.74013802776084126</c:v>
                </c:pt>
                <c:pt idx="6">
                  <c:v>1.0476000143892357</c:v>
                </c:pt>
                <c:pt idx="7">
                  <c:v>1.0299418405314433</c:v>
                </c:pt>
              </c:numCache>
            </c:numRef>
          </c:val>
          <c:extLst>
            <c:ext xmlns:c16="http://schemas.microsoft.com/office/drawing/2014/chart" uri="{C3380CC4-5D6E-409C-BE32-E72D297353CC}">
              <c16:uniqueId val="{00000001-08B3-4D2C-A7F6-FD5185BEB78B}"/>
            </c:ext>
          </c:extLst>
        </c:ser>
        <c:dLbls>
          <c:showLegendKey val="0"/>
          <c:showVal val="0"/>
          <c:showCatName val="0"/>
          <c:showSerName val="0"/>
          <c:showPercent val="0"/>
          <c:showBubbleSize val="0"/>
        </c:dLbls>
        <c:gapWidth val="219"/>
        <c:overlap val="-27"/>
        <c:axId val="648669056"/>
        <c:axId val="648671936"/>
      </c:barChart>
      <c:catAx>
        <c:axId val="648669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p>
        </c:txPr>
        <c:crossAx val="648671936"/>
        <c:crosses val="autoZero"/>
        <c:auto val="1"/>
        <c:lblAlgn val="ctr"/>
        <c:lblOffset val="100"/>
        <c:noMultiLvlLbl val="0"/>
      </c:catAx>
      <c:valAx>
        <c:axId val="648671936"/>
        <c:scaling>
          <c:orientation val="minMax"/>
          <c:max val="1.2"/>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altLang="en-US" sz="1400" b="0" i="0" u="none" strike="noStrike" kern="1200" baseline="0">
                    <a:solidFill>
                      <a:schemeClr val="tx1">
                        <a:lumMod val="65000"/>
                        <a:lumOff val="35000"/>
                      </a:schemeClr>
                    </a:solidFill>
                    <a:latin typeface="+mn-lt"/>
                    <a:ea typeface="+mn-ea"/>
                    <a:cs typeface="+mn-cs"/>
                  </a:defRPr>
                </a:pPr>
                <a:r>
                  <a:rPr lang="ja-JP"/>
                  <a:t>比（長管 </a:t>
                </a:r>
                <a:r>
                  <a:rPr lang="en-US"/>
                  <a:t>/ </a:t>
                </a:r>
                <a:r>
                  <a:rPr lang="ja-JP"/>
                  <a:t>短管）</a:t>
                </a:r>
              </a:p>
            </c:rich>
          </c:tx>
          <c:overlay val="0"/>
          <c:spPr>
            <a:noFill/>
            <a:ln>
              <a:noFill/>
            </a:ln>
            <a:effectLst/>
          </c:spPr>
          <c:txPr>
            <a:bodyPr rot="-5400000" spcFirstLastPara="1" vertOverflow="ellipsis" vert="horz" wrap="square" anchor="ctr" anchorCtr="1"/>
            <a:lstStyle/>
            <a:p>
              <a:pPr>
                <a:defRPr altLang="en-US" sz="1400" b="0" i="0" u="none" strike="noStrike" kern="1200" baseline="0">
                  <a:solidFill>
                    <a:schemeClr val="tx1">
                      <a:lumMod val="65000"/>
                      <a:lumOff val="35000"/>
                    </a:schemeClr>
                  </a:solidFill>
                  <a:latin typeface="+mn-lt"/>
                  <a:ea typeface="+mn-ea"/>
                  <a:cs typeface="+mn-cs"/>
                </a:defRPr>
              </a:pPr>
              <a:endParaRPr lang="ja-JP"/>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ja-JP"/>
          </a:p>
        </c:txPr>
        <c:crossAx val="6486690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altLang="en-US" sz="1400" b="1" i="0" u="none" strike="noStrike" kern="1200" spc="0" baseline="0">
                <a:solidFill>
                  <a:schemeClr val="tx1">
                    <a:lumMod val="65000"/>
                    <a:lumOff val="35000"/>
                  </a:schemeClr>
                </a:solidFill>
                <a:latin typeface="+mn-lt"/>
                <a:ea typeface="+mn-ea"/>
                <a:cs typeface="+mn-cs"/>
              </a:defRPr>
            </a:pPr>
            <a:r>
              <a:rPr lang="ja-JP"/>
              <a:t>図</a:t>
            </a:r>
            <a:r>
              <a:rPr lang="en-US"/>
              <a:t>1 PM_F1 vs x_Mes</a:t>
            </a:r>
            <a:r>
              <a:rPr lang="ja-JP"/>
              <a:t>（全データ群）</a:t>
            </a:r>
          </a:p>
        </c:rich>
      </c:tx>
      <c:overlay val="0"/>
      <c:spPr>
        <a:noFill/>
        <a:ln>
          <a:noFill/>
        </a:ln>
        <a:effectLst/>
      </c:spPr>
      <c:txPr>
        <a:bodyPr rot="0" spcFirstLastPara="1" vertOverflow="ellipsis" vert="horz" wrap="square" anchor="ctr" anchorCtr="1"/>
        <a:lstStyle/>
        <a:p>
          <a:pPr>
            <a:defRPr altLang="en-US" sz="1400" b="1"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scatterChart>
        <c:scatterStyle val="lineMarker"/>
        <c:varyColors val="0"/>
        <c:ser>
          <c:idx val="0"/>
          <c:order val="0"/>
          <c:tx>
            <c:strRef>
              <c:f>master_curve_PM_vs_xMes!$AB$1</c:f>
              <c:strCache>
                <c:ptCount val="1"/>
                <c:pt idx="0">
                  <c:v>Table10 単管・一様 (L/DH 62-80)</c:v>
                </c:pt>
              </c:strCache>
            </c:strRef>
          </c:tx>
          <c:spPr>
            <a:ln w="25400" cap="rnd">
              <a:noFill/>
              <a:round/>
            </a:ln>
            <a:effectLst/>
          </c:spPr>
          <c:marker>
            <c:symbol val="circle"/>
            <c:size val="5"/>
            <c:spPr>
              <a:solidFill>
                <a:srgbClr val="4472C4"/>
              </a:solidFill>
              <a:ln w="9525">
                <a:solidFill>
                  <a:srgbClr val="4472C4"/>
                </a:solidFill>
                <a:prstDash val="solid"/>
              </a:ln>
              <a:effectLst/>
            </c:spPr>
          </c:marker>
          <c:xVal>
            <c:numRef>
              <c:f>master_curve_PM_vs_xMes!$AA$2:$AA$165</c:f>
              <c:numCache>
                <c:formatCode>General</c:formatCode>
                <c:ptCount val="164"/>
                <c:pt idx="0">
                  <c:v>-0.05</c:v>
                </c:pt>
                <c:pt idx="1">
                  <c:v>-5.5E-2</c:v>
                </c:pt>
                <c:pt idx="2">
                  <c:v>-3.3000000000000002E-2</c:v>
                </c:pt>
                <c:pt idx="3">
                  <c:v>-7.4999999999999997E-2</c:v>
                </c:pt>
                <c:pt idx="4">
                  <c:v>-3.5999999999999997E-2</c:v>
                </c:pt>
                <c:pt idx="5">
                  <c:v>-4.8000000000000001E-2</c:v>
                </c:pt>
                <c:pt idx="6">
                  <c:v>-7.0999999999999994E-2</c:v>
                </c:pt>
                <c:pt idx="7">
                  <c:v>-2.7E-2</c:v>
                </c:pt>
                <c:pt idx="8">
                  <c:v>-2.5999999999999999E-2</c:v>
                </c:pt>
                <c:pt idx="9">
                  <c:v>1E-3</c:v>
                </c:pt>
                <c:pt idx="10">
                  <c:v>-1.7999999999999999E-2</c:v>
                </c:pt>
                <c:pt idx="11">
                  <c:v>-2.5999999999999999E-2</c:v>
                </c:pt>
                <c:pt idx="12">
                  <c:v>-1.2E-2</c:v>
                </c:pt>
                <c:pt idx="13">
                  <c:v>0.13700000000000001</c:v>
                </c:pt>
                <c:pt idx="14">
                  <c:v>6.0999999999999999E-2</c:v>
                </c:pt>
                <c:pt idx="15">
                  <c:v>7.9000000000000001E-2</c:v>
                </c:pt>
                <c:pt idx="16">
                  <c:v>7.4999999999999997E-2</c:v>
                </c:pt>
                <c:pt idx="17">
                  <c:v>0.107</c:v>
                </c:pt>
                <c:pt idx="18">
                  <c:v>9.2999999999999999E-2</c:v>
                </c:pt>
                <c:pt idx="19">
                  <c:v>9.1999999999999998E-2</c:v>
                </c:pt>
                <c:pt idx="20">
                  <c:v>7.2999999999999995E-2</c:v>
                </c:pt>
                <c:pt idx="21">
                  <c:v>7.1999999999999995E-2</c:v>
                </c:pt>
                <c:pt idx="22">
                  <c:v>6.8000000000000005E-2</c:v>
                </c:pt>
                <c:pt idx="23">
                  <c:v>7.6999999999999999E-2</c:v>
                </c:pt>
                <c:pt idx="24">
                  <c:v>7.0000000000000007E-2</c:v>
                </c:pt>
                <c:pt idx="25">
                  <c:v>6.9000000000000006E-2</c:v>
                </c:pt>
                <c:pt idx="26">
                  <c:v>6.5000000000000002E-2</c:v>
                </c:pt>
                <c:pt idx="27">
                  <c:v>9.6000000000000002E-2</c:v>
                </c:pt>
                <c:pt idx="28">
                  <c:v>0.105</c:v>
                </c:pt>
                <c:pt idx="29">
                  <c:v>0.10199999999999999</c:v>
                </c:pt>
                <c:pt idx="30">
                  <c:v>9.1999999999999998E-2</c:v>
                </c:pt>
                <c:pt idx="31">
                  <c:v>7.3999999999999996E-2</c:v>
                </c:pt>
                <c:pt idx="32">
                  <c:v>7.5999999999999998E-2</c:v>
                </c:pt>
                <c:pt idx="33">
                  <c:v>7.2999999999999995E-2</c:v>
                </c:pt>
                <c:pt idx="34">
                  <c:v>8.1000000000000003E-2</c:v>
                </c:pt>
                <c:pt idx="35">
                  <c:v>9.0999999999999998E-2</c:v>
                </c:pt>
                <c:pt idx="36">
                  <c:v>8.6999999999999994E-2</c:v>
                </c:pt>
                <c:pt idx="37">
                  <c:v>8.5999999999999993E-2</c:v>
                </c:pt>
                <c:pt idx="38">
                  <c:v>-0.159</c:v>
                </c:pt>
                <c:pt idx="39">
                  <c:v>5.1999999999999998E-2</c:v>
                </c:pt>
                <c:pt idx="40">
                  <c:v>-3.1E-2</c:v>
                </c:pt>
                <c:pt idx="41">
                  <c:v>-3.5999999999999997E-2</c:v>
                </c:pt>
                <c:pt idx="42">
                  <c:v>-3.2000000000000001E-2</c:v>
                </c:pt>
                <c:pt idx="43">
                  <c:v>-3.6999999999999998E-2</c:v>
                </c:pt>
                <c:pt idx="44">
                  <c:v>-3.6999999999999998E-2</c:v>
                </c:pt>
                <c:pt idx="45">
                  <c:v>-3.9E-2</c:v>
                </c:pt>
                <c:pt idx="46">
                  <c:v>-3.5999999999999997E-2</c:v>
                </c:pt>
                <c:pt idx="47">
                  <c:v>-3.3000000000000002E-2</c:v>
                </c:pt>
                <c:pt idx="48">
                  <c:v>-3.9E-2</c:v>
                </c:pt>
                <c:pt idx="49">
                  <c:v>-4.4999999999999998E-2</c:v>
                </c:pt>
                <c:pt idx="50">
                  <c:v>-0.191</c:v>
                </c:pt>
                <c:pt idx="51">
                  <c:v>-5.8999999999999997E-2</c:v>
                </c:pt>
                <c:pt idx="52">
                  <c:v>8.1000000000000003E-2</c:v>
                </c:pt>
                <c:pt idx="53">
                  <c:v>-8.2000000000000003E-2</c:v>
                </c:pt>
                <c:pt idx="54">
                  <c:v>0.11700000000000001</c:v>
                </c:pt>
                <c:pt idx="55">
                  <c:v>5.2999999999999999E-2</c:v>
                </c:pt>
                <c:pt idx="56">
                  <c:v>7.9000000000000001E-2</c:v>
                </c:pt>
                <c:pt idx="57">
                  <c:v>8.6999999999999994E-2</c:v>
                </c:pt>
                <c:pt idx="58">
                  <c:v>1.4999999999999999E-2</c:v>
                </c:pt>
                <c:pt idx="59">
                  <c:v>-1.4E-2</c:v>
                </c:pt>
                <c:pt idx="60">
                  <c:v>-0.09</c:v>
                </c:pt>
                <c:pt idx="61">
                  <c:v>-0.14399999999999999</c:v>
                </c:pt>
                <c:pt idx="62">
                  <c:v>-2.7E-2</c:v>
                </c:pt>
                <c:pt idx="63">
                  <c:v>-0.17399999999999999</c:v>
                </c:pt>
                <c:pt idx="64">
                  <c:v>-5.6000000000000001E-2</c:v>
                </c:pt>
                <c:pt idx="65">
                  <c:v>-6.0999999999999999E-2</c:v>
                </c:pt>
                <c:pt idx="66">
                  <c:v>-0.128</c:v>
                </c:pt>
                <c:pt idx="67">
                  <c:v>-0.28399999999999997</c:v>
                </c:pt>
                <c:pt idx="68">
                  <c:v>-0.14799999999999999</c:v>
                </c:pt>
                <c:pt idx="69">
                  <c:v>-0.216</c:v>
                </c:pt>
                <c:pt idx="70">
                  <c:v>-8.5000000000000006E-2</c:v>
                </c:pt>
                <c:pt idx="71">
                  <c:v>-0.33400000000000002</c:v>
                </c:pt>
                <c:pt idx="72">
                  <c:v>-0.32900000000000001</c:v>
                </c:pt>
                <c:pt idx="73">
                  <c:v>0.13</c:v>
                </c:pt>
                <c:pt idx="74">
                  <c:v>0.13</c:v>
                </c:pt>
                <c:pt idx="75">
                  <c:v>-0.45700000000000002</c:v>
                </c:pt>
                <c:pt idx="76">
                  <c:v>8.8999999999999996E-2</c:v>
                </c:pt>
                <c:pt idx="77">
                  <c:v>7.1999999999999995E-2</c:v>
                </c:pt>
                <c:pt idx="78">
                  <c:v>8.3000000000000004E-2</c:v>
                </c:pt>
                <c:pt idx="79">
                  <c:v>8.2000000000000003E-2</c:v>
                </c:pt>
                <c:pt idx="80">
                  <c:v>4.9000000000000002E-2</c:v>
                </c:pt>
                <c:pt idx="81">
                  <c:v>8.1000000000000003E-2</c:v>
                </c:pt>
                <c:pt idx="82">
                  <c:v>7.6999999999999999E-2</c:v>
                </c:pt>
                <c:pt idx="83">
                  <c:v>3.6999999999999998E-2</c:v>
                </c:pt>
                <c:pt idx="84">
                  <c:v>3.4000000000000002E-2</c:v>
                </c:pt>
                <c:pt idx="85">
                  <c:v>3.3000000000000002E-2</c:v>
                </c:pt>
                <c:pt idx="86">
                  <c:v>-3.1E-2</c:v>
                </c:pt>
                <c:pt idx="87">
                  <c:v>-8.6999999999999994E-2</c:v>
                </c:pt>
                <c:pt idx="88">
                  <c:v>-8.7999999999999995E-2</c:v>
                </c:pt>
                <c:pt idx="89">
                  <c:v>-9.6000000000000002E-2</c:v>
                </c:pt>
                <c:pt idx="90">
                  <c:v>-4.3999999999999997E-2</c:v>
                </c:pt>
                <c:pt idx="91">
                  <c:v>-0.06</c:v>
                </c:pt>
                <c:pt idx="92">
                  <c:v>-0.105</c:v>
                </c:pt>
                <c:pt idx="93">
                  <c:v>-8.5999999999999993E-2</c:v>
                </c:pt>
                <c:pt idx="94">
                  <c:v>-0.114</c:v>
                </c:pt>
                <c:pt idx="95">
                  <c:v>-0.156</c:v>
                </c:pt>
                <c:pt idx="96">
                  <c:v>-7.5999999999999998E-2</c:v>
                </c:pt>
                <c:pt idx="97">
                  <c:v>-9.7000000000000003E-2</c:v>
                </c:pt>
                <c:pt idx="98">
                  <c:v>-0.13800000000000001</c:v>
                </c:pt>
                <c:pt idx="99">
                  <c:v>-0.11899999999999999</c:v>
                </c:pt>
                <c:pt idx="100">
                  <c:v>-0.33800000000000002</c:v>
                </c:pt>
                <c:pt idx="101">
                  <c:v>-0.23100000000000001</c:v>
                </c:pt>
                <c:pt idx="102">
                  <c:v>-0.35099999999999998</c:v>
                </c:pt>
                <c:pt idx="103">
                  <c:v>-0.38700000000000001</c:v>
                </c:pt>
                <c:pt idx="104">
                  <c:v>4.1827591863522147E-2</c:v>
                </c:pt>
                <c:pt idx="105">
                  <c:v>3.0903005549072472E-2</c:v>
                </c:pt>
                <c:pt idx="106">
                  <c:v>-6.5763840908347693E-2</c:v>
                </c:pt>
                <c:pt idx="107">
                  <c:v>-9.2078770611555866E-2</c:v>
                </c:pt>
                <c:pt idx="108">
                  <c:v>-9.4205149215638898E-2</c:v>
                </c:pt>
                <c:pt idx="109">
                  <c:v>-6.2186969406098552E-2</c:v>
                </c:pt>
                <c:pt idx="110">
                  <c:v>-1.0917306192882562E-2</c:v>
                </c:pt>
                <c:pt idx="111">
                  <c:v>-2.6417471996425666E-2</c:v>
                </c:pt>
                <c:pt idx="112">
                  <c:v>1.1901062589217967E-2</c:v>
                </c:pt>
                <c:pt idx="113">
                  <c:v>1.6591548793667185E-2</c:v>
                </c:pt>
                <c:pt idx="114">
                  <c:v>6.9505391417700374E-2</c:v>
                </c:pt>
                <c:pt idx="115">
                  <c:v>-5.8276004235210725E-2</c:v>
                </c:pt>
                <c:pt idx="116">
                  <c:v>-1.9712135043268779E-3</c:v>
                </c:pt>
                <c:pt idx="117">
                  <c:v>4.5215393920802538E-2</c:v>
                </c:pt>
                <c:pt idx="118">
                  <c:v>0.10800429032202953</c:v>
                </c:pt>
                <c:pt idx="119">
                  <c:v>2.9461923127596282E-2</c:v>
                </c:pt>
                <c:pt idx="120">
                  <c:v>-0.1313905309823481</c:v>
                </c:pt>
                <c:pt idx="121">
                  <c:v>3.7567660942059797E-3</c:v>
                </c:pt>
                <c:pt idx="122">
                  <c:v>-0.27208090547888958</c:v>
                </c:pt>
                <c:pt idx="123">
                  <c:v>-0.40001197272001127</c:v>
                </c:pt>
                <c:pt idx="124">
                  <c:v>-0.11111461650440628</c:v>
                </c:pt>
                <c:pt idx="125">
                  <c:v>9.9644021126698221E-2</c:v>
                </c:pt>
                <c:pt idx="126">
                  <c:v>1.4274736070982511E-2</c:v>
                </c:pt>
                <c:pt idx="127">
                  <c:v>7.5098926528288618E-2</c:v>
                </c:pt>
                <c:pt idx="128">
                  <c:v>1.4204433424073319E-2</c:v>
                </c:pt>
                <c:pt idx="129">
                  <c:v>-0.12366381199330789</c:v>
                </c:pt>
                <c:pt idx="130">
                  <c:v>1.5749034092727456E-3</c:v>
                </c:pt>
                <c:pt idx="131">
                  <c:v>-0.27253915389948064</c:v>
                </c:pt>
                <c:pt idx="132">
                  <c:v>-0.12587395745743332</c:v>
                </c:pt>
                <c:pt idx="133">
                  <c:v>2.6478935571520177E-2</c:v>
                </c:pt>
                <c:pt idx="134">
                  <c:v>-2.5267355203347979E-2</c:v>
                </c:pt>
                <c:pt idx="135">
                  <c:v>-9.9971246371980252E-2</c:v>
                </c:pt>
                <c:pt idx="136">
                  <c:v>-0.15512462797083307</c:v>
                </c:pt>
                <c:pt idx="137">
                  <c:v>-0.16173137161494791</c:v>
                </c:pt>
                <c:pt idx="138">
                  <c:v>-0.2039811935761898</c:v>
                </c:pt>
                <c:pt idx="139">
                  <c:v>-0.18803060833863286</c:v>
                </c:pt>
                <c:pt idx="140">
                  <c:v>4.8574531467156894E-3</c:v>
                </c:pt>
                <c:pt idx="141">
                  <c:v>-0.19727053120825078</c:v>
                </c:pt>
                <c:pt idx="142">
                  <c:v>-0.214277810891494</c:v>
                </c:pt>
                <c:pt idx="143">
                  <c:v>-0.36717615925548253</c:v>
                </c:pt>
                <c:pt idx="144">
                  <c:v>-0.38118649601439986</c:v>
                </c:pt>
                <c:pt idx="145">
                  <c:v>-0.23077825084822381</c:v>
                </c:pt>
                <c:pt idx="146">
                  <c:v>-0.23592695825831414</c:v>
                </c:pt>
                <c:pt idx="147">
                  <c:v>-0.23405491166652889</c:v>
                </c:pt>
                <c:pt idx="148">
                  <c:v>-0.10561999248083931</c:v>
                </c:pt>
                <c:pt idx="149">
                  <c:v>-0.11832822227729516</c:v>
                </c:pt>
                <c:pt idx="150">
                  <c:v>-0.12475207352738613</c:v>
                </c:pt>
                <c:pt idx="151">
                  <c:v>-8.5063307902018923E-2</c:v>
                </c:pt>
                <c:pt idx="152">
                  <c:v>-6.6745540728911701E-2</c:v>
                </c:pt>
                <c:pt idx="153">
                  <c:v>-8.0044111975005328E-2</c:v>
                </c:pt>
                <c:pt idx="154">
                  <c:v>4.9337707216532509E-2</c:v>
                </c:pt>
                <c:pt idx="155">
                  <c:v>9.5434411906638122E-2</c:v>
                </c:pt>
                <c:pt idx="156">
                  <c:v>1.2025339245325124E-2</c:v>
                </c:pt>
                <c:pt idx="157">
                  <c:v>1.9365652581519007E-2</c:v>
                </c:pt>
                <c:pt idx="158">
                  <c:v>-0.14908507284211994</c:v>
                </c:pt>
                <c:pt idx="159">
                  <c:v>-0.49547366238389035</c:v>
                </c:pt>
                <c:pt idx="160">
                  <c:v>-0.15423248870421483</c:v>
                </c:pt>
                <c:pt idx="161">
                  <c:v>-0.19698048897518766</c:v>
                </c:pt>
                <c:pt idx="162">
                  <c:v>-0.55000000000000004</c:v>
                </c:pt>
                <c:pt idx="163">
                  <c:v>0.2</c:v>
                </c:pt>
              </c:numCache>
            </c:numRef>
          </c:xVal>
          <c:yVal>
            <c:numRef>
              <c:f>master_curve_PM_vs_xMes!$AB$2:$AB$165</c:f>
              <c:numCache>
                <c:formatCode>General</c:formatCode>
                <c:ptCount val="164"/>
                <c:pt idx="0">
                  <c:v>1.1599938235808922</c:v>
                </c:pt>
                <c:pt idx="1">
                  <c:v>1.1753842085866772</c:v>
                </c:pt>
                <c:pt idx="2">
                  <c:v>1.0399209407733174</c:v>
                </c:pt>
                <c:pt idx="3">
                  <c:v>1.0159983053336923</c:v>
                </c:pt>
                <c:pt idx="4">
                  <c:v>1.0202574410128422</c:v>
                </c:pt>
                <c:pt idx="5">
                  <c:v>1.0480058359954663</c:v>
                </c:pt>
                <c:pt idx="6">
                  <c:v>1.0192628484025763</c:v>
                </c:pt>
                <c:pt idx="7">
                  <c:v>1.1716767223862785</c:v>
                </c:pt>
                <c:pt idx="8">
                  <c:v>1.2083000608471632</c:v>
                </c:pt>
                <c:pt idx="9">
                  <c:v>1.1382668336487456</c:v>
                </c:pt>
                <c:pt idx="10">
                  <c:v>1.1223999568373473</c:v>
                </c:pt>
                <c:pt idx="11">
                  <c:v>1.1342778683270793</c:v>
                </c:pt>
                <c:pt idx="12">
                  <c:v>1.0550140713222953</c:v>
                </c:pt>
                <c:pt idx="13">
                  <c:v>0.7437752759915397</c:v>
                </c:pt>
                <c:pt idx="14">
                  <c:v>1.071092277020671</c:v>
                </c:pt>
                <c:pt idx="15">
                  <c:v>1.048682740539657</c:v>
                </c:pt>
                <c:pt idx="16">
                  <c:v>1.0603934505634174</c:v>
                </c:pt>
                <c:pt idx="17">
                  <c:v>0.82452960021178712</c:v>
                </c:pt>
                <c:pt idx="18">
                  <c:v>0.86839868235252815</c:v>
                </c:pt>
                <c:pt idx="19">
                  <c:v>0.87048113523873738</c:v>
                </c:pt>
                <c:pt idx="20">
                  <c:v>1.0001445816621586</c:v>
                </c:pt>
                <c:pt idx="21">
                  <c:v>1.0103869401441989</c:v>
                </c:pt>
                <c:pt idx="22">
                  <c:v>1.0350671171611092</c:v>
                </c:pt>
                <c:pt idx="23">
                  <c:v>0.90614741299136303</c:v>
                </c:pt>
                <c:pt idx="24">
                  <c:v>0.93588881600922691</c:v>
                </c:pt>
                <c:pt idx="25">
                  <c:v>0.93666611360329977</c:v>
                </c:pt>
                <c:pt idx="26">
                  <c:v>0.96081780775704662</c:v>
                </c:pt>
                <c:pt idx="27">
                  <c:v>0.88459311528631146</c:v>
                </c:pt>
                <c:pt idx="28">
                  <c:v>0.83043435312592506</c:v>
                </c:pt>
                <c:pt idx="29">
                  <c:v>0.83738972358401098</c:v>
                </c:pt>
                <c:pt idx="30">
                  <c:v>0.88365982576854618</c:v>
                </c:pt>
                <c:pt idx="31">
                  <c:v>0.96595711144719498</c:v>
                </c:pt>
                <c:pt idx="32">
                  <c:v>0.93389455123723664</c:v>
                </c:pt>
                <c:pt idx="33">
                  <c:v>0.93780968176503243</c:v>
                </c:pt>
                <c:pt idx="34">
                  <c:v>0.93191729749862318</c:v>
                </c:pt>
                <c:pt idx="35">
                  <c:v>0.86367758889602297</c:v>
                </c:pt>
                <c:pt idx="36">
                  <c:v>0.88348436819198972</c:v>
                </c:pt>
                <c:pt idx="37">
                  <c:v>0.89376380448869741</c:v>
                </c:pt>
                <c:pt idx="38">
                  <c:v>1.0451627862254795</c:v>
                </c:pt>
                <c:pt idx="39">
                  <c:v>1.0042367148521096</c:v>
                </c:pt>
                <c:pt idx="40">
                  <c:v>1.0152937868326941</c:v>
                </c:pt>
                <c:pt idx="41">
                  <c:v>1.0123253374183347</c:v>
                </c:pt>
                <c:pt idx="42">
                  <c:v>1.0052700471044718</c:v>
                </c:pt>
                <c:pt idx="43">
                  <c:v>1.0181437276930723</c:v>
                </c:pt>
                <c:pt idx="44">
                  <c:v>1.041565184750034</c:v>
                </c:pt>
                <c:pt idx="45">
                  <c:v>1.0400409861893238</c:v>
                </c:pt>
                <c:pt idx="46">
                  <c:v>1.0101874887465518</c:v>
                </c:pt>
                <c:pt idx="47">
                  <c:v>1.0148843476425256</c:v>
                </c:pt>
                <c:pt idx="48">
                  <c:v>1.0159056723914612</c:v>
                </c:pt>
                <c:pt idx="49">
                  <c:v>1.0203995342378884</c:v>
                </c:pt>
                <c:pt idx="50">
                  <c:v>1.017047228417967</c:v>
                </c:pt>
                <c:pt idx="51">
                  <c:v>1.029434773224208</c:v>
                </c:pt>
                <c:pt idx="52">
                  <c:v>0.88191660731350563</c:v>
                </c:pt>
                <c:pt idx="53">
                  <c:v>1.0786523946223079</c:v>
                </c:pt>
                <c:pt idx="54">
                  <c:v>0.82489123286579269</c:v>
                </c:pt>
                <c:pt idx="55">
                  <c:v>0.94642361130359942</c:v>
                </c:pt>
                <c:pt idx="56">
                  <c:v>0.92281298839021564</c:v>
                </c:pt>
                <c:pt idx="57">
                  <c:v>0.89091497493977612</c:v>
                </c:pt>
                <c:pt idx="58">
                  <c:v>0.95303734403812257</c:v>
                </c:pt>
                <c:pt idx="59">
                  <c:v>0.92951254871956923</c:v>
                </c:pt>
                <c:pt idx="60">
                  <c:v>1.1610462010707134</c:v>
                </c:pt>
                <c:pt idx="61">
                  <c:v>1.0477304514613508</c:v>
                </c:pt>
                <c:pt idx="62">
                  <c:v>0.91958096031630776</c:v>
                </c:pt>
                <c:pt idx="63">
                  <c:v>1.0376475756552526</c:v>
                </c:pt>
                <c:pt idx="64">
                  <c:v>0.90117825915192384</c:v>
                </c:pt>
                <c:pt idx="65">
                  <c:v>1.0284568577934465</c:v>
                </c:pt>
                <c:pt idx="66">
                  <c:v>0.99416392179707846</c:v>
                </c:pt>
                <c:pt idx="67">
                  <c:v>1.1052937814180674</c:v>
                </c:pt>
                <c:pt idx="68">
                  <c:v>0.93636374213829143</c:v>
                </c:pt>
                <c:pt idx="69">
                  <c:v>1.0545451615139898</c:v>
                </c:pt>
                <c:pt idx="70">
                  <c:v>0.9248098354669233</c:v>
                </c:pt>
                <c:pt idx="71">
                  <c:v>1.0989117330018237</c:v>
                </c:pt>
                <c:pt idx="72">
                  <c:v>1.110157513443276</c:v>
                </c:pt>
                <c:pt idx="73">
                  <c:v>0.71644225635232806</c:v>
                </c:pt>
                <c:pt idx="74">
                  <c:v>0.72100783009613334</c:v>
                </c:pt>
                <c:pt idx="75">
                  <c:v>1.1732447456001771</c:v>
                </c:pt>
                <c:pt idx="76">
                  <c:v>0.84879300867495233</c:v>
                </c:pt>
                <c:pt idx="77">
                  <c:v>0.93031201225359672</c:v>
                </c:pt>
                <c:pt idx="78">
                  <c:v>0.93563934583850261</c:v>
                </c:pt>
                <c:pt idx="79">
                  <c:v>0.94012707108129501</c:v>
                </c:pt>
                <c:pt idx="80">
                  <c:v>1.009817825782265</c:v>
                </c:pt>
                <c:pt idx="81">
                  <c:v>0.93141486990935263</c:v>
                </c:pt>
                <c:pt idx="82">
                  <c:v>0.9572878839624831</c:v>
                </c:pt>
                <c:pt idx="83">
                  <c:v>1.0434766068105512</c:v>
                </c:pt>
                <c:pt idx="84">
                  <c:v>1.0518067421366823</c:v>
                </c:pt>
                <c:pt idx="85">
                  <c:v>1.043844190931188</c:v>
                </c:pt>
              </c:numCache>
            </c:numRef>
          </c:yVal>
          <c:smooth val="0"/>
          <c:extLst>
            <c:ext xmlns:c16="http://schemas.microsoft.com/office/drawing/2014/chart" uri="{C3380CC4-5D6E-409C-BE32-E72D297353CC}">
              <c16:uniqueId val="{00000000-7106-483F-8D5D-99B9776DA900}"/>
            </c:ext>
          </c:extLst>
        </c:ser>
        <c:ser>
          <c:idx val="1"/>
          <c:order val="1"/>
          <c:tx>
            <c:strRef>
              <c:f>master_curve_PM_vs_xMes!$AC$1</c:f>
              <c:strCache>
                <c:ptCount val="1"/>
                <c:pt idx="0">
                  <c:v>T&amp;M Tbl11-14 単管・一様 (L/DH 365)</c:v>
                </c:pt>
              </c:strCache>
            </c:strRef>
          </c:tx>
          <c:spPr>
            <a:ln w="25400" cap="rnd">
              <a:noFill/>
              <a:round/>
            </a:ln>
            <a:effectLst/>
          </c:spPr>
          <c:marker>
            <c:symbol val="triangle"/>
            <c:size val="8"/>
            <c:spPr>
              <a:solidFill>
                <a:srgbClr val="ED7D31"/>
              </a:solidFill>
              <a:ln w="9525">
                <a:solidFill>
                  <a:srgbClr val="ED7D31"/>
                </a:solidFill>
                <a:prstDash val="solid"/>
              </a:ln>
              <a:effectLst/>
            </c:spPr>
          </c:marker>
          <c:xVal>
            <c:numRef>
              <c:f>master_curve_PM_vs_xMes!$AA$2:$AA$165</c:f>
              <c:numCache>
                <c:formatCode>General</c:formatCode>
                <c:ptCount val="164"/>
                <c:pt idx="0">
                  <c:v>-0.05</c:v>
                </c:pt>
                <c:pt idx="1">
                  <c:v>-5.5E-2</c:v>
                </c:pt>
                <c:pt idx="2">
                  <c:v>-3.3000000000000002E-2</c:v>
                </c:pt>
                <c:pt idx="3">
                  <c:v>-7.4999999999999997E-2</c:v>
                </c:pt>
                <c:pt idx="4">
                  <c:v>-3.5999999999999997E-2</c:v>
                </c:pt>
                <c:pt idx="5">
                  <c:v>-4.8000000000000001E-2</c:v>
                </c:pt>
                <c:pt idx="6">
                  <c:v>-7.0999999999999994E-2</c:v>
                </c:pt>
                <c:pt idx="7">
                  <c:v>-2.7E-2</c:v>
                </c:pt>
                <c:pt idx="8">
                  <c:v>-2.5999999999999999E-2</c:v>
                </c:pt>
                <c:pt idx="9">
                  <c:v>1E-3</c:v>
                </c:pt>
                <c:pt idx="10">
                  <c:v>-1.7999999999999999E-2</c:v>
                </c:pt>
                <c:pt idx="11">
                  <c:v>-2.5999999999999999E-2</c:v>
                </c:pt>
                <c:pt idx="12">
                  <c:v>-1.2E-2</c:v>
                </c:pt>
                <c:pt idx="13">
                  <c:v>0.13700000000000001</c:v>
                </c:pt>
                <c:pt idx="14">
                  <c:v>6.0999999999999999E-2</c:v>
                </c:pt>
                <c:pt idx="15">
                  <c:v>7.9000000000000001E-2</c:v>
                </c:pt>
                <c:pt idx="16">
                  <c:v>7.4999999999999997E-2</c:v>
                </c:pt>
                <c:pt idx="17">
                  <c:v>0.107</c:v>
                </c:pt>
                <c:pt idx="18">
                  <c:v>9.2999999999999999E-2</c:v>
                </c:pt>
                <c:pt idx="19">
                  <c:v>9.1999999999999998E-2</c:v>
                </c:pt>
                <c:pt idx="20">
                  <c:v>7.2999999999999995E-2</c:v>
                </c:pt>
                <c:pt idx="21">
                  <c:v>7.1999999999999995E-2</c:v>
                </c:pt>
                <c:pt idx="22">
                  <c:v>6.8000000000000005E-2</c:v>
                </c:pt>
                <c:pt idx="23">
                  <c:v>7.6999999999999999E-2</c:v>
                </c:pt>
                <c:pt idx="24">
                  <c:v>7.0000000000000007E-2</c:v>
                </c:pt>
                <c:pt idx="25">
                  <c:v>6.9000000000000006E-2</c:v>
                </c:pt>
                <c:pt idx="26">
                  <c:v>6.5000000000000002E-2</c:v>
                </c:pt>
                <c:pt idx="27">
                  <c:v>9.6000000000000002E-2</c:v>
                </c:pt>
                <c:pt idx="28">
                  <c:v>0.105</c:v>
                </c:pt>
                <c:pt idx="29">
                  <c:v>0.10199999999999999</c:v>
                </c:pt>
                <c:pt idx="30">
                  <c:v>9.1999999999999998E-2</c:v>
                </c:pt>
                <c:pt idx="31">
                  <c:v>7.3999999999999996E-2</c:v>
                </c:pt>
                <c:pt idx="32">
                  <c:v>7.5999999999999998E-2</c:v>
                </c:pt>
                <c:pt idx="33">
                  <c:v>7.2999999999999995E-2</c:v>
                </c:pt>
                <c:pt idx="34">
                  <c:v>8.1000000000000003E-2</c:v>
                </c:pt>
                <c:pt idx="35">
                  <c:v>9.0999999999999998E-2</c:v>
                </c:pt>
                <c:pt idx="36">
                  <c:v>8.6999999999999994E-2</c:v>
                </c:pt>
                <c:pt idx="37">
                  <c:v>8.5999999999999993E-2</c:v>
                </c:pt>
                <c:pt idx="38">
                  <c:v>-0.159</c:v>
                </c:pt>
                <c:pt idx="39">
                  <c:v>5.1999999999999998E-2</c:v>
                </c:pt>
                <c:pt idx="40">
                  <c:v>-3.1E-2</c:v>
                </c:pt>
                <c:pt idx="41">
                  <c:v>-3.5999999999999997E-2</c:v>
                </c:pt>
                <c:pt idx="42">
                  <c:v>-3.2000000000000001E-2</c:v>
                </c:pt>
                <c:pt idx="43">
                  <c:v>-3.6999999999999998E-2</c:v>
                </c:pt>
                <c:pt idx="44">
                  <c:v>-3.6999999999999998E-2</c:v>
                </c:pt>
                <c:pt idx="45">
                  <c:v>-3.9E-2</c:v>
                </c:pt>
                <c:pt idx="46">
                  <c:v>-3.5999999999999997E-2</c:v>
                </c:pt>
                <c:pt idx="47">
                  <c:v>-3.3000000000000002E-2</c:v>
                </c:pt>
                <c:pt idx="48">
                  <c:v>-3.9E-2</c:v>
                </c:pt>
                <c:pt idx="49">
                  <c:v>-4.4999999999999998E-2</c:v>
                </c:pt>
                <c:pt idx="50">
                  <c:v>-0.191</c:v>
                </c:pt>
                <c:pt idx="51">
                  <c:v>-5.8999999999999997E-2</c:v>
                </c:pt>
                <c:pt idx="52">
                  <c:v>8.1000000000000003E-2</c:v>
                </c:pt>
                <c:pt idx="53">
                  <c:v>-8.2000000000000003E-2</c:v>
                </c:pt>
                <c:pt idx="54">
                  <c:v>0.11700000000000001</c:v>
                </c:pt>
                <c:pt idx="55">
                  <c:v>5.2999999999999999E-2</c:v>
                </c:pt>
                <c:pt idx="56">
                  <c:v>7.9000000000000001E-2</c:v>
                </c:pt>
                <c:pt idx="57">
                  <c:v>8.6999999999999994E-2</c:v>
                </c:pt>
                <c:pt idx="58">
                  <c:v>1.4999999999999999E-2</c:v>
                </c:pt>
                <c:pt idx="59">
                  <c:v>-1.4E-2</c:v>
                </c:pt>
                <c:pt idx="60">
                  <c:v>-0.09</c:v>
                </c:pt>
                <c:pt idx="61">
                  <c:v>-0.14399999999999999</c:v>
                </c:pt>
                <c:pt idx="62">
                  <c:v>-2.7E-2</c:v>
                </c:pt>
                <c:pt idx="63">
                  <c:v>-0.17399999999999999</c:v>
                </c:pt>
                <c:pt idx="64">
                  <c:v>-5.6000000000000001E-2</c:v>
                </c:pt>
                <c:pt idx="65">
                  <c:v>-6.0999999999999999E-2</c:v>
                </c:pt>
                <c:pt idx="66">
                  <c:v>-0.128</c:v>
                </c:pt>
                <c:pt idx="67">
                  <c:v>-0.28399999999999997</c:v>
                </c:pt>
                <c:pt idx="68">
                  <c:v>-0.14799999999999999</c:v>
                </c:pt>
                <c:pt idx="69">
                  <c:v>-0.216</c:v>
                </c:pt>
                <c:pt idx="70">
                  <c:v>-8.5000000000000006E-2</c:v>
                </c:pt>
                <c:pt idx="71">
                  <c:v>-0.33400000000000002</c:v>
                </c:pt>
                <c:pt idx="72">
                  <c:v>-0.32900000000000001</c:v>
                </c:pt>
                <c:pt idx="73">
                  <c:v>0.13</c:v>
                </c:pt>
                <c:pt idx="74">
                  <c:v>0.13</c:v>
                </c:pt>
                <c:pt idx="75">
                  <c:v>-0.45700000000000002</c:v>
                </c:pt>
                <c:pt idx="76">
                  <c:v>8.8999999999999996E-2</c:v>
                </c:pt>
                <c:pt idx="77">
                  <c:v>7.1999999999999995E-2</c:v>
                </c:pt>
                <c:pt idx="78">
                  <c:v>8.3000000000000004E-2</c:v>
                </c:pt>
                <c:pt idx="79">
                  <c:v>8.2000000000000003E-2</c:v>
                </c:pt>
                <c:pt idx="80">
                  <c:v>4.9000000000000002E-2</c:v>
                </c:pt>
                <c:pt idx="81">
                  <c:v>8.1000000000000003E-2</c:v>
                </c:pt>
                <c:pt idx="82">
                  <c:v>7.6999999999999999E-2</c:v>
                </c:pt>
                <c:pt idx="83">
                  <c:v>3.6999999999999998E-2</c:v>
                </c:pt>
                <c:pt idx="84">
                  <c:v>3.4000000000000002E-2</c:v>
                </c:pt>
                <c:pt idx="85">
                  <c:v>3.3000000000000002E-2</c:v>
                </c:pt>
                <c:pt idx="86">
                  <c:v>-3.1E-2</c:v>
                </c:pt>
                <c:pt idx="87">
                  <c:v>-8.6999999999999994E-2</c:v>
                </c:pt>
                <c:pt idx="88">
                  <c:v>-8.7999999999999995E-2</c:v>
                </c:pt>
                <c:pt idx="89">
                  <c:v>-9.6000000000000002E-2</c:v>
                </c:pt>
                <c:pt idx="90">
                  <c:v>-4.3999999999999997E-2</c:v>
                </c:pt>
                <c:pt idx="91">
                  <c:v>-0.06</c:v>
                </c:pt>
                <c:pt idx="92">
                  <c:v>-0.105</c:v>
                </c:pt>
                <c:pt idx="93">
                  <c:v>-8.5999999999999993E-2</c:v>
                </c:pt>
                <c:pt idx="94">
                  <c:v>-0.114</c:v>
                </c:pt>
                <c:pt idx="95">
                  <c:v>-0.156</c:v>
                </c:pt>
                <c:pt idx="96">
                  <c:v>-7.5999999999999998E-2</c:v>
                </c:pt>
                <c:pt idx="97">
                  <c:v>-9.7000000000000003E-2</c:v>
                </c:pt>
                <c:pt idx="98">
                  <c:v>-0.13800000000000001</c:v>
                </c:pt>
                <c:pt idx="99">
                  <c:v>-0.11899999999999999</c:v>
                </c:pt>
                <c:pt idx="100">
                  <c:v>-0.33800000000000002</c:v>
                </c:pt>
                <c:pt idx="101">
                  <c:v>-0.23100000000000001</c:v>
                </c:pt>
                <c:pt idx="102">
                  <c:v>-0.35099999999999998</c:v>
                </c:pt>
                <c:pt idx="103">
                  <c:v>-0.38700000000000001</c:v>
                </c:pt>
                <c:pt idx="104">
                  <c:v>4.1827591863522147E-2</c:v>
                </c:pt>
                <c:pt idx="105">
                  <c:v>3.0903005549072472E-2</c:v>
                </c:pt>
                <c:pt idx="106">
                  <c:v>-6.5763840908347693E-2</c:v>
                </c:pt>
                <c:pt idx="107">
                  <c:v>-9.2078770611555866E-2</c:v>
                </c:pt>
                <c:pt idx="108">
                  <c:v>-9.4205149215638898E-2</c:v>
                </c:pt>
                <c:pt idx="109">
                  <c:v>-6.2186969406098552E-2</c:v>
                </c:pt>
                <c:pt idx="110">
                  <c:v>-1.0917306192882562E-2</c:v>
                </c:pt>
                <c:pt idx="111">
                  <c:v>-2.6417471996425666E-2</c:v>
                </c:pt>
                <c:pt idx="112">
                  <c:v>1.1901062589217967E-2</c:v>
                </c:pt>
                <c:pt idx="113">
                  <c:v>1.6591548793667185E-2</c:v>
                </c:pt>
                <c:pt idx="114">
                  <c:v>6.9505391417700374E-2</c:v>
                </c:pt>
                <c:pt idx="115">
                  <c:v>-5.8276004235210725E-2</c:v>
                </c:pt>
                <c:pt idx="116">
                  <c:v>-1.9712135043268779E-3</c:v>
                </c:pt>
                <c:pt idx="117">
                  <c:v>4.5215393920802538E-2</c:v>
                </c:pt>
                <c:pt idx="118">
                  <c:v>0.10800429032202953</c:v>
                </c:pt>
                <c:pt idx="119">
                  <c:v>2.9461923127596282E-2</c:v>
                </c:pt>
                <c:pt idx="120">
                  <c:v>-0.1313905309823481</c:v>
                </c:pt>
                <c:pt idx="121">
                  <c:v>3.7567660942059797E-3</c:v>
                </c:pt>
                <c:pt idx="122">
                  <c:v>-0.27208090547888958</c:v>
                </c:pt>
                <c:pt idx="123">
                  <c:v>-0.40001197272001127</c:v>
                </c:pt>
                <c:pt idx="124">
                  <c:v>-0.11111461650440628</c:v>
                </c:pt>
                <c:pt idx="125">
                  <c:v>9.9644021126698221E-2</c:v>
                </c:pt>
                <c:pt idx="126">
                  <c:v>1.4274736070982511E-2</c:v>
                </c:pt>
                <c:pt idx="127">
                  <c:v>7.5098926528288618E-2</c:v>
                </c:pt>
                <c:pt idx="128">
                  <c:v>1.4204433424073319E-2</c:v>
                </c:pt>
                <c:pt idx="129">
                  <c:v>-0.12366381199330789</c:v>
                </c:pt>
                <c:pt idx="130">
                  <c:v>1.5749034092727456E-3</c:v>
                </c:pt>
                <c:pt idx="131">
                  <c:v>-0.27253915389948064</c:v>
                </c:pt>
                <c:pt idx="132">
                  <c:v>-0.12587395745743332</c:v>
                </c:pt>
                <c:pt idx="133">
                  <c:v>2.6478935571520177E-2</c:v>
                </c:pt>
                <c:pt idx="134">
                  <c:v>-2.5267355203347979E-2</c:v>
                </c:pt>
                <c:pt idx="135">
                  <c:v>-9.9971246371980252E-2</c:v>
                </c:pt>
                <c:pt idx="136">
                  <c:v>-0.15512462797083307</c:v>
                </c:pt>
                <c:pt idx="137">
                  <c:v>-0.16173137161494791</c:v>
                </c:pt>
                <c:pt idx="138">
                  <c:v>-0.2039811935761898</c:v>
                </c:pt>
                <c:pt idx="139">
                  <c:v>-0.18803060833863286</c:v>
                </c:pt>
                <c:pt idx="140">
                  <c:v>4.8574531467156894E-3</c:v>
                </c:pt>
                <c:pt idx="141">
                  <c:v>-0.19727053120825078</c:v>
                </c:pt>
                <c:pt idx="142">
                  <c:v>-0.214277810891494</c:v>
                </c:pt>
                <c:pt idx="143">
                  <c:v>-0.36717615925548253</c:v>
                </c:pt>
                <c:pt idx="144">
                  <c:v>-0.38118649601439986</c:v>
                </c:pt>
                <c:pt idx="145">
                  <c:v>-0.23077825084822381</c:v>
                </c:pt>
                <c:pt idx="146">
                  <c:v>-0.23592695825831414</c:v>
                </c:pt>
                <c:pt idx="147">
                  <c:v>-0.23405491166652889</c:v>
                </c:pt>
                <c:pt idx="148">
                  <c:v>-0.10561999248083931</c:v>
                </c:pt>
                <c:pt idx="149">
                  <c:v>-0.11832822227729516</c:v>
                </c:pt>
                <c:pt idx="150">
                  <c:v>-0.12475207352738613</c:v>
                </c:pt>
                <c:pt idx="151">
                  <c:v>-8.5063307902018923E-2</c:v>
                </c:pt>
                <c:pt idx="152">
                  <c:v>-6.6745540728911701E-2</c:v>
                </c:pt>
                <c:pt idx="153">
                  <c:v>-8.0044111975005328E-2</c:v>
                </c:pt>
                <c:pt idx="154">
                  <c:v>4.9337707216532509E-2</c:v>
                </c:pt>
                <c:pt idx="155">
                  <c:v>9.5434411906638122E-2</c:v>
                </c:pt>
                <c:pt idx="156">
                  <c:v>1.2025339245325124E-2</c:v>
                </c:pt>
                <c:pt idx="157">
                  <c:v>1.9365652581519007E-2</c:v>
                </c:pt>
                <c:pt idx="158">
                  <c:v>-0.14908507284211994</c:v>
                </c:pt>
                <c:pt idx="159">
                  <c:v>-0.49547366238389035</c:v>
                </c:pt>
                <c:pt idx="160">
                  <c:v>-0.15423248870421483</c:v>
                </c:pt>
                <c:pt idx="161">
                  <c:v>-0.19698048897518766</c:v>
                </c:pt>
                <c:pt idx="162">
                  <c:v>-0.55000000000000004</c:v>
                </c:pt>
                <c:pt idx="163">
                  <c:v>0.2</c:v>
                </c:pt>
              </c:numCache>
            </c:numRef>
          </c:xVal>
          <c:yVal>
            <c:numRef>
              <c:f>master_curve_PM_vs_xMes!$AC$2:$AC$165</c:f>
              <c:numCache>
                <c:formatCode>General</c:formatCode>
                <c:ptCount val="164"/>
                <c:pt idx="86">
                  <c:v>1.64660199640591</c:v>
                </c:pt>
                <c:pt idx="87">
                  <c:v>1.69534040676583</c:v>
                </c:pt>
                <c:pt idx="88">
                  <c:v>1.6576180653670201</c:v>
                </c:pt>
                <c:pt idx="89">
                  <c:v>1.64756687677834</c:v>
                </c:pt>
                <c:pt idx="90">
                  <c:v>1.62131397469806</c:v>
                </c:pt>
                <c:pt idx="91">
                  <c:v>1.5736704822218199</c:v>
                </c:pt>
                <c:pt idx="92">
                  <c:v>1.58753995586813</c:v>
                </c:pt>
                <c:pt idx="93">
                  <c:v>1.8773305141633301</c:v>
                </c:pt>
                <c:pt idx="94">
                  <c:v>1.8497323737877001</c:v>
                </c:pt>
                <c:pt idx="95">
                  <c:v>1.8818348297026</c:v>
                </c:pt>
                <c:pt idx="96">
                  <c:v>1.73586219878197</c:v>
                </c:pt>
                <c:pt idx="97">
                  <c:v>1.75534401552278</c:v>
                </c:pt>
                <c:pt idx="98">
                  <c:v>1.7973897827581</c:v>
                </c:pt>
                <c:pt idx="99">
                  <c:v>2.0870455596022901</c:v>
                </c:pt>
                <c:pt idx="100">
                  <c:v>2.2971744006133501</c:v>
                </c:pt>
                <c:pt idx="101">
                  <c:v>2.0503945987503198</c:v>
                </c:pt>
                <c:pt idx="102">
                  <c:v>2.1312855932115902</c:v>
                </c:pt>
                <c:pt idx="103">
                  <c:v>2.1619992396228902</c:v>
                </c:pt>
              </c:numCache>
            </c:numRef>
          </c:yVal>
          <c:smooth val="0"/>
          <c:extLst>
            <c:ext xmlns:c16="http://schemas.microsoft.com/office/drawing/2014/chart" uri="{C3380CC4-5D6E-409C-BE32-E72D297353CC}">
              <c16:uniqueId val="{00000001-7106-483F-8D5D-99B9776DA900}"/>
            </c:ext>
          </c:extLst>
        </c:ser>
        <c:ser>
          <c:idx val="2"/>
          <c:order val="2"/>
          <c:tx>
            <c:strRef>
              <c:f>master_curve_PM_vs_xMes!$AD$1</c:f>
              <c:strCache>
                <c:ptCount val="1"/>
                <c:pt idx="0">
                  <c:v>tm_108 バンドル・μcos (L/DH 189)</c:v>
                </c:pt>
              </c:strCache>
            </c:strRef>
          </c:tx>
          <c:spPr>
            <a:ln w="25400" cap="rnd">
              <a:noFill/>
              <a:round/>
            </a:ln>
            <a:effectLst/>
          </c:spPr>
          <c:marker>
            <c:symbol val="diamond"/>
            <c:size val="7"/>
            <c:spPr>
              <a:solidFill>
                <a:srgbClr val="70AD47"/>
              </a:solidFill>
              <a:ln w="9525">
                <a:solidFill>
                  <a:srgbClr val="70AD47"/>
                </a:solidFill>
                <a:prstDash val="solid"/>
              </a:ln>
              <a:effectLst/>
            </c:spPr>
          </c:marker>
          <c:xVal>
            <c:numRef>
              <c:f>master_curve_PM_vs_xMes!$AA$2:$AA$165</c:f>
              <c:numCache>
                <c:formatCode>General</c:formatCode>
                <c:ptCount val="164"/>
                <c:pt idx="0">
                  <c:v>-0.05</c:v>
                </c:pt>
                <c:pt idx="1">
                  <c:v>-5.5E-2</c:v>
                </c:pt>
                <c:pt idx="2">
                  <c:v>-3.3000000000000002E-2</c:v>
                </c:pt>
                <c:pt idx="3">
                  <c:v>-7.4999999999999997E-2</c:v>
                </c:pt>
                <c:pt idx="4">
                  <c:v>-3.5999999999999997E-2</c:v>
                </c:pt>
                <c:pt idx="5">
                  <c:v>-4.8000000000000001E-2</c:v>
                </c:pt>
                <c:pt idx="6">
                  <c:v>-7.0999999999999994E-2</c:v>
                </c:pt>
                <c:pt idx="7">
                  <c:v>-2.7E-2</c:v>
                </c:pt>
                <c:pt idx="8">
                  <c:v>-2.5999999999999999E-2</c:v>
                </c:pt>
                <c:pt idx="9">
                  <c:v>1E-3</c:v>
                </c:pt>
                <c:pt idx="10">
                  <c:v>-1.7999999999999999E-2</c:v>
                </c:pt>
                <c:pt idx="11">
                  <c:v>-2.5999999999999999E-2</c:v>
                </c:pt>
                <c:pt idx="12">
                  <c:v>-1.2E-2</c:v>
                </c:pt>
                <c:pt idx="13">
                  <c:v>0.13700000000000001</c:v>
                </c:pt>
                <c:pt idx="14">
                  <c:v>6.0999999999999999E-2</c:v>
                </c:pt>
                <c:pt idx="15">
                  <c:v>7.9000000000000001E-2</c:v>
                </c:pt>
                <c:pt idx="16">
                  <c:v>7.4999999999999997E-2</c:v>
                </c:pt>
                <c:pt idx="17">
                  <c:v>0.107</c:v>
                </c:pt>
                <c:pt idx="18">
                  <c:v>9.2999999999999999E-2</c:v>
                </c:pt>
                <c:pt idx="19">
                  <c:v>9.1999999999999998E-2</c:v>
                </c:pt>
                <c:pt idx="20">
                  <c:v>7.2999999999999995E-2</c:v>
                </c:pt>
                <c:pt idx="21">
                  <c:v>7.1999999999999995E-2</c:v>
                </c:pt>
                <c:pt idx="22">
                  <c:v>6.8000000000000005E-2</c:v>
                </c:pt>
                <c:pt idx="23">
                  <c:v>7.6999999999999999E-2</c:v>
                </c:pt>
                <c:pt idx="24">
                  <c:v>7.0000000000000007E-2</c:v>
                </c:pt>
                <c:pt idx="25">
                  <c:v>6.9000000000000006E-2</c:v>
                </c:pt>
                <c:pt idx="26">
                  <c:v>6.5000000000000002E-2</c:v>
                </c:pt>
                <c:pt idx="27">
                  <c:v>9.6000000000000002E-2</c:v>
                </c:pt>
                <c:pt idx="28">
                  <c:v>0.105</c:v>
                </c:pt>
                <c:pt idx="29">
                  <c:v>0.10199999999999999</c:v>
                </c:pt>
                <c:pt idx="30">
                  <c:v>9.1999999999999998E-2</c:v>
                </c:pt>
                <c:pt idx="31">
                  <c:v>7.3999999999999996E-2</c:v>
                </c:pt>
                <c:pt idx="32">
                  <c:v>7.5999999999999998E-2</c:v>
                </c:pt>
                <c:pt idx="33">
                  <c:v>7.2999999999999995E-2</c:v>
                </c:pt>
                <c:pt idx="34">
                  <c:v>8.1000000000000003E-2</c:v>
                </c:pt>
                <c:pt idx="35">
                  <c:v>9.0999999999999998E-2</c:v>
                </c:pt>
                <c:pt idx="36">
                  <c:v>8.6999999999999994E-2</c:v>
                </c:pt>
                <c:pt idx="37">
                  <c:v>8.5999999999999993E-2</c:v>
                </c:pt>
                <c:pt idx="38">
                  <c:v>-0.159</c:v>
                </c:pt>
                <c:pt idx="39">
                  <c:v>5.1999999999999998E-2</c:v>
                </c:pt>
                <c:pt idx="40">
                  <c:v>-3.1E-2</c:v>
                </c:pt>
                <c:pt idx="41">
                  <c:v>-3.5999999999999997E-2</c:v>
                </c:pt>
                <c:pt idx="42">
                  <c:v>-3.2000000000000001E-2</c:v>
                </c:pt>
                <c:pt idx="43">
                  <c:v>-3.6999999999999998E-2</c:v>
                </c:pt>
                <c:pt idx="44">
                  <c:v>-3.6999999999999998E-2</c:v>
                </c:pt>
                <c:pt idx="45">
                  <c:v>-3.9E-2</c:v>
                </c:pt>
                <c:pt idx="46">
                  <c:v>-3.5999999999999997E-2</c:v>
                </c:pt>
                <c:pt idx="47">
                  <c:v>-3.3000000000000002E-2</c:v>
                </c:pt>
                <c:pt idx="48">
                  <c:v>-3.9E-2</c:v>
                </c:pt>
                <c:pt idx="49">
                  <c:v>-4.4999999999999998E-2</c:v>
                </c:pt>
                <c:pt idx="50">
                  <c:v>-0.191</c:v>
                </c:pt>
                <c:pt idx="51">
                  <c:v>-5.8999999999999997E-2</c:v>
                </c:pt>
                <c:pt idx="52">
                  <c:v>8.1000000000000003E-2</c:v>
                </c:pt>
                <c:pt idx="53">
                  <c:v>-8.2000000000000003E-2</c:v>
                </c:pt>
                <c:pt idx="54">
                  <c:v>0.11700000000000001</c:v>
                </c:pt>
                <c:pt idx="55">
                  <c:v>5.2999999999999999E-2</c:v>
                </c:pt>
                <c:pt idx="56">
                  <c:v>7.9000000000000001E-2</c:v>
                </c:pt>
                <c:pt idx="57">
                  <c:v>8.6999999999999994E-2</c:v>
                </c:pt>
                <c:pt idx="58">
                  <c:v>1.4999999999999999E-2</c:v>
                </c:pt>
                <c:pt idx="59">
                  <c:v>-1.4E-2</c:v>
                </c:pt>
                <c:pt idx="60">
                  <c:v>-0.09</c:v>
                </c:pt>
                <c:pt idx="61">
                  <c:v>-0.14399999999999999</c:v>
                </c:pt>
                <c:pt idx="62">
                  <c:v>-2.7E-2</c:v>
                </c:pt>
                <c:pt idx="63">
                  <c:v>-0.17399999999999999</c:v>
                </c:pt>
                <c:pt idx="64">
                  <c:v>-5.6000000000000001E-2</c:v>
                </c:pt>
                <c:pt idx="65">
                  <c:v>-6.0999999999999999E-2</c:v>
                </c:pt>
                <c:pt idx="66">
                  <c:v>-0.128</c:v>
                </c:pt>
                <c:pt idx="67">
                  <c:v>-0.28399999999999997</c:v>
                </c:pt>
                <c:pt idx="68">
                  <c:v>-0.14799999999999999</c:v>
                </c:pt>
                <c:pt idx="69">
                  <c:v>-0.216</c:v>
                </c:pt>
                <c:pt idx="70">
                  <c:v>-8.5000000000000006E-2</c:v>
                </c:pt>
                <c:pt idx="71">
                  <c:v>-0.33400000000000002</c:v>
                </c:pt>
                <c:pt idx="72">
                  <c:v>-0.32900000000000001</c:v>
                </c:pt>
                <c:pt idx="73">
                  <c:v>0.13</c:v>
                </c:pt>
                <c:pt idx="74">
                  <c:v>0.13</c:v>
                </c:pt>
                <c:pt idx="75">
                  <c:v>-0.45700000000000002</c:v>
                </c:pt>
                <c:pt idx="76">
                  <c:v>8.8999999999999996E-2</c:v>
                </c:pt>
                <c:pt idx="77">
                  <c:v>7.1999999999999995E-2</c:v>
                </c:pt>
                <c:pt idx="78">
                  <c:v>8.3000000000000004E-2</c:v>
                </c:pt>
                <c:pt idx="79">
                  <c:v>8.2000000000000003E-2</c:v>
                </c:pt>
                <c:pt idx="80">
                  <c:v>4.9000000000000002E-2</c:v>
                </c:pt>
                <c:pt idx="81">
                  <c:v>8.1000000000000003E-2</c:v>
                </c:pt>
                <c:pt idx="82">
                  <c:v>7.6999999999999999E-2</c:v>
                </c:pt>
                <c:pt idx="83">
                  <c:v>3.6999999999999998E-2</c:v>
                </c:pt>
                <c:pt idx="84">
                  <c:v>3.4000000000000002E-2</c:v>
                </c:pt>
                <c:pt idx="85">
                  <c:v>3.3000000000000002E-2</c:v>
                </c:pt>
                <c:pt idx="86">
                  <c:v>-3.1E-2</c:v>
                </c:pt>
                <c:pt idx="87">
                  <c:v>-8.6999999999999994E-2</c:v>
                </c:pt>
                <c:pt idx="88">
                  <c:v>-8.7999999999999995E-2</c:v>
                </c:pt>
                <c:pt idx="89">
                  <c:v>-9.6000000000000002E-2</c:v>
                </c:pt>
                <c:pt idx="90">
                  <c:v>-4.3999999999999997E-2</c:v>
                </c:pt>
                <c:pt idx="91">
                  <c:v>-0.06</c:v>
                </c:pt>
                <c:pt idx="92">
                  <c:v>-0.105</c:v>
                </c:pt>
                <c:pt idx="93">
                  <c:v>-8.5999999999999993E-2</c:v>
                </c:pt>
                <c:pt idx="94">
                  <c:v>-0.114</c:v>
                </c:pt>
                <c:pt idx="95">
                  <c:v>-0.156</c:v>
                </c:pt>
                <c:pt idx="96">
                  <c:v>-7.5999999999999998E-2</c:v>
                </c:pt>
                <c:pt idx="97">
                  <c:v>-9.7000000000000003E-2</c:v>
                </c:pt>
                <c:pt idx="98">
                  <c:v>-0.13800000000000001</c:v>
                </c:pt>
                <c:pt idx="99">
                  <c:v>-0.11899999999999999</c:v>
                </c:pt>
                <c:pt idx="100">
                  <c:v>-0.33800000000000002</c:v>
                </c:pt>
                <c:pt idx="101">
                  <c:v>-0.23100000000000001</c:v>
                </c:pt>
                <c:pt idx="102">
                  <c:v>-0.35099999999999998</c:v>
                </c:pt>
                <c:pt idx="103">
                  <c:v>-0.38700000000000001</c:v>
                </c:pt>
                <c:pt idx="104">
                  <c:v>4.1827591863522147E-2</c:v>
                </c:pt>
                <c:pt idx="105">
                  <c:v>3.0903005549072472E-2</c:v>
                </c:pt>
                <c:pt idx="106">
                  <c:v>-6.5763840908347693E-2</c:v>
                </c:pt>
                <c:pt idx="107">
                  <c:v>-9.2078770611555866E-2</c:v>
                </c:pt>
                <c:pt idx="108">
                  <c:v>-9.4205149215638898E-2</c:v>
                </c:pt>
                <c:pt idx="109">
                  <c:v>-6.2186969406098552E-2</c:v>
                </c:pt>
                <c:pt idx="110">
                  <c:v>-1.0917306192882562E-2</c:v>
                </c:pt>
                <c:pt idx="111">
                  <c:v>-2.6417471996425666E-2</c:v>
                </c:pt>
                <c:pt idx="112">
                  <c:v>1.1901062589217967E-2</c:v>
                </c:pt>
                <c:pt idx="113">
                  <c:v>1.6591548793667185E-2</c:v>
                </c:pt>
                <c:pt idx="114">
                  <c:v>6.9505391417700374E-2</c:v>
                </c:pt>
                <c:pt idx="115">
                  <c:v>-5.8276004235210725E-2</c:v>
                </c:pt>
                <c:pt idx="116">
                  <c:v>-1.9712135043268779E-3</c:v>
                </c:pt>
                <c:pt idx="117">
                  <c:v>4.5215393920802538E-2</c:v>
                </c:pt>
                <c:pt idx="118">
                  <c:v>0.10800429032202953</c:v>
                </c:pt>
                <c:pt idx="119">
                  <c:v>2.9461923127596282E-2</c:v>
                </c:pt>
                <c:pt idx="120">
                  <c:v>-0.1313905309823481</c:v>
                </c:pt>
                <c:pt idx="121">
                  <c:v>3.7567660942059797E-3</c:v>
                </c:pt>
                <c:pt idx="122">
                  <c:v>-0.27208090547888958</c:v>
                </c:pt>
                <c:pt idx="123">
                  <c:v>-0.40001197272001127</c:v>
                </c:pt>
                <c:pt idx="124">
                  <c:v>-0.11111461650440628</c:v>
                </c:pt>
                <c:pt idx="125">
                  <c:v>9.9644021126698221E-2</c:v>
                </c:pt>
                <c:pt idx="126">
                  <c:v>1.4274736070982511E-2</c:v>
                </c:pt>
                <c:pt idx="127">
                  <c:v>7.5098926528288618E-2</c:v>
                </c:pt>
                <c:pt idx="128">
                  <c:v>1.4204433424073319E-2</c:v>
                </c:pt>
                <c:pt idx="129">
                  <c:v>-0.12366381199330789</c:v>
                </c:pt>
                <c:pt idx="130">
                  <c:v>1.5749034092727456E-3</c:v>
                </c:pt>
                <c:pt idx="131">
                  <c:v>-0.27253915389948064</c:v>
                </c:pt>
                <c:pt idx="132">
                  <c:v>-0.12587395745743332</c:v>
                </c:pt>
                <c:pt idx="133">
                  <c:v>2.6478935571520177E-2</c:v>
                </c:pt>
                <c:pt idx="134">
                  <c:v>-2.5267355203347979E-2</c:v>
                </c:pt>
                <c:pt idx="135">
                  <c:v>-9.9971246371980252E-2</c:v>
                </c:pt>
                <c:pt idx="136">
                  <c:v>-0.15512462797083307</c:v>
                </c:pt>
                <c:pt idx="137">
                  <c:v>-0.16173137161494791</c:v>
                </c:pt>
                <c:pt idx="138">
                  <c:v>-0.2039811935761898</c:v>
                </c:pt>
                <c:pt idx="139">
                  <c:v>-0.18803060833863286</c:v>
                </c:pt>
                <c:pt idx="140">
                  <c:v>4.8574531467156894E-3</c:v>
                </c:pt>
                <c:pt idx="141">
                  <c:v>-0.19727053120825078</c:v>
                </c:pt>
                <c:pt idx="142">
                  <c:v>-0.214277810891494</c:v>
                </c:pt>
                <c:pt idx="143">
                  <c:v>-0.36717615925548253</c:v>
                </c:pt>
                <c:pt idx="144">
                  <c:v>-0.38118649601439986</c:v>
                </c:pt>
                <c:pt idx="145">
                  <c:v>-0.23077825084822381</c:v>
                </c:pt>
                <c:pt idx="146">
                  <c:v>-0.23592695825831414</c:v>
                </c:pt>
                <c:pt idx="147">
                  <c:v>-0.23405491166652889</c:v>
                </c:pt>
                <c:pt idx="148">
                  <c:v>-0.10561999248083931</c:v>
                </c:pt>
                <c:pt idx="149">
                  <c:v>-0.11832822227729516</c:v>
                </c:pt>
                <c:pt idx="150">
                  <c:v>-0.12475207352738613</c:v>
                </c:pt>
                <c:pt idx="151">
                  <c:v>-8.5063307902018923E-2</c:v>
                </c:pt>
                <c:pt idx="152">
                  <c:v>-6.6745540728911701E-2</c:v>
                </c:pt>
                <c:pt idx="153">
                  <c:v>-8.0044111975005328E-2</c:v>
                </c:pt>
                <c:pt idx="154">
                  <c:v>4.9337707216532509E-2</c:v>
                </c:pt>
                <c:pt idx="155">
                  <c:v>9.5434411906638122E-2</c:v>
                </c:pt>
                <c:pt idx="156">
                  <c:v>1.2025339245325124E-2</c:v>
                </c:pt>
                <c:pt idx="157">
                  <c:v>1.9365652581519007E-2</c:v>
                </c:pt>
                <c:pt idx="158">
                  <c:v>-0.14908507284211994</c:v>
                </c:pt>
                <c:pt idx="159">
                  <c:v>-0.49547366238389035</c:v>
                </c:pt>
                <c:pt idx="160">
                  <c:v>-0.15423248870421483</c:v>
                </c:pt>
                <c:pt idx="161">
                  <c:v>-0.19698048897518766</c:v>
                </c:pt>
                <c:pt idx="162">
                  <c:v>-0.55000000000000004</c:v>
                </c:pt>
                <c:pt idx="163">
                  <c:v>0.2</c:v>
                </c:pt>
              </c:numCache>
            </c:numRef>
          </c:xVal>
          <c:yVal>
            <c:numRef>
              <c:f>master_curve_PM_vs_xMes!$AD$2:$AD$165</c:f>
              <c:numCache>
                <c:formatCode>General</c:formatCode>
                <c:ptCount val="164"/>
                <c:pt idx="104">
                  <c:v>1.0106273276798741</c:v>
                </c:pt>
                <c:pt idx="105">
                  <c:v>0.9941305276948661</c:v>
                </c:pt>
                <c:pt idx="106">
                  <c:v>1.1420331997209425</c:v>
                </c:pt>
                <c:pt idx="107">
                  <c:v>1.1458211602460993</c:v>
                </c:pt>
                <c:pt idx="108">
                  <c:v>1.0696424276784597</c:v>
                </c:pt>
                <c:pt idx="109">
                  <c:v>1.0572574945402045</c:v>
                </c:pt>
                <c:pt idx="110">
                  <c:v>1.0300449590800949</c:v>
                </c:pt>
                <c:pt idx="111">
                  <c:v>1.0486269642813966</c:v>
                </c:pt>
                <c:pt idx="112">
                  <c:v>1.0170111030513174</c:v>
                </c:pt>
                <c:pt idx="113">
                  <c:v>1.0784630669650037</c:v>
                </c:pt>
                <c:pt idx="114">
                  <c:v>0.97050531197078704</c:v>
                </c:pt>
                <c:pt idx="115">
                  <c:v>1.1147442639782528</c:v>
                </c:pt>
                <c:pt idx="116">
                  <c:v>1.1335591236790374</c:v>
                </c:pt>
                <c:pt idx="117">
                  <c:v>1.1225757871297435</c:v>
                </c:pt>
              </c:numCache>
            </c:numRef>
          </c:yVal>
          <c:smooth val="0"/>
          <c:extLst>
            <c:ext xmlns:c16="http://schemas.microsoft.com/office/drawing/2014/chart" uri="{C3380CC4-5D6E-409C-BE32-E72D297353CC}">
              <c16:uniqueId val="{00000002-7106-483F-8D5D-99B9776DA900}"/>
            </c:ext>
          </c:extLst>
        </c:ser>
        <c:ser>
          <c:idx val="3"/>
          <c:order val="3"/>
          <c:tx>
            <c:strRef>
              <c:f>master_curve_PM_vs_xMes!$AE$1</c:f>
              <c:strCache>
                <c:ptCount val="1"/>
                <c:pt idx="0">
                  <c:v>tm_161 バンドル・一様 (L/DH 362)</c:v>
                </c:pt>
              </c:strCache>
            </c:strRef>
          </c:tx>
          <c:spPr>
            <a:ln w="25400" cap="rnd">
              <a:noFill/>
              <a:round/>
            </a:ln>
            <a:effectLst/>
          </c:spPr>
          <c:marker>
            <c:symbol val="square"/>
            <c:size val="6"/>
            <c:spPr>
              <a:solidFill>
                <a:srgbClr val="7030A0"/>
              </a:solidFill>
              <a:ln w="9525">
                <a:solidFill>
                  <a:srgbClr val="7030A0"/>
                </a:solidFill>
                <a:prstDash val="solid"/>
              </a:ln>
              <a:effectLst/>
            </c:spPr>
          </c:marker>
          <c:xVal>
            <c:numRef>
              <c:f>master_curve_PM_vs_xMes!$AA$2:$AA$165</c:f>
              <c:numCache>
                <c:formatCode>General</c:formatCode>
                <c:ptCount val="164"/>
                <c:pt idx="0">
                  <c:v>-0.05</c:v>
                </c:pt>
                <c:pt idx="1">
                  <c:v>-5.5E-2</c:v>
                </c:pt>
                <c:pt idx="2">
                  <c:v>-3.3000000000000002E-2</c:v>
                </c:pt>
                <c:pt idx="3">
                  <c:v>-7.4999999999999997E-2</c:v>
                </c:pt>
                <c:pt idx="4">
                  <c:v>-3.5999999999999997E-2</c:v>
                </c:pt>
                <c:pt idx="5">
                  <c:v>-4.8000000000000001E-2</c:v>
                </c:pt>
                <c:pt idx="6">
                  <c:v>-7.0999999999999994E-2</c:v>
                </c:pt>
                <c:pt idx="7">
                  <c:v>-2.7E-2</c:v>
                </c:pt>
                <c:pt idx="8">
                  <c:v>-2.5999999999999999E-2</c:v>
                </c:pt>
                <c:pt idx="9">
                  <c:v>1E-3</c:v>
                </c:pt>
                <c:pt idx="10">
                  <c:v>-1.7999999999999999E-2</c:v>
                </c:pt>
                <c:pt idx="11">
                  <c:v>-2.5999999999999999E-2</c:v>
                </c:pt>
                <c:pt idx="12">
                  <c:v>-1.2E-2</c:v>
                </c:pt>
                <c:pt idx="13">
                  <c:v>0.13700000000000001</c:v>
                </c:pt>
                <c:pt idx="14">
                  <c:v>6.0999999999999999E-2</c:v>
                </c:pt>
                <c:pt idx="15">
                  <c:v>7.9000000000000001E-2</c:v>
                </c:pt>
                <c:pt idx="16">
                  <c:v>7.4999999999999997E-2</c:v>
                </c:pt>
                <c:pt idx="17">
                  <c:v>0.107</c:v>
                </c:pt>
                <c:pt idx="18">
                  <c:v>9.2999999999999999E-2</c:v>
                </c:pt>
                <c:pt idx="19">
                  <c:v>9.1999999999999998E-2</c:v>
                </c:pt>
                <c:pt idx="20">
                  <c:v>7.2999999999999995E-2</c:v>
                </c:pt>
                <c:pt idx="21">
                  <c:v>7.1999999999999995E-2</c:v>
                </c:pt>
                <c:pt idx="22">
                  <c:v>6.8000000000000005E-2</c:v>
                </c:pt>
                <c:pt idx="23">
                  <c:v>7.6999999999999999E-2</c:v>
                </c:pt>
                <c:pt idx="24">
                  <c:v>7.0000000000000007E-2</c:v>
                </c:pt>
                <c:pt idx="25">
                  <c:v>6.9000000000000006E-2</c:v>
                </c:pt>
                <c:pt idx="26">
                  <c:v>6.5000000000000002E-2</c:v>
                </c:pt>
                <c:pt idx="27">
                  <c:v>9.6000000000000002E-2</c:v>
                </c:pt>
                <c:pt idx="28">
                  <c:v>0.105</c:v>
                </c:pt>
                <c:pt idx="29">
                  <c:v>0.10199999999999999</c:v>
                </c:pt>
                <c:pt idx="30">
                  <c:v>9.1999999999999998E-2</c:v>
                </c:pt>
                <c:pt idx="31">
                  <c:v>7.3999999999999996E-2</c:v>
                </c:pt>
                <c:pt idx="32">
                  <c:v>7.5999999999999998E-2</c:v>
                </c:pt>
                <c:pt idx="33">
                  <c:v>7.2999999999999995E-2</c:v>
                </c:pt>
                <c:pt idx="34">
                  <c:v>8.1000000000000003E-2</c:v>
                </c:pt>
                <c:pt idx="35">
                  <c:v>9.0999999999999998E-2</c:v>
                </c:pt>
                <c:pt idx="36">
                  <c:v>8.6999999999999994E-2</c:v>
                </c:pt>
                <c:pt idx="37">
                  <c:v>8.5999999999999993E-2</c:v>
                </c:pt>
                <c:pt idx="38">
                  <c:v>-0.159</c:v>
                </c:pt>
                <c:pt idx="39">
                  <c:v>5.1999999999999998E-2</c:v>
                </c:pt>
                <c:pt idx="40">
                  <c:v>-3.1E-2</c:v>
                </c:pt>
                <c:pt idx="41">
                  <c:v>-3.5999999999999997E-2</c:v>
                </c:pt>
                <c:pt idx="42">
                  <c:v>-3.2000000000000001E-2</c:v>
                </c:pt>
                <c:pt idx="43">
                  <c:v>-3.6999999999999998E-2</c:v>
                </c:pt>
                <c:pt idx="44">
                  <c:v>-3.6999999999999998E-2</c:v>
                </c:pt>
                <c:pt idx="45">
                  <c:v>-3.9E-2</c:v>
                </c:pt>
                <c:pt idx="46">
                  <c:v>-3.5999999999999997E-2</c:v>
                </c:pt>
                <c:pt idx="47">
                  <c:v>-3.3000000000000002E-2</c:v>
                </c:pt>
                <c:pt idx="48">
                  <c:v>-3.9E-2</c:v>
                </c:pt>
                <c:pt idx="49">
                  <c:v>-4.4999999999999998E-2</c:v>
                </c:pt>
                <c:pt idx="50">
                  <c:v>-0.191</c:v>
                </c:pt>
                <c:pt idx="51">
                  <c:v>-5.8999999999999997E-2</c:v>
                </c:pt>
                <c:pt idx="52">
                  <c:v>8.1000000000000003E-2</c:v>
                </c:pt>
                <c:pt idx="53">
                  <c:v>-8.2000000000000003E-2</c:v>
                </c:pt>
                <c:pt idx="54">
                  <c:v>0.11700000000000001</c:v>
                </c:pt>
                <c:pt idx="55">
                  <c:v>5.2999999999999999E-2</c:v>
                </c:pt>
                <c:pt idx="56">
                  <c:v>7.9000000000000001E-2</c:v>
                </c:pt>
                <c:pt idx="57">
                  <c:v>8.6999999999999994E-2</c:v>
                </c:pt>
                <c:pt idx="58">
                  <c:v>1.4999999999999999E-2</c:v>
                </c:pt>
                <c:pt idx="59">
                  <c:v>-1.4E-2</c:v>
                </c:pt>
                <c:pt idx="60">
                  <c:v>-0.09</c:v>
                </c:pt>
                <c:pt idx="61">
                  <c:v>-0.14399999999999999</c:v>
                </c:pt>
                <c:pt idx="62">
                  <c:v>-2.7E-2</c:v>
                </c:pt>
                <c:pt idx="63">
                  <c:v>-0.17399999999999999</c:v>
                </c:pt>
                <c:pt idx="64">
                  <c:v>-5.6000000000000001E-2</c:v>
                </c:pt>
                <c:pt idx="65">
                  <c:v>-6.0999999999999999E-2</c:v>
                </c:pt>
                <c:pt idx="66">
                  <c:v>-0.128</c:v>
                </c:pt>
                <c:pt idx="67">
                  <c:v>-0.28399999999999997</c:v>
                </c:pt>
                <c:pt idx="68">
                  <c:v>-0.14799999999999999</c:v>
                </c:pt>
                <c:pt idx="69">
                  <c:v>-0.216</c:v>
                </c:pt>
                <c:pt idx="70">
                  <c:v>-8.5000000000000006E-2</c:v>
                </c:pt>
                <c:pt idx="71">
                  <c:v>-0.33400000000000002</c:v>
                </c:pt>
                <c:pt idx="72">
                  <c:v>-0.32900000000000001</c:v>
                </c:pt>
                <c:pt idx="73">
                  <c:v>0.13</c:v>
                </c:pt>
                <c:pt idx="74">
                  <c:v>0.13</c:v>
                </c:pt>
                <c:pt idx="75">
                  <c:v>-0.45700000000000002</c:v>
                </c:pt>
                <c:pt idx="76">
                  <c:v>8.8999999999999996E-2</c:v>
                </c:pt>
                <c:pt idx="77">
                  <c:v>7.1999999999999995E-2</c:v>
                </c:pt>
                <c:pt idx="78">
                  <c:v>8.3000000000000004E-2</c:v>
                </c:pt>
                <c:pt idx="79">
                  <c:v>8.2000000000000003E-2</c:v>
                </c:pt>
                <c:pt idx="80">
                  <c:v>4.9000000000000002E-2</c:v>
                </c:pt>
                <c:pt idx="81">
                  <c:v>8.1000000000000003E-2</c:v>
                </c:pt>
                <c:pt idx="82">
                  <c:v>7.6999999999999999E-2</c:v>
                </c:pt>
                <c:pt idx="83">
                  <c:v>3.6999999999999998E-2</c:v>
                </c:pt>
                <c:pt idx="84">
                  <c:v>3.4000000000000002E-2</c:v>
                </c:pt>
                <c:pt idx="85">
                  <c:v>3.3000000000000002E-2</c:v>
                </c:pt>
                <c:pt idx="86">
                  <c:v>-3.1E-2</c:v>
                </c:pt>
                <c:pt idx="87">
                  <c:v>-8.6999999999999994E-2</c:v>
                </c:pt>
                <c:pt idx="88">
                  <c:v>-8.7999999999999995E-2</c:v>
                </c:pt>
                <c:pt idx="89">
                  <c:v>-9.6000000000000002E-2</c:v>
                </c:pt>
                <c:pt idx="90">
                  <c:v>-4.3999999999999997E-2</c:v>
                </c:pt>
                <c:pt idx="91">
                  <c:v>-0.06</c:v>
                </c:pt>
                <c:pt idx="92">
                  <c:v>-0.105</c:v>
                </c:pt>
                <c:pt idx="93">
                  <c:v>-8.5999999999999993E-2</c:v>
                </c:pt>
                <c:pt idx="94">
                  <c:v>-0.114</c:v>
                </c:pt>
                <c:pt idx="95">
                  <c:v>-0.156</c:v>
                </c:pt>
                <c:pt idx="96">
                  <c:v>-7.5999999999999998E-2</c:v>
                </c:pt>
                <c:pt idx="97">
                  <c:v>-9.7000000000000003E-2</c:v>
                </c:pt>
                <c:pt idx="98">
                  <c:v>-0.13800000000000001</c:v>
                </c:pt>
                <c:pt idx="99">
                  <c:v>-0.11899999999999999</c:v>
                </c:pt>
                <c:pt idx="100">
                  <c:v>-0.33800000000000002</c:v>
                </c:pt>
                <c:pt idx="101">
                  <c:v>-0.23100000000000001</c:v>
                </c:pt>
                <c:pt idx="102">
                  <c:v>-0.35099999999999998</c:v>
                </c:pt>
                <c:pt idx="103">
                  <c:v>-0.38700000000000001</c:v>
                </c:pt>
                <c:pt idx="104">
                  <c:v>4.1827591863522147E-2</c:v>
                </c:pt>
                <c:pt idx="105">
                  <c:v>3.0903005549072472E-2</c:v>
                </c:pt>
                <c:pt idx="106">
                  <c:v>-6.5763840908347693E-2</c:v>
                </c:pt>
                <c:pt idx="107">
                  <c:v>-9.2078770611555866E-2</c:v>
                </c:pt>
                <c:pt idx="108">
                  <c:v>-9.4205149215638898E-2</c:v>
                </c:pt>
                <c:pt idx="109">
                  <c:v>-6.2186969406098552E-2</c:v>
                </c:pt>
                <c:pt idx="110">
                  <c:v>-1.0917306192882562E-2</c:v>
                </c:pt>
                <c:pt idx="111">
                  <c:v>-2.6417471996425666E-2</c:v>
                </c:pt>
                <c:pt idx="112">
                  <c:v>1.1901062589217967E-2</c:v>
                </c:pt>
                <c:pt idx="113">
                  <c:v>1.6591548793667185E-2</c:v>
                </c:pt>
                <c:pt idx="114">
                  <c:v>6.9505391417700374E-2</c:v>
                </c:pt>
                <c:pt idx="115">
                  <c:v>-5.8276004235210725E-2</c:v>
                </c:pt>
                <c:pt idx="116">
                  <c:v>-1.9712135043268779E-3</c:v>
                </c:pt>
                <c:pt idx="117">
                  <c:v>4.5215393920802538E-2</c:v>
                </c:pt>
                <c:pt idx="118">
                  <c:v>0.10800429032202953</c:v>
                </c:pt>
                <c:pt idx="119">
                  <c:v>2.9461923127596282E-2</c:v>
                </c:pt>
                <c:pt idx="120">
                  <c:v>-0.1313905309823481</c:v>
                </c:pt>
                <c:pt idx="121">
                  <c:v>3.7567660942059797E-3</c:v>
                </c:pt>
                <c:pt idx="122">
                  <c:v>-0.27208090547888958</c:v>
                </c:pt>
                <c:pt idx="123">
                  <c:v>-0.40001197272001127</c:v>
                </c:pt>
                <c:pt idx="124">
                  <c:v>-0.11111461650440628</c:v>
                </c:pt>
                <c:pt idx="125">
                  <c:v>9.9644021126698221E-2</c:v>
                </c:pt>
                <c:pt idx="126">
                  <c:v>1.4274736070982511E-2</c:v>
                </c:pt>
                <c:pt idx="127">
                  <c:v>7.5098926528288618E-2</c:v>
                </c:pt>
                <c:pt idx="128">
                  <c:v>1.4204433424073319E-2</c:v>
                </c:pt>
                <c:pt idx="129">
                  <c:v>-0.12366381199330789</c:v>
                </c:pt>
                <c:pt idx="130">
                  <c:v>1.5749034092727456E-3</c:v>
                </c:pt>
                <c:pt idx="131">
                  <c:v>-0.27253915389948064</c:v>
                </c:pt>
                <c:pt idx="132">
                  <c:v>-0.12587395745743332</c:v>
                </c:pt>
                <c:pt idx="133">
                  <c:v>2.6478935571520177E-2</c:v>
                </c:pt>
                <c:pt idx="134">
                  <c:v>-2.5267355203347979E-2</c:v>
                </c:pt>
                <c:pt idx="135">
                  <c:v>-9.9971246371980252E-2</c:v>
                </c:pt>
                <c:pt idx="136">
                  <c:v>-0.15512462797083307</c:v>
                </c:pt>
                <c:pt idx="137">
                  <c:v>-0.16173137161494791</c:v>
                </c:pt>
                <c:pt idx="138">
                  <c:v>-0.2039811935761898</c:v>
                </c:pt>
                <c:pt idx="139">
                  <c:v>-0.18803060833863286</c:v>
                </c:pt>
                <c:pt idx="140">
                  <c:v>4.8574531467156894E-3</c:v>
                </c:pt>
                <c:pt idx="141">
                  <c:v>-0.19727053120825078</c:v>
                </c:pt>
                <c:pt idx="142">
                  <c:v>-0.214277810891494</c:v>
                </c:pt>
                <c:pt idx="143">
                  <c:v>-0.36717615925548253</c:v>
                </c:pt>
                <c:pt idx="144">
                  <c:v>-0.38118649601439986</c:v>
                </c:pt>
                <c:pt idx="145">
                  <c:v>-0.23077825084822381</c:v>
                </c:pt>
                <c:pt idx="146">
                  <c:v>-0.23592695825831414</c:v>
                </c:pt>
                <c:pt idx="147">
                  <c:v>-0.23405491166652889</c:v>
                </c:pt>
                <c:pt idx="148">
                  <c:v>-0.10561999248083931</c:v>
                </c:pt>
                <c:pt idx="149">
                  <c:v>-0.11832822227729516</c:v>
                </c:pt>
                <c:pt idx="150">
                  <c:v>-0.12475207352738613</c:v>
                </c:pt>
                <c:pt idx="151">
                  <c:v>-8.5063307902018923E-2</c:v>
                </c:pt>
                <c:pt idx="152">
                  <c:v>-6.6745540728911701E-2</c:v>
                </c:pt>
                <c:pt idx="153">
                  <c:v>-8.0044111975005328E-2</c:v>
                </c:pt>
                <c:pt idx="154">
                  <c:v>4.9337707216532509E-2</c:v>
                </c:pt>
                <c:pt idx="155">
                  <c:v>9.5434411906638122E-2</c:v>
                </c:pt>
                <c:pt idx="156">
                  <c:v>1.2025339245325124E-2</c:v>
                </c:pt>
                <c:pt idx="157">
                  <c:v>1.9365652581519007E-2</c:v>
                </c:pt>
                <c:pt idx="158">
                  <c:v>-0.14908507284211994</c:v>
                </c:pt>
                <c:pt idx="159">
                  <c:v>-0.49547366238389035</c:v>
                </c:pt>
                <c:pt idx="160">
                  <c:v>-0.15423248870421483</c:v>
                </c:pt>
                <c:pt idx="161">
                  <c:v>-0.19698048897518766</c:v>
                </c:pt>
                <c:pt idx="162">
                  <c:v>-0.55000000000000004</c:v>
                </c:pt>
                <c:pt idx="163">
                  <c:v>0.2</c:v>
                </c:pt>
              </c:numCache>
            </c:numRef>
          </c:xVal>
          <c:yVal>
            <c:numRef>
              <c:f>master_curve_PM_vs_xMes!$AE$2:$AE$165</c:f>
              <c:numCache>
                <c:formatCode>General</c:formatCode>
                <c:ptCount val="164"/>
                <c:pt idx="118">
                  <c:v>0.71883944631598595</c:v>
                </c:pt>
                <c:pt idx="119">
                  <c:v>0.96821391716224259</c:v>
                </c:pt>
                <c:pt idx="120">
                  <c:v>1.0170298270384632</c:v>
                </c:pt>
                <c:pt idx="121">
                  <c:v>0.83378015007609785</c:v>
                </c:pt>
                <c:pt idx="122">
                  <c:v>1.0054959727378219</c:v>
                </c:pt>
                <c:pt idx="123">
                  <c:v>0.99986769014705335</c:v>
                </c:pt>
                <c:pt idx="124">
                  <c:v>0.89325399259198879</c:v>
                </c:pt>
                <c:pt idx="125">
                  <c:v>0.72085840207540708</c:v>
                </c:pt>
                <c:pt idx="126">
                  <c:v>0.99900558386974514</c:v>
                </c:pt>
                <c:pt idx="127">
                  <c:v>0.77635061951378193</c:v>
                </c:pt>
                <c:pt idx="128">
                  <c:v>0.98607542211810006</c:v>
                </c:pt>
                <c:pt idx="129">
                  <c:v>1.0358021123112462</c:v>
                </c:pt>
                <c:pt idx="130">
                  <c:v>0.87339128690803014</c:v>
                </c:pt>
                <c:pt idx="131">
                  <c:v>0.98340843928386501</c:v>
                </c:pt>
                <c:pt idx="132">
                  <c:v>1.0113336196217049</c:v>
                </c:pt>
                <c:pt idx="133">
                  <c:v>0.84462124337444366</c:v>
                </c:pt>
                <c:pt idx="134">
                  <c:v>0.87998289251990947</c:v>
                </c:pt>
                <c:pt idx="135">
                  <c:v>0.90268212146756033</c:v>
                </c:pt>
                <c:pt idx="136">
                  <c:v>0.85556401912524693</c:v>
                </c:pt>
                <c:pt idx="137">
                  <c:v>0.88521555197109092</c:v>
                </c:pt>
                <c:pt idx="138">
                  <c:v>0.86622323690751601</c:v>
                </c:pt>
                <c:pt idx="139">
                  <c:v>1.0042905654274472</c:v>
                </c:pt>
                <c:pt idx="140">
                  <c:v>0.84205398383796004</c:v>
                </c:pt>
              </c:numCache>
            </c:numRef>
          </c:yVal>
          <c:smooth val="0"/>
          <c:extLst>
            <c:ext xmlns:c16="http://schemas.microsoft.com/office/drawing/2014/chart" uri="{C3380CC4-5D6E-409C-BE32-E72D297353CC}">
              <c16:uniqueId val="{00000003-7106-483F-8D5D-99B9776DA900}"/>
            </c:ext>
          </c:extLst>
        </c:ser>
        <c:ser>
          <c:idx val="4"/>
          <c:order val="4"/>
          <c:tx>
            <c:strRef>
              <c:f>master_curve_PM_vs_xMes!$AF$1</c:f>
              <c:strCache>
                <c:ptCount val="1"/>
                <c:pt idx="0">
                  <c:v>tm_164 バンドル・cos (L/DH 362)</c:v>
                </c:pt>
              </c:strCache>
            </c:strRef>
          </c:tx>
          <c:spPr>
            <a:ln w="25400" cap="rnd">
              <a:noFill/>
              <a:round/>
            </a:ln>
            <a:effectLst/>
          </c:spPr>
          <c:marker>
            <c:symbol val="x"/>
            <c:size val="7"/>
            <c:spPr>
              <a:solidFill>
                <a:srgbClr val="C00000"/>
              </a:solidFill>
              <a:ln w="9525">
                <a:solidFill>
                  <a:srgbClr val="C00000"/>
                </a:solidFill>
                <a:prstDash val="solid"/>
              </a:ln>
              <a:effectLst/>
            </c:spPr>
          </c:marker>
          <c:xVal>
            <c:numRef>
              <c:f>master_curve_PM_vs_xMes!$AA$2:$AA$165</c:f>
              <c:numCache>
                <c:formatCode>General</c:formatCode>
                <c:ptCount val="164"/>
                <c:pt idx="0">
                  <c:v>-0.05</c:v>
                </c:pt>
                <c:pt idx="1">
                  <c:v>-5.5E-2</c:v>
                </c:pt>
                <c:pt idx="2">
                  <c:v>-3.3000000000000002E-2</c:v>
                </c:pt>
                <c:pt idx="3">
                  <c:v>-7.4999999999999997E-2</c:v>
                </c:pt>
                <c:pt idx="4">
                  <c:v>-3.5999999999999997E-2</c:v>
                </c:pt>
                <c:pt idx="5">
                  <c:v>-4.8000000000000001E-2</c:v>
                </c:pt>
                <c:pt idx="6">
                  <c:v>-7.0999999999999994E-2</c:v>
                </c:pt>
                <c:pt idx="7">
                  <c:v>-2.7E-2</c:v>
                </c:pt>
                <c:pt idx="8">
                  <c:v>-2.5999999999999999E-2</c:v>
                </c:pt>
                <c:pt idx="9">
                  <c:v>1E-3</c:v>
                </c:pt>
                <c:pt idx="10">
                  <c:v>-1.7999999999999999E-2</c:v>
                </c:pt>
                <c:pt idx="11">
                  <c:v>-2.5999999999999999E-2</c:v>
                </c:pt>
                <c:pt idx="12">
                  <c:v>-1.2E-2</c:v>
                </c:pt>
                <c:pt idx="13">
                  <c:v>0.13700000000000001</c:v>
                </c:pt>
                <c:pt idx="14">
                  <c:v>6.0999999999999999E-2</c:v>
                </c:pt>
                <c:pt idx="15">
                  <c:v>7.9000000000000001E-2</c:v>
                </c:pt>
                <c:pt idx="16">
                  <c:v>7.4999999999999997E-2</c:v>
                </c:pt>
                <c:pt idx="17">
                  <c:v>0.107</c:v>
                </c:pt>
                <c:pt idx="18">
                  <c:v>9.2999999999999999E-2</c:v>
                </c:pt>
                <c:pt idx="19">
                  <c:v>9.1999999999999998E-2</c:v>
                </c:pt>
                <c:pt idx="20">
                  <c:v>7.2999999999999995E-2</c:v>
                </c:pt>
                <c:pt idx="21">
                  <c:v>7.1999999999999995E-2</c:v>
                </c:pt>
                <c:pt idx="22">
                  <c:v>6.8000000000000005E-2</c:v>
                </c:pt>
                <c:pt idx="23">
                  <c:v>7.6999999999999999E-2</c:v>
                </c:pt>
                <c:pt idx="24">
                  <c:v>7.0000000000000007E-2</c:v>
                </c:pt>
                <c:pt idx="25">
                  <c:v>6.9000000000000006E-2</c:v>
                </c:pt>
                <c:pt idx="26">
                  <c:v>6.5000000000000002E-2</c:v>
                </c:pt>
                <c:pt idx="27">
                  <c:v>9.6000000000000002E-2</c:v>
                </c:pt>
                <c:pt idx="28">
                  <c:v>0.105</c:v>
                </c:pt>
                <c:pt idx="29">
                  <c:v>0.10199999999999999</c:v>
                </c:pt>
                <c:pt idx="30">
                  <c:v>9.1999999999999998E-2</c:v>
                </c:pt>
                <c:pt idx="31">
                  <c:v>7.3999999999999996E-2</c:v>
                </c:pt>
                <c:pt idx="32">
                  <c:v>7.5999999999999998E-2</c:v>
                </c:pt>
                <c:pt idx="33">
                  <c:v>7.2999999999999995E-2</c:v>
                </c:pt>
                <c:pt idx="34">
                  <c:v>8.1000000000000003E-2</c:v>
                </c:pt>
                <c:pt idx="35">
                  <c:v>9.0999999999999998E-2</c:v>
                </c:pt>
                <c:pt idx="36">
                  <c:v>8.6999999999999994E-2</c:v>
                </c:pt>
                <c:pt idx="37">
                  <c:v>8.5999999999999993E-2</c:v>
                </c:pt>
                <c:pt idx="38">
                  <c:v>-0.159</c:v>
                </c:pt>
                <c:pt idx="39">
                  <c:v>5.1999999999999998E-2</c:v>
                </c:pt>
                <c:pt idx="40">
                  <c:v>-3.1E-2</c:v>
                </c:pt>
                <c:pt idx="41">
                  <c:v>-3.5999999999999997E-2</c:v>
                </c:pt>
                <c:pt idx="42">
                  <c:v>-3.2000000000000001E-2</c:v>
                </c:pt>
                <c:pt idx="43">
                  <c:v>-3.6999999999999998E-2</c:v>
                </c:pt>
                <c:pt idx="44">
                  <c:v>-3.6999999999999998E-2</c:v>
                </c:pt>
                <c:pt idx="45">
                  <c:v>-3.9E-2</c:v>
                </c:pt>
                <c:pt idx="46">
                  <c:v>-3.5999999999999997E-2</c:v>
                </c:pt>
                <c:pt idx="47">
                  <c:v>-3.3000000000000002E-2</c:v>
                </c:pt>
                <c:pt idx="48">
                  <c:v>-3.9E-2</c:v>
                </c:pt>
                <c:pt idx="49">
                  <c:v>-4.4999999999999998E-2</c:v>
                </c:pt>
                <c:pt idx="50">
                  <c:v>-0.191</c:v>
                </c:pt>
                <c:pt idx="51">
                  <c:v>-5.8999999999999997E-2</c:v>
                </c:pt>
                <c:pt idx="52">
                  <c:v>8.1000000000000003E-2</c:v>
                </c:pt>
                <c:pt idx="53">
                  <c:v>-8.2000000000000003E-2</c:v>
                </c:pt>
                <c:pt idx="54">
                  <c:v>0.11700000000000001</c:v>
                </c:pt>
                <c:pt idx="55">
                  <c:v>5.2999999999999999E-2</c:v>
                </c:pt>
                <c:pt idx="56">
                  <c:v>7.9000000000000001E-2</c:v>
                </c:pt>
                <c:pt idx="57">
                  <c:v>8.6999999999999994E-2</c:v>
                </c:pt>
                <c:pt idx="58">
                  <c:v>1.4999999999999999E-2</c:v>
                </c:pt>
                <c:pt idx="59">
                  <c:v>-1.4E-2</c:v>
                </c:pt>
                <c:pt idx="60">
                  <c:v>-0.09</c:v>
                </c:pt>
                <c:pt idx="61">
                  <c:v>-0.14399999999999999</c:v>
                </c:pt>
                <c:pt idx="62">
                  <c:v>-2.7E-2</c:v>
                </c:pt>
                <c:pt idx="63">
                  <c:v>-0.17399999999999999</c:v>
                </c:pt>
                <c:pt idx="64">
                  <c:v>-5.6000000000000001E-2</c:v>
                </c:pt>
                <c:pt idx="65">
                  <c:v>-6.0999999999999999E-2</c:v>
                </c:pt>
                <c:pt idx="66">
                  <c:v>-0.128</c:v>
                </c:pt>
                <c:pt idx="67">
                  <c:v>-0.28399999999999997</c:v>
                </c:pt>
                <c:pt idx="68">
                  <c:v>-0.14799999999999999</c:v>
                </c:pt>
                <c:pt idx="69">
                  <c:v>-0.216</c:v>
                </c:pt>
                <c:pt idx="70">
                  <c:v>-8.5000000000000006E-2</c:v>
                </c:pt>
                <c:pt idx="71">
                  <c:v>-0.33400000000000002</c:v>
                </c:pt>
                <c:pt idx="72">
                  <c:v>-0.32900000000000001</c:v>
                </c:pt>
                <c:pt idx="73">
                  <c:v>0.13</c:v>
                </c:pt>
                <c:pt idx="74">
                  <c:v>0.13</c:v>
                </c:pt>
                <c:pt idx="75">
                  <c:v>-0.45700000000000002</c:v>
                </c:pt>
                <c:pt idx="76">
                  <c:v>8.8999999999999996E-2</c:v>
                </c:pt>
                <c:pt idx="77">
                  <c:v>7.1999999999999995E-2</c:v>
                </c:pt>
                <c:pt idx="78">
                  <c:v>8.3000000000000004E-2</c:v>
                </c:pt>
                <c:pt idx="79">
                  <c:v>8.2000000000000003E-2</c:v>
                </c:pt>
                <c:pt idx="80">
                  <c:v>4.9000000000000002E-2</c:v>
                </c:pt>
                <c:pt idx="81">
                  <c:v>8.1000000000000003E-2</c:v>
                </c:pt>
                <c:pt idx="82">
                  <c:v>7.6999999999999999E-2</c:v>
                </c:pt>
                <c:pt idx="83">
                  <c:v>3.6999999999999998E-2</c:v>
                </c:pt>
                <c:pt idx="84">
                  <c:v>3.4000000000000002E-2</c:v>
                </c:pt>
                <c:pt idx="85">
                  <c:v>3.3000000000000002E-2</c:v>
                </c:pt>
                <c:pt idx="86">
                  <c:v>-3.1E-2</c:v>
                </c:pt>
                <c:pt idx="87">
                  <c:v>-8.6999999999999994E-2</c:v>
                </c:pt>
                <c:pt idx="88">
                  <c:v>-8.7999999999999995E-2</c:v>
                </c:pt>
                <c:pt idx="89">
                  <c:v>-9.6000000000000002E-2</c:v>
                </c:pt>
                <c:pt idx="90">
                  <c:v>-4.3999999999999997E-2</c:v>
                </c:pt>
                <c:pt idx="91">
                  <c:v>-0.06</c:v>
                </c:pt>
                <c:pt idx="92">
                  <c:v>-0.105</c:v>
                </c:pt>
                <c:pt idx="93">
                  <c:v>-8.5999999999999993E-2</c:v>
                </c:pt>
                <c:pt idx="94">
                  <c:v>-0.114</c:v>
                </c:pt>
                <c:pt idx="95">
                  <c:v>-0.156</c:v>
                </c:pt>
                <c:pt idx="96">
                  <c:v>-7.5999999999999998E-2</c:v>
                </c:pt>
                <c:pt idx="97">
                  <c:v>-9.7000000000000003E-2</c:v>
                </c:pt>
                <c:pt idx="98">
                  <c:v>-0.13800000000000001</c:v>
                </c:pt>
                <c:pt idx="99">
                  <c:v>-0.11899999999999999</c:v>
                </c:pt>
                <c:pt idx="100">
                  <c:v>-0.33800000000000002</c:v>
                </c:pt>
                <c:pt idx="101">
                  <c:v>-0.23100000000000001</c:v>
                </c:pt>
                <c:pt idx="102">
                  <c:v>-0.35099999999999998</c:v>
                </c:pt>
                <c:pt idx="103">
                  <c:v>-0.38700000000000001</c:v>
                </c:pt>
                <c:pt idx="104">
                  <c:v>4.1827591863522147E-2</c:v>
                </c:pt>
                <c:pt idx="105">
                  <c:v>3.0903005549072472E-2</c:v>
                </c:pt>
                <c:pt idx="106">
                  <c:v>-6.5763840908347693E-2</c:v>
                </c:pt>
                <c:pt idx="107">
                  <c:v>-9.2078770611555866E-2</c:v>
                </c:pt>
                <c:pt idx="108">
                  <c:v>-9.4205149215638898E-2</c:v>
                </c:pt>
                <c:pt idx="109">
                  <c:v>-6.2186969406098552E-2</c:v>
                </c:pt>
                <c:pt idx="110">
                  <c:v>-1.0917306192882562E-2</c:v>
                </c:pt>
                <c:pt idx="111">
                  <c:v>-2.6417471996425666E-2</c:v>
                </c:pt>
                <c:pt idx="112">
                  <c:v>1.1901062589217967E-2</c:v>
                </c:pt>
                <c:pt idx="113">
                  <c:v>1.6591548793667185E-2</c:v>
                </c:pt>
                <c:pt idx="114">
                  <c:v>6.9505391417700374E-2</c:v>
                </c:pt>
                <c:pt idx="115">
                  <c:v>-5.8276004235210725E-2</c:v>
                </c:pt>
                <c:pt idx="116">
                  <c:v>-1.9712135043268779E-3</c:v>
                </c:pt>
                <c:pt idx="117">
                  <c:v>4.5215393920802538E-2</c:v>
                </c:pt>
                <c:pt idx="118">
                  <c:v>0.10800429032202953</c:v>
                </c:pt>
                <c:pt idx="119">
                  <c:v>2.9461923127596282E-2</c:v>
                </c:pt>
                <c:pt idx="120">
                  <c:v>-0.1313905309823481</c:v>
                </c:pt>
                <c:pt idx="121">
                  <c:v>3.7567660942059797E-3</c:v>
                </c:pt>
                <c:pt idx="122">
                  <c:v>-0.27208090547888958</c:v>
                </c:pt>
                <c:pt idx="123">
                  <c:v>-0.40001197272001127</c:v>
                </c:pt>
                <c:pt idx="124">
                  <c:v>-0.11111461650440628</c:v>
                </c:pt>
                <c:pt idx="125">
                  <c:v>9.9644021126698221E-2</c:v>
                </c:pt>
                <c:pt idx="126">
                  <c:v>1.4274736070982511E-2</c:v>
                </c:pt>
                <c:pt idx="127">
                  <c:v>7.5098926528288618E-2</c:v>
                </c:pt>
                <c:pt idx="128">
                  <c:v>1.4204433424073319E-2</c:v>
                </c:pt>
                <c:pt idx="129">
                  <c:v>-0.12366381199330789</c:v>
                </c:pt>
                <c:pt idx="130">
                  <c:v>1.5749034092727456E-3</c:v>
                </c:pt>
                <c:pt idx="131">
                  <c:v>-0.27253915389948064</c:v>
                </c:pt>
                <c:pt idx="132">
                  <c:v>-0.12587395745743332</c:v>
                </c:pt>
                <c:pt idx="133">
                  <c:v>2.6478935571520177E-2</c:v>
                </c:pt>
                <c:pt idx="134">
                  <c:v>-2.5267355203347979E-2</c:v>
                </c:pt>
                <c:pt idx="135">
                  <c:v>-9.9971246371980252E-2</c:v>
                </c:pt>
                <c:pt idx="136">
                  <c:v>-0.15512462797083307</c:v>
                </c:pt>
                <c:pt idx="137">
                  <c:v>-0.16173137161494791</c:v>
                </c:pt>
                <c:pt idx="138">
                  <c:v>-0.2039811935761898</c:v>
                </c:pt>
                <c:pt idx="139">
                  <c:v>-0.18803060833863286</c:v>
                </c:pt>
                <c:pt idx="140">
                  <c:v>4.8574531467156894E-3</c:v>
                </c:pt>
                <c:pt idx="141">
                  <c:v>-0.19727053120825078</c:v>
                </c:pt>
                <c:pt idx="142">
                  <c:v>-0.214277810891494</c:v>
                </c:pt>
                <c:pt idx="143">
                  <c:v>-0.36717615925548253</c:v>
                </c:pt>
                <c:pt idx="144">
                  <c:v>-0.38118649601439986</c:v>
                </c:pt>
                <c:pt idx="145">
                  <c:v>-0.23077825084822381</c:v>
                </c:pt>
                <c:pt idx="146">
                  <c:v>-0.23592695825831414</c:v>
                </c:pt>
                <c:pt idx="147">
                  <c:v>-0.23405491166652889</c:v>
                </c:pt>
                <c:pt idx="148">
                  <c:v>-0.10561999248083931</c:v>
                </c:pt>
                <c:pt idx="149">
                  <c:v>-0.11832822227729516</c:v>
                </c:pt>
                <c:pt idx="150">
                  <c:v>-0.12475207352738613</c:v>
                </c:pt>
                <c:pt idx="151">
                  <c:v>-8.5063307902018923E-2</c:v>
                </c:pt>
                <c:pt idx="152">
                  <c:v>-6.6745540728911701E-2</c:v>
                </c:pt>
                <c:pt idx="153">
                  <c:v>-8.0044111975005328E-2</c:v>
                </c:pt>
                <c:pt idx="154">
                  <c:v>4.9337707216532509E-2</c:v>
                </c:pt>
                <c:pt idx="155">
                  <c:v>9.5434411906638122E-2</c:v>
                </c:pt>
                <c:pt idx="156">
                  <c:v>1.2025339245325124E-2</c:v>
                </c:pt>
                <c:pt idx="157">
                  <c:v>1.9365652581519007E-2</c:v>
                </c:pt>
                <c:pt idx="158">
                  <c:v>-0.14908507284211994</c:v>
                </c:pt>
                <c:pt idx="159">
                  <c:v>-0.49547366238389035</c:v>
                </c:pt>
                <c:pt idx="160">
                  <c:v>-0.15423248870421483</c:v>
                </c:pt>
                <c:pt idx="161">
                  <c:v>-0.19698048897518766</c:v>
                </c:pt>
                <c:pt idx="162">
                  <c:v>-0.55000000000000004</c:v>
                </c:pt>
                <c:pt idx="163">
                  <c:v>0.2</c:v>
                </c:pt>
              </c:numCache>
            </c:numRef>
          </c:xVal>
          <c:yVal>
            <c:numRef>
              <c:f>master_curve_PM_vs_xMes!$AF$2:$AF$165</c:f>
              <c:numCache>
                <c:formatCode>General</c:formatCode>
                <c:ptCount val="164"/>
                <c:pt idx="141">
                  <c:v>0.85336940668300787</c:v>
                </c:pt>
                <c:pt idx="142">
                  <c:v>0.87045039764100207</c:v>
                </c:pt>
                <c:pt idx="143">
                  <c:v>0.94516293568375509</c:v>
                </c:pt>
                <c:pt idx="144">
                  <c:v>0.96095561064617607</c:v>
                </c:pt>
                <c:pt idx="145">
                  <c:v>1.0056607893706506</c:v>
                </c:pt>
                <c:pt idx="146">
                  <c:v>1.00474881613253</c:v>
                </c:pt>
                <c:pt idx="147">
                  <c:v>0.97760785491798385</c:v>
                </c:pt>
                <c:pt idx="148">
                  <c:v>0.9015283863395509</c:v>
                </c:pt>
                <c:pt idx="149">
                  <c:v>0.91602919216198697</c:v>
                </c:pt>
                <c:pt idx="150">
                  <c:v>0.89635566331219485</c:v>
                </c:pt>
                <c:pt idx="151">
                  <c:v>1.0066676827342744</c:v>
                </c:pt>
                <c:pt idx="152">
                  <c:v>0.9637585856975367</c:v>
                </c:pt>
                <c:pt idx="153">
                  <c:v>0.99846861588129399</c:v>
                </c:pt>
                <c:pt idx="154">
                  <c:v>0.66592778646237583</c:v>
                </c:pt>
                <c:pt idx="155">
                  <c:v>0.68909447428525927</c:v>
                </c:pt>
                <c:pt idx="156">
                  <c:v>0.74604525550069956</c:v>
                </c:pt>
                <c:pt idx="157">
                  <c:v>0.7473150290366134</c:v>
                </c:pt>
                <c:pt idx="158">
                  <c:v>0.94173509715834025</c:v>
                </c:pt>
                <c:pt idx="159">
                  <c:v>0.90806338492643834</c:v>
                </c:pt>
                <c:pt idx="160">
                  <c:v>0.85614979108026401</c:v>
                </c:pt>
                <c:pt idx="161">
                  <c:v>0.87728584161549694</c:v>
                </c:pt>
              </c:numCache>
            </c:numRef>
          </c:yVal>
          <c:smooth val="0"/>
          <c:extLst>
            <c:ext xmlns:c16="http://schemas.microsoft.com/office/drawing/2014/chart" uri="{C3380CC4-5D6E-409C-BE32-E72D297353CC}">
              <c16:uniqueId val="{00000004-7106-483F-8D5D-99B9776DA900}"/>
            </c:ext>
          </c:extLst>
        </c:ser>
        <c:ser>
          <c:idx val="5"/>
          <c:order val="5"/>
          <c:tx>
            <c:strRef>
              <c:f>master_curve_PM_vs_xMes!$AG$1</c:f>
              <c:strCache>
                <c:ptCount val="1"/>
                <c:pt idx="0">
                  <c:v>PM=1</c:v>
                </c:pt>
              </c:strCache>
            </c:strRef>
          </c:tx>
          <c:spPr>
            <a:ln w="19050" cap="rnd">
              <a:solidFill>
                <a:srgbClr val="FF0000"/>
              </a:solidFill>
              <a:prstDash val="lgDash"/>
              <a:round/>
            </a:ln>
            <a:effectLst/>
          </c:spPr>
          <c:marker>
            <c:symbol val="none"/>
          </c:marker>
          <c:xVal>
            <c:numRef>
              <c:f>master_curve_PM_vs_xMes!$AA$2:$AA$165</c:f>
              <c:numCache>
                <c:formatCode>General</c:formatCode>
                <c:ptCount val="164"/>
                <c:pt idx="0">
                  <c:v>-0.05</c:v>
                </c:pt>
                <c:pt idx="1">
                  <c:v>-5.5E-2</c:v>
                </c:pt>
                <c:pt idx="2">
                  <c:v>-3.3000000000000002E-2</c:v>
                </c:pt>
                <c:pt idx="3">
                  <c:v>-7.4999999999999997E-2</c:v>
                </c:pt>
                <c:pt idx="4">
                  <c:v>-3.5999999999999997E-2</c:v>
                </c:pt>
                <c:pt idx="5">
                  <c:v>-4.8000000000000001E-2</c:v>
                </c:pt>
                <c:pt idx="6">
                  <c:v>-7.0999999999999994E-2</c:v>
                </c:pt>
                <c:pt idx="7">
                  <c:v>-2.7E-2</c:v>
                </c:pt>
                <c:pt idx="8">
                  <c:v>-2.5999999999999999E-2</c:v>
                </c:pt>
                <c:pt idx="9">
                  <c:v>1E-3</c:v>
                </c:pt>
                <c:pt idx="10">
                  <c:v>-1.7999999999999999E-2</c:v>
                </c:pt>
                <c:pt idx="11">
                  <c:v>-2.5999999999999999E-2</c:v>
                </c:pt>
                <c:pt idx="12">
                  <c:v>-1.2E-2</c:v>
                </c:pt>
                <c:pt idx="13">
                  <c:v>0.13700000000000001</c:v>
                </c:pt>
                <c:pt idx="14">
                  <c:v>6.0999999999999999E-2</c:v>
                </c:pt>
                <c:pt idx="15">
                  <c:v>7.9000000000000001E-2</c:v>
                </c:pt>
                <c:pt idx="16">
                  <c:v>7.4999999999999997E-2</c:v>
                </c:pt>
                <c:pt idx="17">
                  <c:v>0.107</c:v>
                </c:pt>
                <c:pt idx="18">
                  <c:v>9.2999999999999999E-2</c:v>
                </c:pt>
                <c:pt idx="19">
                  <c:v>9.1999999999999998E-2</c:v>
                </c:pt>
                <c:pt idx="20">
                  <c:v>7.2999999999999995E-2</c:v>
                </c:pt>
                <c:pt idx="21">
                  <c:v>7.1999999999999995E-2</c:v>
                </c:pt>
                <c:pt idx="22">
                  <c:v>6.8000000000000005E-2</c:v>
                </c:pt>
                <c:pt idx="23">
                  <c:v>7.6999999999999999E-2</c:v>
                </c:pt>
                <c:pt idx="24">
                  <c:v>7.0000000000000007E-2</c:v>
                </c:pt>
                <c:pt idx="25">
                  <c:v>6.9000000000000006E-2</c:v>
                </c:pt>
                <c:pt idx="26">
                  <c:v>6.5000000000000002E-2</c:v>
                </c:pt>
                <c:pt idx="27">
                  <c:v>9.6000000000000002E-2</c:v>
                </c:pt>
                <c:pt idx="28">
                  <c:v>0.105</c:v>
                </c:pt>
                <c:pt idx="29">
                  <c:v>0.10199999999999999</c:v>
                </c:pt>
                <c:pt idx="30">
                  <c:v>9.1999999999999998E-2</c:v>
                </c:pt>
                <c:pt idx="31">
                  <c:v>7.3999999999999996E-2</c:v>
                </c:pt>
                <c:pt idx="32">
                  <c:v>7.5999999999999998E-2</c:v>
                </c:pt>
                <c:pt idx="33">
                  <c:v>7.2999999999999995E-2</c:v>
                </c:pt>
                <c:pt idx="34">
                  <c:v>8.1000000000000003E-2</c:v>
                </c:pt>
                <c:pt idx="35">
                  <c:v>9.0999999999999998E-2</c:v>
                </c:pt>
                <c:pt idx="36">
                  <c:v>8.6999999999999994E-2</c:v>
                </c:pt>
                <c:pt idx="37">
                  <c:v>8.5999999999999993E-2</c:v>
                </c:pt>
                <c:pt idx="38">
                  <c:v>-0.159</c:v>
                </c:pt>
                <c:pt idx="39">
                  <c:v>5.1999999999999998E-2</c:v>
                </c:pt>
                <c:pt idx="40">
                  <c:v>-3.1E-2</c:v>
                </c:pt>
                <c:pt idx="41">
                  <c:v>-3.5999999999999997E-2</c:v>
                </c:pt>
                <c:pt idx="42">
                  <c:v>-3.2000000000000001E-2</c:v>
                </c:pt>
                <c:pt idx="43">
                  <c:v>-3.6999999999999998E-2</c:v>
                </c:pt>
                <c:pt idx="44">
                  <c:v>-3.6999999999999998E-2</c:v>
                </c:pt>
                <c:pt idx="45">
                  <c:v>-3.9E-2</c:v>
                </c:pt>
                <c:pt idx="46">
                  <c:v>-3.5999999999999997E-2</c:v>
                </c:pt>
                <c:pt idx="47">
                  <c:v>-3.3000000000000002E-2</c:v>
                </c:pt>
                <c:pt idx="48">
                  <c:v>-3.9E-2</c:v>
                </c:pt>
                <c:pt idx="49">
                  <c:v>-4.4999999999999998E-2</c:v>
                </c:pt>
                <c:pt idx="50">
                  <c:v>-0.191</c:v>
                </c:pt>
                <c:pt idx="51">
                  <c:v>-5.8999999999999997E-2</c:v>
                </c:pt>
                <c:pt idx="52">
                  <c:v>8.1000000000000003E-2</c:v>
                </c:pt>
                <c:pt idx="53">
                  <c:v>-8.2000000000000003E-2</c:v>
                </c:pt>
                <c:pt idx="54">
                  <c:v>0.11700000000000001</c:v>
                </c:pt>
                <c:pt idx="55">
                  <c:v>5.2999999999999999E-2</c:v>
                </c:pt>
                <c:pt idx="56">
                  <c:v>7.9000000000000001E-2</c:v>
                </c:pt>
                <c:pt idx="57">
                  <c:v>8.6999999999999994E-2</c:v>
                </c:pt>
                <c:pt idx="58">
                  <c:v>1.4999999999999999E-2</c:v>
                </c:pt>
                <c:pt idx="59">
                  <c:v>-1.4E-2</c:v>
                </c:pt>
                <c:pt idx="60">
                  <c:v>-0.09</c:v>
                </c:pt>
                <c:pt idx="61">
                  <c:v>-0.14399999999999999</c:v>
                </c:pt>
                <c:pt idx="62">
                  <c:v>-2.7E-2</c:v>
                </c:pt>
                <c:pt idx="63">
                  <c:v>-0.17399999999999999</c:v>
                </c:pt>
                <c:pt idx="64">
                  <c:v>-5.6000000000000001E-2</c:v>
                </c:pt>
                <c:pt idx="65">
                  <c:v>-6.0999999999999999E-2</c:v>
                </c:pt>
                <c:pt idx="66">
                  <c:v>-0.128</c:v>
                </c:pt>
                <c:pt idx="67">
                  <c:v>-0.28399999999999997</c:v>
                </c:pt>
                <c:pt idx="68">
                  <c:v>-0.14799999999999999</c:v>
                </c:pt>
                <c:pt idx="69">
                  <c:v>-0.216</c:v>
                </c:pt>
                <c:pt idx="70">
                  <c:v>-8.5000000000000006E-2</c:v>
                </c:pt>
                <c:pt idx="71">
                  <c:v>-0.33400000000000002</c:v>
                </c:pt>
                <c:pt idx="72">
                  <c:v>-0.32900000000000001</c:v>
                </c:pt>
                <c:pt idx="73">
                  <c:v>0.13</c:v>
                </c:pt>
                <c:pt idx="74">
                  <c:v>0.13</c:v>
                </c:pt>
                <c:pt idx="75">
                  <c:v>-0.45700000000000002</c:v>
                </c:pt>
                <c:pt idx="76">
                  <c:v>8.8999999999999996E-2</c:v>
                </c:pt>
                <c:pt idx="77">
                  <c:v>7.1999999999999995E-2</c:v>
                </c:pt>
                <c:pt idx="78">
                  <c:v>8.3000000000000004E-2</c:v>
                </c:pt>
                <c:pt idx="79">
                  <c:v>8.2000000000000003E-2</c:v>
                </c:pt>
                <c:pt idx="80">
                  <c:v>4.9000000000000002E-2</c:v>
                </c:pt>
                <c:pt idx="81">
                  <c:v>8.1000000000000003E-2</c:v>
                </c:pt>
                <c:pt idx="82">
                  <c:v>7.6999999999999999E-2</c:v>
                </c:pt>
                <c:pt idx="83">
                  <c:v>3.6999999999999998E-2</c:v>
                </c:pt>
                <c:pt idx="84">
                  <c:v>3.4000000000000002E-2</c:v>
                </c:pt>
                <c:pt idx="85">
                  <c:v>3.3000000000000002E-2</c:v>
                </c:pt>
                <c:pt idx="86">
                  <c:v>-3.1E-2</c:v>
                </c:pt>
                <c:pt idx="87">
                  <c:v>-8.6999999999999994E-2</c:v>
                </c:pt>
                <c:pt idx="88">
                  <c:v>-8.7999999999999995E-2</c:v>
                </c:pt>
                <c:pt idx="89">
                  <c:v>-9.6000000000000002E-2</c:v>
                </c:pt>
                <c:pt idx="90">
                  <c:v>-4.3999999999999997E-2</c:v>
                </c:pt>
                <c:pt idx="91">
                  <c:v>-0.06</c:v>
                </c:pt>
                <c:pt idx="92">
                  <c:v>-0.105</c:v>
                </c:pt>
                <c:pt idx="93">
                  <c:v>-8.5999999999999993E-2</c:v>
                </c:pt>
                <c:pt idx="94">
                  <c:v>-0.114</c:v>
                </c:pt>
                <c:pt idx="95">
                  <c:v>-0.156</c:v>
                </c:pt>
                <c:pt idx="96">
                  <c:v>-7.5999999999999998E-2</c:v>
                </c:pt>
                <c:pt idx="97">
                  <c:v>-9.7000000000000003E-2</c:v>
                </c:pt>
                <c:pt idx="98">
                  <c:v>-0.13800000000000001</c:v>
                </c:pt>
                <c:pt idx="99">
                  <c:v>-0.11899999999999999</c:v>
                </c:pt>
                <c:pt idx="100">
                  <c:v>-0.33800000000000002</c:v>
                </c:pt>
                <c:pt idx="101">
                  <c:v>-0.23100000000000001</c:v>
                </c:pt>
                <c:pt idx="102">
                  <c:v>-0.35099999999999998</c:v>
                </c:pt>
                <c:pt idx="103">
                  <c:v>-0.38700000000000001</c:v>
                </c:pt>
                <c:pt idx="104">
                  <c:v>4.1827591863522147E-2</c:v>
                </c:pt>
                <c:pt idx="105">
                  <c:v>3.0903005549072472E-2</c:v>
                </c:pt>
                <c:pt idx="106">
                  <c:v>-6.5763840908347693E-2</c:v>
                </c:pt>
                <c:pt idx="107">
                  <c:v>-9.2078770611555866E-2</c:v>
                </c:pt>
                <c:pt idx="108">
                  <c:v>-9.4205149215638898E-2</c:v>
                </c:pt>
                <c:pt idx="109">
                  <c:v>-6.2186969406098552E-2</c:v>
                </c:pt>
                <c:pt idx="110">
                  <c:v>-1.0917306192882562E-2</c:v>
                </c:pt>
                <c:pt idx="111">
                  <c:v>-2.6417471996425666E-2</c:v>
                </c:pt>
                <c:pt idx="112">
                  <c:v>1.1901062589217967E-2</c:v>
                </c:pt>
                <c:pt idx="113">
                  <c:v>1.6591548793667185E-2</c:v>
                </c:pt>
                <c:pt idx="114">
                  <c:v>6.9505391417700374E-2</c:v>
                </c:pt>
                <c:pt idx="115">
                  <c:v>-5.8276004235210725E-2</c:v>
                </c:pt>
                <c:pt idx="116">
                  <c:v>-1.9712135043268779E-3</c:v>
                </c:pt>
                <c:pt idx="117">
                  <c:v>4.5215393920802538E-2</c:v>
                </c:pt>
                <c:pt idx="118">
                  <c:v>0.10800429032202953</c:v>
                </c:pt>
                <c:pt idx="119">
                  <c:v>2.9461923127596282E-2</c:v>
                </c:pt>
                <c:pt idx="120">
                  <c:v>-0.1313905309823481</c:v>
                </c:pt>
                <c:pt idx="121">
                  <c:v>3.7567660942059797E-3</c:v>
                </c:pt>
                <c:pt idx="122">
                  <c:v>-0.27208090547888958</c:v>
                </c:pt>
                <c:pt idx="123">
                  <c:v>-0.40001197272001127</c:v>
                </c:pt>
                <c:pt idx="124">
                  <c:v>-0.11111461650440628</c:v>
                </c:pt>
                <c:pt idx="125">
                  <c:v>9.9644021126698221E-2</c:v>
                </c:pt>
                <c:pt idx="126">
                  <c:v>1.4274736070982511E-2</c:v>
                </c:pt>
                <c:pt idx="127">
                  <c:v>7.5098926528288618E-2</c:v>
                </c:pt>
                <c:pt idx="128">
                  <c:v>1.4204433424073319E-2</c:v>
                </c:pt>
                <c:pt idx="129">
                  <c:v>-0.12366381199330789</c:v>
                </c:pt>
                <c:pt idx="130">
                  <c:v>1.5749034092727456E-3</c:v>
                </c:pt>
                <c:pt idx="131">
                  <c:v>-0.27253915389948064</c:v>
                </c:pt>
                <c:pt idx="132">
                  <c:v>-0.12587395745743332</c:v>
                </c:pt>
                <c:pt idx="133">
                  <c:v>2.6478935571520177E-2</c:v>
                </c:pt>
                <c:pt idx="134">
                  <c:v>-2.5267355203347979E-2</c:v>
                </c:pt>
                <c:pt idx="135">
                  <c:v>-9.9971246371980252E-2</c:v>
                </c:pt>
                <c:pt idx="136">
                  <c:v>-0.15512462797083307</c:v>
                </c:pt>
                <c:pt idx="137">
                  <c:v>-0.16173137161494791</c:v>
                </c:pt>
                <c:pt idx="138">
                  <c:v>-0.2039811935761898</c:v>
                </c:pt>
                <c:pt idx="139">
                  <c:v>-0.18803060833863286</c:v>
                </c:pt>
                <c:pt idx="140">
                  <c:v>4.8574531467156894E-3</c:v>
                </c:pt>
                <c:pt idx="141">
                  <c:v>-0.19727053120825078</c:v>
                </c:pt>
                <c:pt idx="142">
                  <c:v>-0.214277810891494</c:v>
                </c:pt>
                <c:pt idx="143">
                  <c:v>-0.36717615925548253</c:v>
                </c:pt>
                <c:pt idx="144">
                  <c:v>-0.38118649601439986</c:v>
                </c:pt>
                <c:pt idx="145">
                  <c:v>-0.23077825084822381</c:v>
                </c:pt>
                <c:pt idx="146">
                  <c:v>-0.23592695825831414</c:v>
                </c:pt>
                <c:pt idx="147">
                  <c:v>-0.23405491166652889</c:v>
                </c:pt>
                <c:pt idx="148">
                  <c:v>-0.10561999248083931</c:v>
                </c:pt>
                <c:pt idx="149">
                  <c:v>-0.11832822227729516</c:v>
                </c:pt>
                <c:pt idx="150">
                  <c:v>-0.12475207352738613</c:v>
                </c:pt>
                <c:pt idx="151">
                  <c:v>-8.5063307902018923E-2</c:v>
                </c:pt>
                <c:pt idx="152">
                  <c:v>-6.6745540728911701E-2</c:v>
                </c:pt>
                <c:pt idx="153">
                  <c:v>-8.0044111975005328E-2</c:v>
                </c:pt>
                <c:pt idx="154">
                  <c:v>4.9337707216532509E-2</c:v>
                </c:pt>
                <c:pt idx="155">
                  <c:v>9.5434411906638122E-2</c:v>
                </c:pt>
                <c:pt idx="156">
                  <c:v>1.2025339245325124E-2</c:v>
                </c:pt>
                <c:pt idx="157">
                  <c:v>1.9365652581519007E-2</c:v>
                </c:pt>
                <c:pt idx="158">
                  <c:v>-0.14908507284211994</c:v>
                </c:pt>
                <c:pt idx="159">
                  <c:v>-0.49547366238389035</c:v>
                </c:pt>
                <c:pt idx="160">
                  <c:v>-0.15423248870421483</c:v>
                </c:pt>
                <c:pt idx="161">
                  <c:v>-0.19698048897518766</c:v>
                </c:pt>
                <c:pt idx="162">
                  <c:v>-0.55000000000000004</c:v>
                </c:pt>
                <c:pt idx="163">
                  <c:v>0.2</c:v>
                </c:pt>
              </c:numCache>
            </c:numRef>
          </c:xVal>
          <c:yVal>
            <c:numRef>
              <c:f>master_curve_PM_vs_xMes!$AG$2:$AG$165</c:f>
              <c:numCache>
                <c:formatCode>General</c:formatCode>
                <c:ptCount val="164"/>
                <c:pt idx="162">
                  <c:v>1</c:v>
                </c:pt>
                <c:pt idx="163">
                  <c:v>1</c:v>
                </c:pt>
              </c:numCache>
            </c:numRef>
          </c:yVal>
          <c:smooth val="0"/>
          <c:extLst>
            <c:ext xmlns:c16="http://schemas.microsoft.com/office/drawing/2014/chart" uri="{C3380CC4-5D6E-409C-BE32-E72D297353CC}">
              <c16:uniqueId val="{00000005-7106-483F-8D5D-99B9776DA900}"/>
            </c:ext>
          </c:extLst>
        </c:ser>
        <c:dLbls>
          <c:showLegendKey val="0"/>
          <c:showVal val="0"/>
          <c:showCatName val="0"/>
          <c:showSerName val="0"/>
          <c:showPercent val="0"/>
          <c:showBubbleSize val="0"/>
        </c:dLbls>
        <c:axId val="1325520767"/>
        <c:axId val="1325521727"/>
      </c:scatterChart>
      <c:valAx>
        <c:axId val="1325520767"/>
        <c:scaling>
          <c:orientation val="minMax"/>
          <c:max val="0.2"/>
          <c:min val="-0.55000000000000004"/>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altLang="ja-JP" sz="1200" b="0" i="0" u="none" strike="noStrike" kern="1200" baseline="0">
                    <a:solidFill>
                      <a:schemeClr val="tx1">
                        <a:lumMod val="65000"/>
                        <a:lumOff val="35000"/>
                      </a:schemeClr>
                    </a:solidFill>
                    <a:latin typeface="+mn-lt"/>
                    <a:ea typeface="+mn-ea"/>
                    <a:cs typeface="+mn-cs"/>
                  </a:defRPr>
                </a:pPr>
                <a:r>
                  <a:rPr lang="en-US"/>
                  <a:t>x_Mes [-]</a:t>
                </a:r>
              </a:p>
            </c:rich>
          </c:tx>
          <c:overlay val="0"/>
          <c:spPr>
            <a:noFill/>
            <a:ln>
              <a:noFill/>
            </a:ln>
            <a:effectLst/>
          </c:spPr>
          <c:txPr>
            <a:bodyPr rot="0" spcFirstLastPara="1" vertOverflow="ellipsis" vert="horz" wrap="square" anchor="ctr" anchorCtr="1"/>
            <a:lstStyle/>
            <a:p>
              <a:pPr>
                <a:defRPr altLang="ja-JP" sz="1200" b="0" i="0" u="none" strike="noStrike" kern="1200" baseline="0">
                  <a:solidFill>
                    <a:schemeClr val="tx1">
                      <a:lumMod val="65000"/>
                      <a:lumOff val="35000"/>
                    </a:schemeClr>
                  </a:solidFill>
                  <a:latin typeface="+mn-lt"/>
                  <a:ea typeface="+mn-ea"/>
                  <a:cs typeface="+mn-cs"/>
                </a:defRPr>
              </a:pPr>
              <a:endParaRPr lang="ja-JP"/>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ja-JP"/>
          </a:p>
        </c:txPr>
        <c:crossAx val="1325521727"/>
        <c:crosses val="autoZero"/>
        <c:crossBetween val="midCat"/>
      </c:valAx>
      <c:valAx>
        <c:axId val="1325521727"/>
        <c:scaling>
          <c:orientation val="minMax"/>
          <c:max val="2.5"/>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altLang="ja-JP" sz="1200" b="0" i="0" u="none" strike="noStrike" kern="1200" baseline="0">
                    <a:solidFill>
                      <a:schemeClr val="tx1">
                        <a:lumMod val="65000"/>
                        <a:lumOff val="35000"/>
                      </a:schemeClr>
                    </a:solidFill>
                    <a:latin typeface="+mn-lt"/>
                    <a:ea typeface="+mn-ea"/>
                    <a:cs typeface="+mn-cs"/>
                  </a:defRPr>
                </a:pPr>
                <a:r>
                  <a:rPr lang="en-US"/>
                  <a:t>PM_F1 = q_Cal_F1 / q_M [-]</a:t>
                </a:r>
              </a:p>
            </c:rich>
          </c:tx>
          <c:overlay val="0"/>
          <c:spPr>
            <a:noFill/>
            <a:ln>
              <a:noFill/>
            </a:ln>
            <a:effectLst/>
          </c:spPr>
          <c:txPr>
            <a:bodyPr rot="-5400000" spcFirstLastPara="1" vertOverflow="ellipsis" vert="horz" wrap="square" anchor="ctr" anchorCtr="1"/>
            <a:lstStyle/>
            <a:p>
              <a:pPr>
                <a:defRPr altLang="ja-JP" sz="1200" b="0" i="0" u="none" strike="noStrike" kern="1200" baseline="0">
                  <a:solidFill>
                    <a:schemeClr val="tx1">
                      <a:lumMod val="65000"/>
                      <a:lumOff val="35000"/>
                    </a:schemeClr>
                  </a:solidFill>
                  <a:latin typeface="+mn-lt"/>
                  <a:ea typeface="+mn-ea"/>
                  <a:cs typeface="+mn-cs"/>
                </a:defRPr>
              </a:pPr>
              <a:endParaRPr lang="ja-JP"/>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ja-JP"/>
          </a:p>
        </c:txPr>
        <c:crossAx val="132552076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altLang="en-US" sz="1400" b="1" i="0" u="none" strike="noStrike" kern="1200" spc="0" baseline="0">
                <a:solidFill>
                  <a:schemeClr val="tx1">
                    <a:lumMod val="65000"/>
                    <a:lumOff val="35000"/>
                  </a:schemeClr>
                </a:solidFill>
                <a:latin typeface="+mn-lt"/>
                <a:ea typeface="+mn-ea"/>
                <a:cs typeface="+mn-cs"/>
              </a:defRPr>
            </a:pPr>
            <a:r>
              <a:rPr lang="ja-JP"/>
              <a:t>図</a:t>
            </a:r>
            <a:r>
              <a:rPr lang="en-US"/>
              <a:t>2 </a:t>
            </a:r>
            <a:r>
              <a:rPr lang="ja-JP"/>
              <a:t>拡大図（</a:t>
            </a:r>
            <a:r>
              <a:rPr lang="en-US"/>
              <a:t>x_Mes = -0.4〜+0.1</a:t>
            </a:r>
            <a:r>
              <a:rPr lang="ja-JP"/>
              <a:t>）</a:t>
            </a:r>
          </a:p>
        </c:rich>
      </c:tx>
      <c:overlay val="0"/>
      <c:spPr>
        <a:noFill/>
        <a:ln>
          <a:noFill/>
        </a:ln>
        <a:effectLst/>
      </c:spPr>
      <c:txPr>
        <a:bodyPr rot="0" spcFirstLastPara="1" vertOverflow="ellipsis" vert="horz" wrap="square" anchor="ctr" anchorCtr="1"/>
        <a:lstStyle/>
        <a:p>
          <a:pPr>
            <a:defRPr altLang="en-US" sz="1400" b="1"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scatterChart>
        <c:scatterStyle val="lineMarker"/>
        <c:varyColors val="0"/>
        <c:ser>
          <c:idx val="0"/>
          <c:order val="0"/>
          <c:tx>
            <c:strRef>
              <c:f>master_curve_PM_vs_xMes!$AB$1</c:f>
              <c:strCache>
                <c:ptCount val="1"/>
                <c:pt idx="0">
                  <c:v>Table10 単管・一様 (L/DH 62-80)</c:v>
                </c:pt>
              </c:strCache>
            </c:strRef>
          </c:tx>
          <c:spPr>
            <a:ln w="25400" cap="rnd">
              <a:noFill/>
              <a:round/>
            </a:ln>
            <a:effectLst/>
          </c:spPr>
          <c:marker>
            <c:symbol val="circle"/>
            <c:size val="5"/>
            <c:spPr>
              <a:solidFill>
                <a:srgbClr val="4472C4"/>
              </a:solidFill>
              <a:ln w="9525">
                <a:solidFill>
                  <a:srgbClr val="4472C4"/>
                </a:solidFill>
                <a:prstDash val="solid"/>
              </a:ln>
              <a:effectLst/>
            </c:spPr>
          </c:marker>
          <c:xVal>
            <c:numRef>
              <c:f>master_curve_PM_vs_xMes!$AA$2:$AA$165</c:f>
              <c:numCache>
                <c:formatCode>General</c:formatCode>
                <c:ptCount val="164"/>
                <c:pt idx="0">
                  <c:v>-0.05</c:v>
                </c:pt>
                <c:pt idx="1">
                  <c:v>-5.5E-2</c:v>
                </c:pt>
                <c:pt idx="2">
                  <c:v>-3.3000000000000002E-2</c:v>
                </c:pt>
                <c:pt idx="3">
                  <c:v>-7.4999999999999997E-2</c:v>
                </c:pt>
                <c:pt idx="4">
                  <c:v>-3.5999999999999997E-2</c:v>
                </c:pt>
                <c:pt idx="5">
                  <c:v>-4.8000000000000001E-2</c:v>
                </c:pt>
                <c:pt idx="6">
                  <c:v>-7.0999999999999994E-2</c:v>
                </c:pt>
                <c:pt idx="7">
                  <c:v>-2.7E-2</c:v>
                </c:pt>
                <c:pt idx="8">
                  <c:v>-2.5999999999999999E-2</c:v>
                </c:pt>
                <c:pt idx="9">
                  <c:v>1E-3</c:v>
                </c:pt>
                <c:pt idx="10">
                  <c:v>-1.7999999999999999E-2</c:v>
                </c:pt>
                <c:pt idx="11">
                  <c:v>-2.5999999999999999E-2</c:v>
                </c:pt>
                <c:pt idx="12">
                  <c:v>-1.2E-2</c:v>
                </c:pt>
                <c:pt idx="13">
                  <c:v>0.13700000000000001</c:v>
                </c:pt>
                <c:pt idx="14">
                  <c:v>6.0999999999999999E-2</c:v>
                </c:pt>
                <c:pt idx="15">
                  <c:v>7.9000000000000001E-2</c:v>
                </c:pt>
                <c:pt idx="16">
                  <c:v>7.4999999999999997E-2</c:v>
                </c:pt>
                <c:pt idx="17">
                  <c:v>0.107</c:v>
                </c:pt>
                <c:pt idx="18">
                  <c:v>9.2999999999999999E-2</c:v>
                </c:pt>
                <c:pt idx="19">
                  <c:v>9.1999999999999998E-2</c:v>
                </c:pt>
                <c:pt idx="20">
                  <c:v>7.2999999999999995E-2</c:v>
                </c:pt>
                <c:pt idx="21">
                  <c:v>7.1999999999999995E-2</c:v>
                </c:pt>
                <c:pt idx="22">
                  <c:v>6.8000000000000005E-2</c:v>
                </c:pt>
                <c:pt idx="23">
                  <c:v>7.6999999999999999E-2</c:v>
                </c:pt>
                <c:pt idx="24">
                  <c:v>7.0000000000000007E-2</c:v>
                </c:pt>
                <c:pt idx="25">
                  <c:v>6.9000000000000006E-2</c:v>
                </c:pt>
                <c:pt idx="26">
                  <c:v>6.5000000000000002E-2</c:v>
                </c:pt>
                <c:pt idx="27">
                  <c:v>9.6000000000000002E-2</c:v>
                </c:pt>
                <c:pt idx="28">
                  <c:v>0.105</c:v>
                </c:pt>
                <c:pt idx="29">
                  <c:v>0.10199999999999999</c:v>
                </c:pt>
                <c:pt idx="30">
                  <c:v>9.1999999999999998E-2</c:v>
                </c:pt>
                <c:pt idx="31">
                  <c:v>7.3999999999999996E-2</c:v>
                </c:pt>
                <c:pt idx="32">
                  <c:v>7.5999999999999998E-2</c:v>
                </c:pt>
                <c:pt idx="33">
                  <c:v>7.2999999999999995E-2</c:v>
                </c:pt>
                <c:pt idx="34">
                  <c:v>8.1000000000000003E-2</c:v>
                </c:pt>
                <c:pt idx="35">
                  <c:v>9.0999999999999998E-2</c:v>
                </c:pt>
                <c:pt idx="36">
                  <c:v>8.6999999999999994E-2</c:v>
                </c:pt>
                <c:pt idx="37">
                  <c:v>8.5999999999999993E-2</c:v>
                </c:pt>
                <c:pt idx="38">
                  <c:v>-0.159</c:v>
                </c:pt>
                <c:pt idx="39">
                  <c:v>5.1999999999999998E-2</c:v>
                </c:pt>
                <c:pt idx="40">
                  <c:v>-3.1E-2</c:v>
                </c:pt>
                <c:pt idx="41">
                  <c:v>-3.5999999999999997E-2</c:v>
                </c:pt>
                <c:pt idx="42">
                  <c:v>-3.2000000000000001E-2</c:v>
                </c:pt>
                <c:pt idx="43">
                  <c:v>-3.6999999999999998E-2</c:v>
                </c:pt>
                <c:pt idx="44">
                  <c:v>-3.6999999999999998E-2</c:v>
                </c:pt>
                <c:pt idx="45">
                  <c:v>-3.9E-2</c:v>
                </c:pt>
                <c:pt idx="46">
                  <c:v>-3.5999999999999997E-2</c:v>
                </c:pt>
                <c:pt idx="47">
                  <c:v>-3.3000000000000002E-2</c:v>
                </c:pt>
                <c:pt idx="48">
                  <c:v>-3.9E-2</c:v>
                </c:pt>
                <c:pt idx="49">
                  <c:v>-4.4999999999999998E-2</c:v>
                </c:pt>
                <c:pt idx="50">
                  <c:v>-0.191</c:v>
                </c:pt>
                <c:pt idx="51">
                  <c:v>-5.8999999999999997E-2</c:v>
                </c:pt>
                <c:pt idx="52">
                  <c:v>8.1000000000000003E-2</c:v>
                </c:pt>
                <c:pt idx="53">
                  <c:v>-8.2000000000000003E-2</c:v>
                </c:pt>
                <c:pt idx="54">
                  <c:v>0.11700000000000001</c:v>
                </c:pt>
                <c:pt idx="55">
                  <c:v>5.2999999999999999E-2</c:v>
                </c:pt>
                <c:pt idx="56">
                  <c:v>7.9000000000000001E-2</c:v>
                </c:pt>
                <c:pt idx="57">
                  <c:v>8.6999999999999994E-2</c:v>
                </c:pt>
                <c:pt idx="58">
                  <c:v>1.4999999999999999E-2</c:v>
                </c:pt>
                <c:pt idx="59">
                  <c:v>-1.4E-2</c:v>
                </c:pt>
                <c:pt idx="60">
                  <c:v>-0.09</c:v>
                </c:pt>
                <c:pt idx="61">
                  <c:v>-0.14399999999999999</c:v>
                </c:pt>
                <c:pt idx="62">
                  <c:v>-2.7E-2</c:v>
                </c:pt>
                <c:pt idx="63">
                  <c:v>-0.17399999999999999</c:v>
                </c:pt>
                <c:pt idx="64">
                  <c:v>-5.6000000000000001E-2</c:v>
                </c:pt>
                <c:pt idx="65">
                  <c:v>-6.0999999999999999E-2</c:v>
                </c:pt>
                <c:pt idx="66">
                  <c:v>-0.128</c:v>
                </c:pt>
                <c:pt idx="67">
                  <c:v>-0.28399999999999997</c:v>
                </c:pt>
                <c:pt idx="68">
                  <c:v>-0.14799999999999999</c:v>
                </c:pt>
                <c:pt idx="69">
                  <c:v>-0.216</c:v>
                </c:pt>
                <c:pt idx="70">
                  <c:v>-8.5000000000000006E-2</c:v>
                </c:pt>
                <c:pt idx="71">
                  <c:v>-0.33400000000000002</c:v>
                </c:pt>
                <c:pt idx="72">
                  <c:v>-0.32900000000000001</c:v>
                </c:pt>
                <c:pt idx="73">
                  <c:v>0.13</c:v>
                </c:pt>
                <c:pt idx="74">
                  <c:v>0.13</c:v>
                </c:pt>
                <c:pt idx="75">
                  <c:v>-0.45700000000000002</c:v>
                </c:pt>
                <c:pt idx="76">
                  <c:v>8.8999999999999996E-2</c:v>
                </c:pt>
                <c:pt idx="77">
                  <c:v>7.1999999999999995E-2</c:v>
                </c:pt>
                <c:pt idx="78">
                  <c:v>8.3000000000000004E-2</c:v>
                </c:pt>
                <c:pt idx="79">
                  <c:v>8.2000000000000003E-2</c:v>
                </c:pt>
                <c:pt idx="80">
                  <c:v>4.9000000000000002E-2</c:v>
                </c:pt>
                <c:pt idx="81">
                  <c:v>8.1000000000000003E-2</c:v>
                </c:pt>
                <c:pt idx="82">
                  <c:v>7.6999999999999999E-2</c:v>
                </c:pt>
                <c:pt idx="83">
                  <c:v>3.6999999999999998E-2</c:v>
                </c:pt>
                <c:pt idx="84">
                  <c:v>3.4000000000000002E-2</c:v>
                </c:pt>
                <c:pt idx="85">
                  <c:v>3.3000000000000002E-2</c:v>
                </c:pt>
                <c:pt idx="86">
                  <c:v>-3.1E-2</c:v>
                </c:pt>
                <c:pt idx="87">
                  <c:v>-8.6999999999999994E-2</c:v>
                </c:pt>
                <c:pt idx="88">
                  <c:v>-8.7999999999999995E-2</c:v>
                </c:pt>
                <c:pt idx="89">
                  <c:v>-9.6000000000000002E-2</c:v>
                </c:pt>
                <c:pt idx="90">
                  <c:v>-4.3999999999999997E-2</c:v>
                </c:pt>
                <c:pt idx="91">
                  <c:v>-0.06</c:v>
                </c:pt>
                <c:pt idx="92">
                  <c:v>-0.105</c:v>
                </c:pt>
                <c:pt idx="93">
                  <c:v>-8.5999999999999993E-2</c:v>
                </c:pt>
                <c:pt idx="94">
                  <c:v>-0.114</c:v>
                </c:pt>
                <c:pt idx="95">
                  <c:v>-0.156</c:v>
                </c:pt>
                <c:pt idx="96">
                  <c:v>-7.5999999999999998E-2</c:v>
                </c:pt>
                <c:pt idx="97">
                  <c:v>-9.7000000000000003E-2</c:v>
                </c:pt>
                <c:pt idx="98">
                  <c:v>-0.13800000000000001</c:v>
                </c:pt>
                <c:pt idx="99">
                  <c:v>-0.11899999999999999</c:v>
                </c:pt>
                <c:pt idx="100">
                  <c:v>-0.33800000000000002</c:v>
                </c:pt>
                <c:pt idx="101">
                  <c:v>-0.23100000000000001</c:v>
                </c:pt>
                <c:pt idx="102">
                  <c:v>-0.35099999999999998</c:v>
                </c:pt>
                <c:pt idx="103">
                  <c:v>-0.38700000000000001</c:v>
                </c:pt>
                <c:pt idx="104">
                  <c:v>4.1827591863522147E-2</c:v>
                </c:pt>
                <c:pt idx="105">
                  <c:v>3.0903005549072472E-2</c:v>
                </c:pt>
                <c:pt idx="106">
                  <c:v>-6.5763840908347693E-2</c:v>
                </c:pt>
                <c:pt idx="107">
                  <c:v>-9.2078770611555866E-2</c:v>
                </c:pt>
                <c:pt idx="108">
                  <c:v>-9.4205149215638898E-2</c:v>
                </c:pt>
                <c:pt idx="109">
                  <c:v>-6.2186969406098552E-2</c:v>
                </c:pt>
                <c:pt idx="110">
                  <c:v>-1.0917306192882562E-2</c:v>
                </c:pt>
                <c:pt idx="111">
                  <c:v>-2.6417471996425666E-2</c:v>
                </c:pt>
                <c:pt idx="112">
                  <c:v>1.1901062589217967E-2</c:v>
                </c:pt>
                <c:pt idx="113">
                  <c:v>1.6591548793667185E-2</c:v>
                </c:pt>
                <c:pt idx="114">
                  <c:v>6.9505391417700374E-2</c:v>
                </c:pt>
                <c:pt idx="115">
                  <c:v>-5.8276004235210725E-2</c:v>
                </c:pt>
                <c:pt idx="116">
                  <c:v>-1.9712135043268779E-3</c:v>
                </c:pt>
                <c:pt idx="117">
                  <c:v>4.5215393920802538E-2</c:v>
                </c:pt>
                <c:pt idx="118">
                  <c:v>0.10800429032202953</c:v>
                </c:pt>
                <c:pt idx="119">
                  <c:v>2.9461923127596282E-2</c:v>
                </c:pt>
                <c:pt idx="120">
                  <c:v>-0.1313905309823481</c:v>
                </c:pt>
                <c:pt idx="121">
                  <c:v>3.7567660942059797E-3</c:v>
                </c:pt>
                <c:pt idx="122">
                  <c:v>-0.27208090547888958</c:v>
                </c:pt>
                <c:pt idx="123">
                  <c:v>-0.40001197272001127</c:v>
                </c:pt>
                <c:pt idx="124">
                  <c:v>-0.11111461650440628</c:v>
                </c:pt>
                <c:pt idx="125">
                  <c:v>9.9644021126698221E-2</c:v>
                </c:pt>
                <c:pt idx="126">
                  <c:v>1.4274736070982511E-2</c:v>
                </c:pt>
                <c:pt idx="127">
                  <c:v>7.5098926528288618E-2</c:v>
                </c:pt>
                <c:pt idx="128">
                  <c:v>1.4204433424073319E-2</c:v>
                </c:pt>
                <c:pt idx="129">
                  <c:v>-0.12366381199330789</c:v>
                </c:pt>
                <c:pt idx="130">
                  <c:v>1.5749034092727456E-3</c:v>
                </c:pt>
                <c:pt idx="131">
                  <c:v>-0.27253915389948064</c:v>
                </c:pt>
                <c:pt idx="132">
                  <c:v>-0.12587395745743332</c:v>
                </c:pt>
                <c:pt idx="133">
                  <c:v>2.6478935571520177E-2</c:v>
                </c:pt>
                <c:pt idx="134">
                  <c:v>-2.5267355203347979E-2</c:v>
                </c:pt>
                <c:pt idx="135">
                  <c:v>-9.9971246371980252E-2</c:v>
                </c:pt>
                <c:pt idx="136">
                  <c:v>-0.15512462797083307</c:v>
                </c:pt>
                <c:pt idx="137">
                  <c:v>-0.16173137161494791</c:v>
                </c:pt>
                <c:pt idx="138">
                  <c:v>-0.2039811935761898</c:v>
                </c:pt>
                <c:pt idx="139">
                  <c:v>-0.18803060833863286</c:v>
                </c:pt>
                <c:pt idx="140">
                  <c:v>4.8574531467156894E-3</c:v>
                </c:pt>
                <c:pt idx="141">
                  <c:v>-0.19727053120825078</c:v>
                </c:pt>
                <c:pt idx="142">
                  <c:v>-0.214277810891494</c:v>
                </c:pt>
                <c:pt idx="143">
                  <c:v>-0.36717615925548253</c:v>
                </c:pt>
                <c:pt idx="144">
                  <c:v>-0.38118649601439986</c:v>
                </c:pt>
                <c:pt idx="145">
                  <c:v>-0.23077825084822381</c:v>
                </c:pt>
                <c:pt idx="146">
                  <c:v>-0.23592695825831414</c:v>
                </c:pt>
                <c:pt idx="147">
                  <c:v>-0.23405491166652889</c:v>
                </c:pt>
                <c:pt idx="148">
                  <c:v>-0.10561999248083931</c:v>
                </c:pt>
                <c:pt idx="149">
                  <c:v>-0.11832822227729516</c:v>
                </c:pt>
                <c:pt idx="150">
                  <c:v>-0.12475207352738613</c:v>
                </c:pt>
                <c:pt idx="151">
                  <c:v>-8.5063307902018923E-2</c:v>
                </c:pt>
                <c:pt idx="152">
                  <c:v>-6.6745540728911701E-2</c:v>
                </c:pt>
                <c:pt idx="153">
                  <c:v>-8.0044111975005328E-2</c:v>
                </c:pt>
                <c:pt idx="154">
                  <c:v>4.9337707216532509E-2</c:v>
                </c:pt>
                <c:pt idx="155">
                  <c:v>9.5434411906638122E-2</c:v>
                </c:pt>
                <c:pt idx="156">
                  <c:v>1.2025339245325124E-2</c:v>
                </c:pt>
                <c:pt idx="157">
                  <c:v>1.9365652581519007E-2</c:v>
                </c:pt>
                <c:pt idx="158">
                  <c:v>-0.14908507284211994</c:v>
                </c:pt>
                <c:pt idx="159">
                  <c:v>-0.49547366238389035</c:v>
                </c:pt>
                <c:pt idx="160">
                  <c:v>-0.15423248870421483</c:v>
                </c:pt>
                <c:pt idx="161">
                  <c:v>-0.19698048897518766</c:v>
                </c:pt>
                <c:pt idx="162">
                  <c:v>-0.55000000000000004</c:v>
                </c:pt>
                <c:pt idx="163">
                  <c:v>0.2</c:v>
                </c:pt>
              </c:numCache>
            </c:numRef>
          </c:xVal>
          <c:yVal>
            <c:numRef>
              <c:f>master_curve_PM_vs_xMes!$AB$2:$AB$165</c:f>
              <c:numCache>
                <c:formatCode>General</c:formatCode>
                <c:ptCount val="164"/>
                <c:pt idx="0">
                  <c:v>1.1599938235808922</c:v>
                </c:pt>
                <c:pt idx="1">
                  <c:v>1.1753842085866772</c:v>
                </c:pt>
                <c:pt idx="2">
                  <c:v>1.0399209407733174</c:v>
                </c:pt>
                <c:pt idx="3">
                  <c:v>1.0159983053336923</c:v>
                </c:pt>
                <c:pt idx="4">
                  <c:v>1.0202574410128422</c:v>
                </c:pt>
                <c:pt idx="5">
                  <c:v>1.0480058359954663</c:v>
                </c:pt>
                <c:pt idx="6">
                  <c:v>1.0192628484025763</c:v>
                </c:pt>
                <c:pt idx="7">
                  <c:v>1.1716767223862785</c:v>
                </c:pt>
                <c:pt idx="8">
                  <c:v>1.2083000608471632</c:v>
                </c:pt>
                <c:pt idx="9">
                  <c:v>1.1382668336487456</c:v>
                </c:pt>
                <c:pt idx="10">
                  <c:v>1.1223999568373473</c:v>
                </c:pt>
                <c:pt idx="11">
                  <c:v>1.1342778683270793</c:v>
                </c:pt>
                <c:pt idx="12">
                  <c:v>1.0550140713222953</c:v>
                </c:pt>
                <c:pt idx="13">
                  <c:v>0.7437752759915397</c:v>
                </c:pt>
                <c:pt idx="14">
                  <c:v>1.071092277020671</c:v>
                </c:pt>
                <c:pt idx="15">
                  <c:v>1.048682740539657</c:v>
                </c:pt>
                <c:pt idx="16">
                  <c:v>1.0603934505634174</c:v>
                </c:pt>
                <c:pt idx="17">
                  <c:v>0.82452960021178712</c:v>
                </c:pt>
                <c:pt idx="18">
                  <c:v>0.86839868235252815</c:v>
                </c:pt>
                <c:pt idx="19">
                  <c:v>0.87048113523873738</c:v>
                </c:pt>
                <c:pt idx="20">
                  <c:v>1.0001445816621586</c:v>
                </c:pt>
                <c:pt idx="21">
                  <c:v>1.0103869401441989</c:v>
                </c:pt>
                <c:pt idx="22">
                  <c:v>1.0350671171611092</c:v>
                </c:pt>
                <c:pt idx="23">
                  <c:v>0.90614741299136303</c:v>
                </c:pt>
                <c:pt idx="24">
                  <c:v>0.93588881600922691</c:v>
                </c:pt>
                <c:pt idx="25">
                  <c:v>0.93666611360329977</c:v>
                </c:pt>
                <c:pt idx="26">
                  <c:v>0.96081780775704662</c:v>
                </c:pt>
                <c:pt idx="27">
                  <c:v>0.88459311528631146</c:v>
                </c:pt>
                <c:pt idx="28">
                  <c:v>0.83043435312592506</c:v>
                </c:pt>
                <c:pt idx="29">
                  <c:v>0.83738972358401098</c:v>
                </c:pt>
                <c:pt idx="30">
                  <c:v>0.88365982576854618</c:v>
                </c:pt>
                <c:pt idx="31">
                  <c:v>0.96595711144719498</c:v>
                </c:pt>
                <c:pt idx="32">
                  <c:v>0.93389455123723664</c:v>
                </c:pt>
                <c:pt idx="33">
                  <c:v>0.93780968176503243</c:v>
                </c:pt>
                <c:pt idx="34">
                  <c:v>0.93191729749862318</c:v>
                </c:pt>
                <c:pt idx="35">
                  <c:v>0.86367758889602297</c:v>
                </c:pt>
                <c:pt idx="36">
                  <c:v>0.88348436819198972</c:v>
                </c:pt>
                <c:pt idx="37">
                  <c:v>0.89376380448869741</c:v>
                </c:pt>
                <c:pt idx="38">
                  <c:v>1.0451627862254795</c:v>
                </c:pt>
                <c:pt idx="39">
                  <c:v>1.0042367148521096</c:v>
                </c:pt>
                <c:pt idx="40">
                  <c:v>1.0152937868326941</c:v>
                </c:pt>
                <c:pt idx="41">
                  <c:v>1.0123253374183347</c:v>
                </c:pt>
                <c:pt idx="42">
                  <c:v>1.0052700471044718</c:v>
                </c:pt>
                <c:pt idx="43">
                  <c:v>1.0181437276930723</c:v>
                </c:pt>
                <c:pt idx="44">
                  <c:v>1.041565184750034</c:v>
                </c:pt>
                <c:pt idx="45">
                  <c:v>1.0400409861893238</c:v>
                </c:pt>
                <c:pt idx="46">
                  <c:v>1.0101874887465518</c:v>
                </c:pt>
                <c:pt idx="47">
                  <c:v>1.0148843476425256</c:v>
                </c:pt>
                <c:pt idx="48">
                  <c:v>1.0159056723914612</c:v>
                </c:pt>
                <c:pt idx="49">
                  <c:v>1.0203995342378884</c:v>
                </c:pt>
                <c:pt idx="50">
                  <c:v>1.017047228417967</c:v>
                </c:pt>
                <c:pt idx="51">
                  <c:v>1.029434773224208</c:v>
                </c:pt>
                <c:pt idx="52">
                  <c:v>0.88191660731350563</c:v>
                </c:pt>
                <c:pt idx="53">
                  <c:v>1.0786523946223079</c:v>
                </c:pt>
                <c:pt idx="54">
                  <c:v>0.82489123286579269</c:v>
                </c:pt>
                <c:pt idx="55">
                  <c:v>0.94642361130359942</c:v>
                </c:pt>
                <c:pt idx="56">
                  <c:v>0.92281298839021564</c:v>
                </c:pt>
                <c:pt idx="57">
                  <c:v>0.89091497493977612</c:v>
                </c:pt>
                <c:pt idx="58">
                  <c:v>0.95303734403812257</c:v>
                </c:pt>
                <c:pt idx="59">
                  <c:v>0.92951254871956923</c:v>
                </c:pt>
                <c:pt idx="60">
                  <c:v>1.1610462010707134</c:v>
                </c:pt>
                <c:pt idx="61">
                  <c:v>1.0477304514613508</c:v>
                </c:pt>
                <c:pt idx="62">
                  <c:v>0.91958096031630776</c:v>
                </c:pt>
                <c:pt idx="63">
                  <c:v>1.0376475756552526</c:v>
                </c:pt>
                <c:pt idx="64">
                  <c:v>0.90117825915192384</c:v>
                </c:pt>
                <c:pt idx="65">
                  <c:v>1.0284568577934465</c:v>
                </c:pt>
                <c:pt idx="66">
                  <c:v>0.99416392179707846</c:v>
                </c:pt>
                <c:pt idx="67">
                  <c:v>1.1052937814180674</c:v>
                </c:pt>
                <c:pt idx="68">
                  <c:v>0.93636374213829143</c:v>
                </c:pt>
                <c:pt idx="69">
                  <c:v>1.0545451615139898</c:v>
                </c:pt>
                <c:pt idx="70">
                  <c:v>0.9248098354669233</c:v>
                </c:pt>
                <c:pt idx="71">
                  <c:v>1.0989117330018237</c:v>
                </c:pt>
                <c:pt idx="72">
                  <c:v>1.110157513443276</c:v>
                </c:pt>
                <c:pt idx="73">
                  <c:v>0.71644225635232806</c:v>
                </c:pt>
                <c:pt idx="74">
                  <c:v>0.72100783009613334</c:v>
                </c:pt>
                <c:pt idx="75">
                  <c:v>1.1732447456001771</c:v>
                </c:pt>
                <c:pt idx="76">
                  <c:v>0.84879300867495233</c:v>
                </c:pt>
                <c:pt idx="77">
                  <c:v>0.93031201225359672</c:v>
                </c:pt>
                <c:pt idx="78">
                  <c:v>0.93563934583850261</c:v>
                </c:pt>
                <c:pt idx="79">
                  <c:v>0.94012707108129501</c:v>
                </c:pt>
                <c:pt idx="80">
                  <c:v>1.009817825782265</c:v>
                </c:pt>
                <c:pt idx="81">
                  <c:v>0.93141486990935263</c:v>
                </c:pt>
                <c:pt idx="82">
                  <c:v>0.9572878839624831</c:v>
                </c:pt>
                <c:pt idx="83">
                  <c:v>1.0434766068105512</c:v>
                </c:pt>
                <c:pt idx="84">
                  <c:v>1.0518067421366823</c:v>
                </c:pt>
                <c:pt idx="85">
                  <c:v>1.043844190931188</c:v>
                </c:pt>
              </c:numCache>
            </c:numRef>
          </c:yVal>
          <c:smooth val="0"/>
          <c:extLst>
            <c:ext xmlns:c16="http://schemas.microsoft.com/office/drawing/2014/chart" uri="{C3380CC4-5D6E-409C-BE32-E72D297353CC}">
              <c16:uniqueId val="{00000000-F8E6-4810-9E47-512F44EDBFDB}"/>
            </c:ext>
          </c:extLst>
        </c:ser>
        <c:ser>
          <c:idx val="1"/>
          <c:order val="1"/>
          <c:tx>
            <c:strRef>
              <c:f>master_curve_PM_vs_xMes!$AC$1</c:f>
              <c:strCache>
                <c:ptCount val="1"/>
                <c:pt idx="0">
                  <c:v>T&amp;M Tbl11-14 単管・一様 (L/DH 365)</c:v>
                </c:pt>
              </c:strCache>
            </c:strRef>
          </c:tx>
          <c:spPr>
            <a:ln w="25400" cap="rnd">
              <a:noFill/>
              <a:round/>
            </a:ln>
            <a:effectLst/>
          </c:spPr>
          <c:marker>
            <c:symbol val="triangle"/>
            <c:size val="8"/>
            <c:spPr>
              <a:solidFill>
                <a:srgbClr val="ED7D31"/>
              </a:solidFill>
              <a:ln w="9525">
                <a:solidFill>
                  <a:srgbClr val="ED7D31"/>
                </a:solidFill>
                <a:prstDash val="solid"/>
              </a:ln>
              <a:effectLst/>
            </c:spPr>
          </c:marker>
          <c:xVal>
            <c:numRef>
              <c:f>master_curve_PM_vs_xMes!$AA$2:$AA$165</c:f>
              <c:numCache>
                <c:formatCode>General</c:formatCode>
                <c:ptCount val="164"/>
                <c:pt idx="0">
                  <c:v>-0.05</c:v>
                </c:pt>
                <c:pt idx="1">
                  <c:v>-5.5E-2</c:v>
                </c:pt>
                <c:pt idx="2">
                  <c:v>-3.3000000000000002E-2</c:v>
                </c:pt>
                <c:pt idx="3">
                  <c:v>-7.4999999999999997E-2</c:v>
                </c:pt>
                <c:pt idx="4">
                  <c:v>-3.5999999999999997E-2</c:v>
                </c:pt>
                <c:pt idx="5">
                  <c:v>-4.8000000000000001E-2</c:v>
                </c:pt>
                <c:pt idx="6">
                  <c:v>-7.0999999999999994E-2</c:v>
                </c:pt>
                <c:pt idx="7">
                  <c:v>-2.7E-2</c:v>
                </c:pt>
                <c:pt idx="8">
                  <c:v>-2.5999999999999999E-2</c:v>
                </c:pt>
                <c:pt idx="9">
                  <c:v>1E-3</c:v>
                </c:pt>
                <c:pt idx="10">
                  <c:v>-1.7999999999999999E-2</c:v>
                </c:pt>
                <c:pt idx="11">
                  <c:v>-2.5999999999999999E-2</c:v>
                </c:pt>
                <c:pt idx="12">
                  <c:v>-1.2E-2</c:v>
                </c:pt>
                <c:pt idx="13">
                  <c:v>0.13700000000000001</c:v>
                </c:pt>
                <c:pt idx="14">
                  <c:v>6.0999999999999999E-2</c:v>
                </c:pt>
                <c:pt idx="15">
                  <c:v>7.9000000000000001E-2</c:v>
                </c:pt>
                <c:pt idx="16">
                  <c:v>7.4999999999999997E-2</c:v>
                </c:pt>
                <c:pt idx="17">
                  <c:v>0.107</c:v>
                </c:pt>
                <c:pt idx="18">
                  <c:v>9.2999999999999999E-2</c:v>
                </c:pt>
                <c:pt idx="19">
                  <c:v>9.1999999999999998E-2</c:v>
                </c:pt>
                <c:pt idx="20">
                  <c:v>7.2999999999999995E-2</c:v>
                </c:pt>
                <c:pt idx="21">
                  <c:v>7.1999999999999995E-2</c:v>
                </c:pt>
                <c:pt idx="22">
                  <c:v>6.8000000000000005E-2</c:v>
                </c:pt>
                <c:pt idx="23">
                  <c:v>7.6999999999999999E-2</c:v>
                </c:pt>
                <c:pt idx="24">
                  <c:v>7.0000000000000007E-2</c:v>
                </c:pt>
                <c:pt idx="25">
                  <c:v>6.9000000000000006E-2</c:v>
                </c:pt>
                <c:pt idx="26">
                  <c:v>6.5000000000000002E-2</c:v>
                </c:pt>
                <c:pt idx="27">
                  <c:v>9.6000000000000002E-2</c:v>
                </c:pt>
                <c:pt idx="28">
                  <c:v>0.105</c:v>
                </c:pt>
                <c:pt idx="29">
                  <c:v>0.10199999999999999</c:v>
                </c:pt>
                <c:pt idx="30">
                  <c:v>9.1999999999999998E-2</c:v>
                </c:pt>
                <c:pt idx="31">
                  <c:v>7.3999999999999996E-2</c:v>
                </c:pt>
                <c:pt idx="32">
                  <c:v>7.5999999999999998E-2</c:v>
                </c:pt>
                <c:pt idx="33">
                  <c:v>7.2999999999999995E-2</c:v>
                </c:pt>
                <c:pt idx="34">
                  <c:v>8.1000000000000003E-2</c:v>
                </c:pt>
                <c:pt idx="35">
                  <c:v>9.0999999999999998E-2</c:v>
                </c:pt>
                <c:pt idx="36">
                  <c:v>8.6999999999999994E-2</c:v>
                </c:pt>
                <c:pt idx="37">
                  <c:v>8.5999999999999993E-2</c:v>
                </c:pt>
                <c:pt idx="38">
                  <c:v>-0.159</c:v>
                </c:pt>
                <c:pt idx="39">
                  <c:v>5.1999999999999998E-2</c:v>
                </c:pt>
                <c:pt idx="40">
                  <c:v>-3.1E-2</c:v>
                </c:pt>
                <c:pt idx="41">
                  <c:v>-3.5999999999999997E-2</c:v>
                </c:pt>
                <c:pt idx="42">
                  <c:v>-3.2000000000000001E-2</c:v>
                </c:pt>
                <c:pt idx="43">
                  <c:v>-3.6999999999999998E-2</c:v>
                </c:pt>
                <c:pt idx="44">
                  <c:v>-3.6999999999999998E-2</c:v>
                </c:pt>
                <c:pt idx="45">
                  <c:v>-3.9E-2</c:v>
                </c:pt>
                <c:pt idx="46">
                  <c:v>-3.5999999999999997E-2</c:v>
                </c:pt>
                <c:pt idx="47">
                  <c:v>-3.3000000000000002E-2</c:v>
                </c:pt>
                <c:pt idx="48">
                  <c:v>-3.9E-2</c:v>
                </c:pt>
                <c:pt idx="49">
                  <c:v>-4.4999999999999998E-2</c:v>
                </c:pt>
                <c:pt idx="50">
                  <c:v>-0.191</c:v>
                </c:pt>
                <c:pt idx="51">
                  <c:v>-5.8999999999999997E-2</c:v>
                </c:pt>
                <c:pt idx="52">
                  <c:v>8.1000000000000003E-2</c:v>
                </c:pt>
                <c:pt idx="53">
                  <c:v>-8.2000000000000003E-2</c:v>
                </c:pt>
                <c:pt idx="54">
                  <c:v>0.11700000000000001</c:v>
                </c:pt>
                <c:pt idx="55">
                  <c:v>5.2999999999999999E-2</c:v>
                </c:pt>
                <c:pt idx="56">
                  <c:v>7.9000000000000001E-2</c:v>
                </c:pt>
                <c:pt idx="57">
                  <c:v>8.6999999999999994E-2</c:v>
                </c:pt>
                <c:pt idx="58">
                  <c:v>1.4999999999999999E-2</c:v>
                </c:pt>
                <c:pt idx="59">
                  <c:v>-1.4E-2</c:v>
                </c:pt>
                <c:pt idx="60">
                  <c:v>-0.09</c:v>
                </c:pt>
                <c:pt idx="61">
                  <c:v>-0.14399999999999999</c:v>
                </c:pt>
                <c:pt idx="62">
                  <c:v>-2.7E-2</c:v>
                </c:pt>
                <c:pt idx="63">
                  <c:v>-0.17399999999999999</c:v>
                </c:pt>
                <c:pt idx="64">
                  <c:v>-5.6000000000000001E-2</c:v>
                </c:pt>
                <c:pt idx="65">
                  <c:v>-6.0999999999999999E-2</c:v>
                </c:pt>
                <c:pt idx="66">
                  <c:v>-0.128</c:v>
                </c:pt>
                <c:pt idx="67">
                  <c:v>-0.28399999999999997</c:v>
                </c:pt>
                <c:pt idx="68">
                  <c:v>-0.14799999999999999</c:v>
                </c:pt>
                <c:pt idx="69">
                  <c:v>-0.216</c:v>
                </c:pt>
                <c:pt idx="70">
                  <c:v>-8.5000000000000006E-2</c:v>
                </c:pt>
                <c:pt idx="71">
                  <c:v>-0.33400000000000002</c:v>
                </c:pt>
                <c:pt idx="72">
                  <c:v>-0.32900000000000001</c:v>
                </c:pt>
                <c:pt idx="73">
                  <c:v>0.13</c:v>
                </c:pt>
                <c:pt idx="74">
                  <c:v>0.13</c:v>
                </c:pt>
                <c:pt idx="75">
                  <c:v>-0.45700000000000002</c:v>
                </c:pt>
                <c:pt idx="76">
                  <c:v>8.8999999999999996E-2</c:v>
                </c:pt>
                <c:pt idx="77">
                  <c:v>7.1999999999999995E-2</c:v>
                </c:pt>
                <c:pt idx="78">
                  <c:v>8.3000000000000004E-2</c:v>
                </c:pt>
                <c:pt idx="79">
                  <c:v>8.2000000000000003E-2</c:v>
                </c:pt>
                <c:pt idx="80">
                  <c:v>4.9000000000000002E-2</c:v>
                </c:pt>
                <c:pt idx="81">
                  <c:v>8.1000000000000003E-2</c:v>
                </c:pt>
                <c:pt idx="82">
                  <c:v>7.6999999999999999E-2</c:v>
                </c:pt>
                <c:pt idx="83">
                  <c:v>3.6999999999999998E-2</c:v>
                </c:pt>
                <c:pt idx="84">
                  <c:v>3.4000000000000002E-2</c:v>
                </c:pt>
                <c:pt idx="85">
                  <c:v>3.3000000000000002E-2</c:v>
                </c:pt>
                <c:pt idx="86">
                  <c:v>-3.1E-2</c:v>
                </c:pt>
                <c:pt idx="87">
                  <c:v>-8.6999999999999994E-2</c:v>
                </c:pt>
                <c:pt idx="88">
                  <c:v>-8.7999999999999995E-2</c:v>
                </c:pt>
                <c:pt idx="89">
                  <c:v>-9.6000000000000002E-2</c:v>
                </c:pt>
                <c:pt idx="90">
                  <c:v>-4.3999999999999997E-2</c:v>
                </c:pt>
                <c:pt idx="91">
                  <c:v>-0.06</c:v>
                </c:pt>
                <c:pt idx="92">
                  <c:v>-0.105</c:v>
                </c:pt>
                <c:pt idx="93">
                  <c:v>-8.5999999999999993E-2</c:v>
                </c:pt>
                <c:pt idx="94">
                  <c:v>-0.114</c:v>
                </c:pt>
                <c:pt idx="95">
                  <c:v>-0.156</c:v>
                </c:pt>
                <c:pt idx="96">
                  <c:v>-7.5999999999999998E-2</c:v>
                </c:pt>
                <c:pt idx="97">
                  <c:v>-9.7000000000000003E-2</c:v>
                </c:pt>
                <c:pt idx="98">
                  <c:v>-0.13800000000000001</c:v>
                </c:pt>
                <c:pt idx="99">
                  <c:v>-0.11899999999999999</c:v>
                </c:pt>
                <c:pt idx="100">
                  <c:v>-0.33800000000000002</c:v>
                </c:pt>
                <c:pt idx="101">
                  <c:v>-0.23100000000000001</c:v>
                </c:pt>
                <c:pt idx="102">
                  <c:v>-0.35099999999999998</c:v>
                </c:pt>
                <c:pt idx="103">
                  <c:v>-0.38700000000000001</c:v>
                </c:pt>
                <c:pt idx="104">
                  <c:v>4.1827591863522147E-2</c:v>
                </c:pt>
                <c:pt idx="105">
                  <c:v>3.0903005549072472E-2</c:v>
                </c:pt>
                <c:pt idx="106">
                  <c:v>-6.5763840908347693E-2</c:v>
                </c:pt>
                <c:pt idx="107">
                  <c:v>-9.2078770611555866E-2</c:v>
                </c:pt>
                <c:pt idx="108">
                  <c:v>-9.4205149215638898E-2</c:v>
                </c:pt>
                <c:pt idx="109">
                  <c:v>-6.2186969406098552E-2</c:v>
                </c:pt>
                <c:pt idx="110">
                  <c:v>-1.0917306192882562E-2</c:v>
                </c:pt>
                <c:pt idx="111">
                  <c:v>-2.6417471996425666E-2</c:v>
                </c:pt>
                <c:pt idx="112">
                  <c:v>1.1901062589217967E-2</c:v>
                </c:pt>
                <c:pt idx="113">
                  <c:v>1.6591548793667185E-2</c:v>
                </c:pt>
                <c:pt idx="114">
                  <c:v>6.9505391417700374E-2</c:v>
                </c:pt>
                <c:pt idx="115">
                  <c:v>-5.8276004235210725E-2</c:v>
                </c:pt>
                <c:pt idx="116">
                  <c:v>-1.9712135043268779E-3</c:v>
                </c:pt>
                <c:pt idx="117">
                  <c:v>4.5215393920802538E-2</c:v>
                </c:pt>
                <c:pt idx="118">
                  <c:v>0.10800429032202953</c:v>
                </c:pt>
                <c:pt idx="119">
                  <c:v>2.9461923127596282E-2</c:v>
                </c:pt>
                <c:pt idx="120">
                  <c:v>-0.1313905309823481</c:v>
                </c:pt>
                <c:pt idx="121">
                  <c:v>3.7567660942059797E-3</c:v>
                </c:pt>
                <c:pt idx="122">
                  <c:v>-0.27208090547888958</c:v>
                </c:pt>
                <c:pt idx="123">
                  <c:v>-0.40001197272001127</c:v>
                </c:pt>
                <c:pt idx="124">
                  <c:v>-0.11111461650440628</c:v>
                </c:pt>
                <c:pt idx="125">
                  <c:v>9.9644021126698221E-2</c:v>
                </c:pt>
                <c:pt idx="126">
                  <c:v>1.4274736070982511E-2</c:v>
                </c:pt>
                <c:pt idx="127">
                  <c:v>7.5098926528288618E-2</c:v>
                </c:pt>
                <c:pt idx="128">
                  <c:v>1.4204433424073319E-2</c:v>
                </c:pt>
                <c:pt idx="129">
                  <c:v>-0.12366381199330789</c:v>
                </c:pt>
                <c:pt idx="130">
                  <c:v>1.5749034092727456E-3</c:v>
                </c:pt>
                <c:pt idx="131">
                  <c:v>-0.27253915389948064</c:v>
                </c:pt>
                <c:pt idx="132">
                  <c:v>-0.12587395745743332</c:v>
                </c:pt>
                <c:pt idx="133">
                  <c:v>2.6478935571520177E-2</c:v>
                </c:pt>
                <c:pt idx="134">
                  <c:v>-2.5267355203347979E-2</c:v>
                </c:pt>
                <c:pt idx="135">
                  <c:v>-9.9971246371980252E-2</c:v>
                </c:pt>
                <c:pt idx="136">
                  <c:v>-0.15512462797083307</c:v>
                </c:pt>
                <c:pt idx="137">
                  <c:v>-0.16173137161494791</c:v>
                </c:pt>
                <c:pt idx="138">
                  <c:v>-0.2039811935761898</c:v>
                </c:pt>
                <c:pt idx="139">
                  <c:v>-0.18803060833863286</c:v>
                </c:pt>
                <c:pt idx="140">
                  <c:v>4.8574531467156894E-3</c:v>
                </c:pt>
                <c:pt idx="141">
                  <c:v>-0.19727053120825078</c:v>
                </c:pt>
                <c:pt idx="142">
                  <c:v>-0.214277810891494</c:v>
                </c:pt>
                <c:pt idx="143">
                  <c:v>-0.36717615925548253</c:v>
                </c:pt>
                <c:pt idx="144">
                  <c:v>-0.38118649601439986</c:v>
                </c:pt>
                <c:pt idx="145">
                  <c:v>-0.23077825084822381</c:v>
                </c:pt>
                <c:pt idx="146">
                  <c:v>-0.23592695825831414</c:v>
                </c:pt>
                <c:pt idx="147">
                  <c:v>-0.23405491166652889</c:v>
                </c:pt>
                <c:pt idx="148">
                  <c:v>-0.10561999248083931</c:v>
                </c:pt>
                <c:pt idx="149">
                  <c:v>-0.11832822227729516</c:v>
                </c:pt>
                <c:pt idx="150">
                  <c:v>-0.12475207352738613</c:v>
                </c:pt>
                <c:pt idx="151">
                  <c:v>-8.5063307902018923E-2</c:v>
                </c:pt>
                <c:pt idx="152">
                  <c:v>-6.6745540728911701E-2</c:v>
                </c:pt>
                <c:pt idx="153">
                  <c:v>-8.0044111975005328E-2</c:v>
                </c:pt>
                <c:pt idx="154">
                  <c:v>4.9337707216532509E-2</c:v>
                </c:pt>
                <c:pt idx="155">
                  <c:v>9.5434411906638122E-2</c:v>
                </c:pt>
                <c:pt idx="156">
                  <c:v>1.2025339245325124E-2</c:v>
                </c:pt>
                <c:pt idx="157">
                  <c:v>1.9365652581519007E-2</c:v>
                </c:pt>
                <c:pt idx="158">
                  <c:v>-0.14908507284211994</c:v>
                </c:pt>
                <c:pt idx="159">
                  <c:v>-0.49547366238389035</c:v>
                </c:pt>
                <c:pt idx="160">
                  <c:v>-0.15423248870421483</c:v>
                </c:pt>
                <c:pt idx="161">
                  <c:v>-0.19698048897518766</c:v>
                </c:pt>
                <c:pt idx="162">
                  <c:v>-0.55000000000000004</c:v>
                </c:pt>
                <c:pt idx="163">
                  <c:v>0.2</c:v>
                </c:pt>
              </c:numCache>
            </c:numRef>
          </c:xVal>
          <c:yVal>
            <c:numRef>
              <c:f>master_curve_PM_vs_xMes!$AC$2:$AC$165</c:f>
              <c:numCache>
                <c:formatCode>General</c:formatCode>
                <c:ptCount val="164"/>
                <c:pt idx="86">
                  <c:v>1.64660199640591</c:v>
                </c:pt>
                <c:pt idx="87">
                  <c:v>1.69534040676583</c:v>
                </c:pt>
                <c:pt idx="88">
                  <c:v>1.6576180653670201</c:v>
                </c:pt>
                <c:pt idx="89">
                  <c:v>1.64756687677834</c:v>
                </c:pt>
                <c:pt idx="90">
                  <c:v>1.62131397469806</c:v>
                </c:pt>
                <c:pt idx="91">
                  <c:v>1.5736704822218199</c:v>
                </c:pt>
                <c:pt idx="92">
                  <c:v>1.58753995586813</c:v>
                </c:pt>
                <c:pt idx="93">
                  <c:v>1.8773305141633301</c:v>
                </c:pt>
                <c:pt idx="94">
                  <c:v>1.8497323737877001</c:v>
                </c:pt>
                <c:pt idx="95">
                  <c:v>1.8818348297026</c:v>
                </c:pt>
                <c:pt idx="96">
                  <c:v>1.73586219878197</c:v>
                </c:pt>
                <c:pt idx="97">
                  <c:v>1.75534401552278</c:v>
                </c:pt>
                <c:pt idx="98">
                  <c:v>1.7973897827581</c:v>
                </c:pt>
                <c:pt idx="99">
                  <c:v>2.0870455596022901</c:v>
                </c:pt>
                <c:pt idx="100">
                  <c:v>2.2971744006133501</c:v>
                </c:pt>
                <c:pt idx="101">
                  <c:v>2.0503945987503198</c:v>
                </c:pt>
                <c:pt idx="102">
                  <c:v>2.1312855932115902</c:v>
                </c:pt>
                <c:pt idx="103">
                  <c:v>2.1619992396228902</c:v>
                </c:pt>
              </c:numCache>
            </c:numRef>
          </c:yVal>
          <c:smooth val="0"/>
          <c:extLst>
            <c:ext xmlns:c16="http://schemas.microsoft.com/office/drawing/2014/chart" uri="{C3380CC4-5D6E-409C-BE32-E72D297353CC}">
              <c16:uniqueId val="{00000001-F8E6-4810-9E47-512F44EDBFDB}"/>
            </c:ext>
          </c:extLst>
        </c:ser>
        <c:ser>
          <c:idx val="2"/>
          <c:order val="2"/>
          <c:tx>
            <c:strRef>
              <c:f>master_curve_PM_vs_xMes!$AD$1</c:f>
              <c:strCache>
                <c:ptCount val="1"/>
                <c:pt idx="0">
                  <c:v>tm_108 バンドル・μcos (L/DH 189)</c:v>
                </c:pt>
              </c:strCache>
            </c:strRef>
          </c:tx>
          <c:spPr>
            <a:ln w="25400" cap="rnd">
              <a:noFill/>
              <a:round/>
            </a:ln>
            <a:effectLst/>
          </c:spPr>
          <c:marker>
            <c:symbol val="diamond"/>
            <c:size val="7"/>
            <c:spPr>
              <a:solidFill>
                <a:srgbClr val="70AD47"/>
              </a:solidFill>
              <a:ln w="9525">
                <a:solidFill>
                  <a:srgbClr val="70AD47"/>
                </a:solidFill>
                <a:prstDash val="solid"/>
              </a:ln>
              <a:effectLst/>
            </c:spPr>
          </c:marker>
          <c:xVal>
            <c:numRef>
              <c:f>master_curve_PM_vs_xMes!$AA$2:$AA$165</c:f>
              <c:numCache>
                <c:formatCode>General</c:formatCode>
                <c:ptCount val="164"/>
                <c:pt idx="0">
                  <c:v>-0.05</c:v>
                </c:pt>
                <c:pt idx="1">
                  <c:v>-5.5E-2</c:v>
                </c:pt>
                <c:pt idx="2">
                  <c:v>-3.3000000000000002E-2</c:v>
                </c:pt>
                <c:pt idx="3">
                  <c:v>-7.4999999999999997E-2</c:v>
                </c:pt>
                <c:pt idx="4">
                  <c:v>-3.5999999999999997E-2</c:v>
                </c:pt>
                <c:pt idx="5">
                  <c:v>-4.8000000000000001E-2</c:v>
                </c:pt>
                <c:pt idx="6">
                  <c:v>-7.0999999999999994E-2</c:v>
                </c:pt>
                <c:pt idx="7">
                  <c:v>-2.7E-2</c:v>
                </c:pt>
                <c:pt idx="8">
                  <c:v>-2.5999999999999999E-2</c:v>
                </c:pt>
                <c:pt idx="9">
                  <c:v>1E-3</c:v>
                </c:pt>
                <c:pt idx="10">
                  <c:v>-1.7999999999999999E-2</c:v>
                </c:pt>
                <c:pt idx="11">
                  <c:v>-2.5999999999999999E-2</c:v>
                </c:pt>
                <c:pt idx="12">
                  <c:v>-1.2E-2</c:v>
                </c:pt>
                <c:pt idx="13">
                  <c:v>0.13700000000000001</c:v>
                </c:pt>
                <c:pt idx="14">
                  <c:v>6.0999999999999999E-2</c:v>
                </c:pt>
                <c:pt idx="15">
                  <c:v>7.9000000000000001E-2</c:v>
                </c:pt>
                <c:pt idx="16">
                  <c:v>7.4999999999999997E-2</c:v>
                </c:pt>
                <c:pt idx="17">
                  <c:v>0.107</c:v>
                </c:pt>
                <c:pt idx="18">
                  <c:v>9.2999999999999999E-2</c:v>
                </c:pt>
                <c:pt idx="19">
                  <c:v>9.1999999999999998E-2</c:v>
                </c:pt>
                <c:pt idx="20">
                  <c:v>7.2999999999999995E-2</c:v>
                </c:pt>
                <c:pt idx="21">
                  <c:v>7.1999999999999995E-2</c:v>
                </c:pt>
                <c:pt idx="22">
                  <c:v>6.8000000000000005E-2</c:v>
                </c:pt>
                <c:pt idx="23">
                  <c:v>7.6999999999999999E-2</c:v>
                </c:pt>
                <c:pt idx="24">
                  <c:v>7.0000000000000007E-2</c:v>
                </c:pt>
                <c:pt idx="25">
                  <c:v>6.9000000000000006E-2</c:v>
                </c:pt>
                <c:pt idx="26">
                  <c:v>6.5000000000000002E-2</c:v>
                </c:pt>
                <c:pt idx="27">
                  <c:v>9.6000000000000002E-2</c:v>
                </c:pt>
                <c:pt idx="28">
                  <c:v>0.105</c:v>
                </c:pt>
                <c:pt idx="29">
                  <c:v>0.10199999999999999</c:v>
                </c:pt>
                <c:pt idx="30">
                  <c:v>9.1999999999999998E-2</c:v>
                </c:pt>
                <c:pt idx="31">
                  <c:v>7.3999999999999996E-2</c:v>
                </c:pt>
                <c:pt idx="32">
                  <c:v>7.5999999999999998E-2</c:v>
                </c:pt>
                <c:pt idx="33">
                  <c:v>7.2999999999999995E-2</c:v>
                </c:pt>
                <c:pt idx="34">
                  <c:v>8.1000000000000003E-2</c:v>
                </c:pt>
                <c:pt idx="35">
                  <c:v>9.0999999999999998E-2</c:v>
                </c:pt>
                <c:pt idx="36">
                  <c:v>8.6999999999999994E-2</c:v>
                </c:pt>
                <c:pt idx="37">
                  <c:v>8.5999999999999993E-2</c:v>
                </c:pt>
                <c:pt idx="38">
                  <c:v>-0.159</c:v>
                </c:pt>
                <c:pt idx="39">
                  <c:v>5.1999999999999998E-2</c:v>
                </c:pt>
                <c:pt idx="40">
                  <c:v>-3.1E-2</c:v>
                </c:pt>
                <c:pt idx="41">
                  <c:v>-3.5999999999999997E-2</c:v>
                </c:pt>
                <c:pt idx="42">
                  <c:v>-3.2000000000000001E-2</c:v>
                </c:pt>
                <c:pt idx="43">
                  <c:v>-3.6999999999999998E-2</c:v>
                </c:pt>
                <c:pt idx="44">
                  <c:v>-3.6999999999999998E-2</c:v>
                </c:pt>
                <c:pt idx="45">
                  <c:v>-3.9E-2</c:v>
                </c:pt>
                <c:pt idx="46">
                  <c:v>-3.5999999999999997E-2</c:v>
                </c:pt>
                <c:pt idx="47">
                  <c:v>-3.3000000000000002E-2</c:v>
                </c:pt>
                <c:pt idx="48">
                  <c:v>-3.9E-2</c:v>
                </c:pt>
                <c:pt idx="49">
                  <c:v>-4.4999999999999998E-2</c:v>
                </c:pt>
                <c:pt idx="50">
                  <c:v>-0.191</c:v>
                </c:pt>
                <c:pt idx="51">
                  <c:v>-5.8999999999999997E-2</c:v>
                </c:pt>
                <c:pt idx="52">
                  <c:v>8.1000000000000003E-2</c:v>
                </c:pt>
                <c:pt idx="53">
                  <c:v>-8.2000000000000003E-2</c:v>
                </c:pt>
                <c:pt idx="54">
                  <c:v>0.11700000000000001</c:v>
                </c:pt>
                <c:pt idx="55">
                  <c:v>5.2999999999999999E-2</c:v>
                </c:pt>
                <c:pt idx="56">
                  <c:v>7.9000000000000001E-2</c:v>
                </c:pt>
                <c:pt idx="57">
                  <c:v>8.6999999999999994E-2</c:v>
                </c:pt>
                <c:pt idx="58">
                  <c:v>1.4999999999999999E-2</c:v>
                </c:pt>
                <c:pt idx="59">
                  <c:v>-1.4E-2</c:v>
                </c:pt>
                <c:pt idx="60">
                  <c:v>-0.09</c:v>
                </c:pt>
                <c:pt idx="61">
                  <c:v>-0.14399999999999999</c:v>
                </c:pt>
                <c:pt idx="62">
                  <c:v>-2.7E-2</c:v>
                </c:pt>
                <c:pt idx="63">
                  <c:v>-0.17399999999999999</c:v>
                </c:pt>
                <c:pt idx="64">
                  <c:v>-5.6000000000000001E-2</c:v>
                </c:pt>
                <c:pt idx="65">
                  <c:v>-6.0999999999999999E-2</c:v>
                </c:pt>
                <c:pt idx="66">
                  <c:v>-0.128</c:v>
                </c:pt>
                <c:pt idx="67">
                  <c:v>-0.28399999999999997</c:v>
                </c:pt>
                <c:pt idx="68">
                  <c:v>-0.14799999999999999</c:v>
                </c:pt>
                <c:pt idx="69">
                  <c:v>-0.216</c:v>
                </c:pt>
                <c:pt idx="70">
                  <c:v>-8.5000000000000006E-2</c:v>
                </c:pt>
                <c:pt idx="71">
                  <c:v>-0.33400000000000002</c:v>
                </c:pt>
                <c:pt idx="72">
                  <c:v>-0.32900000000000001</c:v>
                </c:pt>
                <c:pt idx="73">
                  <c:v>0.13</c:v>
                </c:pt>
                <c:pt idx="74">
                  <c:v>0.13</c:v>
                </c:pt>
                <c:pt idx="75">
                  <c:v>-0.45700000000000002</c:v>
                </c:pt>
                <c:pt idx="76">
                  <c:v>8.8999999999999996E-2</c:v>
                </c:pt>
                <c:pt idx="77">
                  <c:v>7.1999999999999995E-2</c:v>
                </c:pt>
                <c:pt idx="78">
                  <c:v>8.3000000000000004E-2</c:v>
                </c:pt>
                <c:pt idx="79">
                  <c:v>8.2000000000000003E-2</c:v>
                </c:pt>
                <c:pt idx="80">
                  <c:v>4.9000000000000002E-2</c:v>
                </c:pt>
                <c:pt idx="81">
                  <c:v>8.1000000000000003E-2</c:v>
                </c:pt>
                <c:pt idx="82">
                  <c:v>7.6999999999999999E-2</c:v>
                </c:pt>
                <c:pt idx="83">
                  <c:v>3.6999999999999998E-2</c:v>
                </c:pt>
                <c:pt idx="84">
                  <c:v>3.4000000000000002E-2</c:v>
                </c:pt>
                <c:pt idx="85">
                  <c:v>3.3000000000000002E-2</c:v>
                </c:pt>
                <c:pt idx="86">
                  <c:v>-3.1E-2</c:v>
                </c:pt>
                <c:pt idx="87">
                  <c:v>-8.6999999999999994E-2</c:v>
                </c:pt>
                <c:pt idx="88">
                  <c:v>-8.7999999999999995E-2</c:v>
                </c:pt>
                <c:pt idx="89">
                  <c:v>-9.6000000000000002E-2</c:v>
                </c:pt>
                <c:pt idx="90">
                  <c:v>-4.3999999999999997E-2</c:v>
                </c:pt>
                <c:pt idx="91">
                  <c:v>-0.06</c:v>
                </c:pt>
                <c:pt idx="92">
                  <c:v>-0.105</c:v>
                </c:pt>
                <c:pt idx="93">
                  <c:v>-8.5999999999999993E-2</c:v>
                </c:pt>
                <c:pt idx="94">
                  <c:v>-0.114</c:v>
                </c:pt>
                <c:pt idx="95">
                  <c:v>-0.156</c:v>
                </c:pt>
                <c:pt idx="96">
                  <c:v>-7.5999999999999998E-2</c:v>
                </c:pt>
                <c:pt idx="97">
                  <c:v>-9.7000000000000003E-2</c:v>
                </c:pt>
                <c:pt idx="98">
                  <c:v>-0.13800000000000001</c:v>
                </c:pt>
                <c:pt idx="99">
                  <c:v>-0.11899999999999999</c:v>
                </c:pt>
                <c:pt idx="100">
                  <c:v>-0.33800000000000002</c:v>
                </c:pt>
                <c:pt idx="101">
                  <c:v>-0.23100000000000001</c:v>
                </c:pt>
                <c:pt idx="102">
                  <c:v>-0.35099999999999998</c:v>
                </c:pt>
                <c:pt idx="103">
                  <c:v>-0.38700000000000001</c:v>
                </c:pt>
                <c:pt idx="104">
                  <c:v>4.1827591863522147E-2</c:v>
                </c:pt>
                <c:pt idx="105">
                  <c:v>3.0903005549072472E-2</c:v>
                </c:pt>
                <c:pt idx="106">
                  <c:v>-6.5763840908347693E-2</c:v>
                </c:pt>
                <c:pt idx="107">
                  <c:v>-9.2078770611555866E-2</c:v>
                </c:pt>
                <c:pt idx="108">
                  <c:v>-9.4205149215638898E-2</c:v>
                </c:pt>
                <c:pt idx="109">
                  <c:v>-6.2186969406098552E-2</c:v>
                </c:pt>
                <c:pt idx="110">
                  <c:v>-1.0917306192882562E-2</c:v>
                </c:pt>
                <c:pt idx="111">
                  <c:v>-2.6417471996425666E-2</c:v>
                </c:pt>
                <c:pt idx="112">
                  <c:v>1.1901062589217967E-2</c:v>
                </c:pt>
                <c:pt idx="113">
                  <c:v>1.6591548793667185E-2</c:v>
                </c:pt>
                <c:pt idx="114">
                  <c:v>6.9505391417700374E-2</c:v>
                </c:pt>
                <c:pt idx="115">
                  <c:v>-5.8276004235210725E-2</c:v>
                </c:pt>
                <c:pt idx="116">
                  <c:v>-1.9712135043268779E-3</c:v>
                </c:pt>
                <c:pt idx="117">
                  <c:v>4.5215393920802538E-2</c:v>
                </c:pt>
                <c:pt idx="118">
                  <c:v>0.10800429032202953</c:v>
                </c:pt>
                <c:pt idx="119">
                  <c:v>2.9461923127596282E-2</c:v>
                </c:pt>
                <c:pt idx="120">
                  <c:v>-0.1313905309823481</c:v>
                </c:pt>
                <c:pt idx="121">
                  <c:v>3.7567660942059797E-3</c:v>
                </c:pt>
                <c:pt idx="122">
                  <c:v>-0.27208090547888958</c:v>
                </c:pt>
                <c:pt idx="123">
                  <c:v>-0.40001197272001127</c:v>
                </c:pt>
                <c:pt idx="124">
                  <c:v>-0.11111461650440628</c:v>
                </c:pt>
                <c:pt idx="125">
                  <c:v>9.9644021126698221E-2</c:v>
                </c:pt>
                <c:pt idx="126">
                  <c:v>1.4274736070982511E-2</c:v>
                </c:pt>
                <c:pt idx="127">
                  <c:v>7.5098926528288618E-2</c:v>
                </c:pt>
                <c:pt idx="128">
                  <c:v>1.4204433424073319E-2</c:v>
                </c:pt>
                <c:pt idx="129">
                  <c:v>-0.12366381199330789</c:v>
                </c:pt>
                <c:pt idx="130">
                  <c:v>1.5749034092727456E-3</c:v>
                </c:pt>
                <c:pt idx="131">
                  <c:v>-0.27253915389948064</c:v>
                </c:pt>
                <c:pt idx="132">
                  <c:v>-0.12587395745743332</c:v>
                </c:pt>
                <c:pt idx="133">
                  <c:v>2.6478935571520177E-2</c:v>
                </c:pt>
                <c:pt idx="134">
                  <c:v>-2.5267355203347979E-2</c:v>
                </c:pt>
                <c:pt idx="135">
                  <c:v>-9.9971246371980252E-2</c:v>
                </c:pt>
                <c:pt idx="136">
                  <c:v>-0.15512462797083307</c:v>
                </c:pt>
                <c:pt idx="137">
                  <c:v>-0.16173137161494791</c:v>
                </c:pt>
                <c:pt idx="138">
                  <c:v>-0.2039811935761898</c:v>
                </c:pt>
                <c:pt idx="139">
                  <c:v>-0.18803060833863286</c:v>
                </c:pt>
                <c:pt idx="140">
                  <c:v>4.8574531467156894E-3</c:v>
                </c:pt>
                <c:pt idx="141">
                  <c:v>-0.19727053120825078</c:v>
                </c:pt>
                <c:pt idx="142">
                  <c:v>-0.214277810891494</c:v>
                </c:pt>
                <c:pt idx="143">
                  <c:v>-0.36717615925548253</c:v>
                </c:pt>
                <c:pt idx="144">
                  <c:v>-0.38118649601439986</c:v>
                </c:pt>
                <c:pt idx="145">
                  <c:v>-0.23077825084822381</c:v>
                </c:pt>
                <c:pt idx="146">
                  <c:v>-0.23592695825831414</c:v>
                </c:pt>
                <c:pt idx="147">
                  <c:v>-0.23405491166652889</c:v>
                </c:pt>
                <c:pt idx="148">
                  <c:v>-0.10561999248083931</c:v>
                </c:pt>
                <c:pt idx="149">
                  <c:v>-0.11832822227729516</c:v>
                </c:pt>
                <c:pt idx="150">
                  <c:v>-0.12475207352738613</c:v>
                </c:pt>
                <c:pt idx="151">
                  <c:v>-8.5063307902018923E-2</c:v>
                </c:pt>
                <c:pt idx="152">
                  <c:v>-6.6745540728911701E-2</c:v>
                </c:pt>
                <c:pt idx="153">
                  <c:v>-8.0044111975005328E-2</c:v>
                </c:pt>
                <c:pt idx="154">
                  <c:v>4.9337707216532509E-2</c:v>
                </c:pt>
                <c:pt idx="155">
                  <c:v>9.5434411906638122E-2</c:v>
                </c:pt>
                <c:pt idx="156">
                  <c:v>1.2025339245325124E-2</c:v>
                </c:pt>
                <c:pt idx="157">
                  <c:v>1.9365652581519007E-2</c:v>
                </c:pt>
                <c:pt idx="158">
                  <c:v>-0.14908507284211994</c:v>
                </c:pt>
                <c:pt idx="159">
                  <c:v>-0.49547366238389035</c:v>
                </c:pt>
                <c:pt idx="160">
                  <c:v>-0.15423248870421483</c:v>
                </c:pt>
                <c:pt idx="161">
                  <c:v>-0.19698048897518766</c:v>
                </c:pt>
                <c:pt idx="162">
                  <c:v>-0.55000000000000004</c:v>
                </c:pt>
                <c:pt idx="163">
                  <c:v>0.2</c:v>
                </c:pt>
              </c:numCache>
            </c:numRef>
          </c:xVal>
          <c:yVal>
            <c:numRef>
              <c:f>master_curve_PM_vs_xMes!$AD$2:$AD$165</c:f>
              <c:numCache>
                <c:formatCode>General</c:formatCode>
                <c:ptCount val="164"/>
                <c:pt idx="104">
                  <c:v>1.0106273276798741</c:v>
                </c:pt>
                <c:pt idx="105">
                  <c:v>0.9941305276948661</c:v>
                </c:pt>
                <c:pt idx="106">
                  <c:v>1.1420331997209425</c:v>
                </c:pt>
                <c:pt idx="107">
                  <c:v>1.1458211602460993</c:v>
                </c:pt>
                <c:pt idx="108">
                  <c:v>1.0696424276784597</c:v>
                </c:pt>
                <c:pt idx="109">
                  <c:v>1.0572574945402045</c:v>
                </c:pt>
                <c:pt idx="110">
                  <c:v>1.0300449590800949</c:v>
                </c:pt>
                <c:pt idx="111">
                  <c:v>1.0486269642813966</c:v>
                </c:pt>
                <c:pt idx="112">
                  <c:v>1.0170111030513174</c:v>
                </c:pt>
                <c:pt idx="113">
                  <c:v>1.0784630669650037</c:v>
                </c:pt>
                <c:pt idx="114">
                  <c:v>0.97050531197078704</c:v>
                </c:pt>
                <c:pt idx="115">
                  <c:v>1.1147442639782528</c:v>
                </c:pt>
                <c:pt idx="116">
                  <c:v>1.1335591236790374</c:v>
                </c:pt>
                <c:pt idx="117">
                  <c:v>1.1225757871297435</c:v>
                </c:pt>
              </c:numCache>
            </c:numRef>
          </c:yVal>
          <c:smooth val="0"/>
          <c:extLst>
            <c:ext xmlns:c16="http://schemas.microsoft.com/office/drawing/2014/chart" uri="{C3380CC4-5D6E-409C-BE32-E72D297353CC}">
              <c16:uniqueId val="{00000002-F8E6-4810-9E47-512F44EDBFDB}"/>
            </c:ext>
          </c:extLst>
        </c:ser>
        <c:ser>
          <c:idx val="3"/>
          <c:order val="3"/>
          <c:tx>
            <c:strRef>
              <c:f>master_curve_PM_vs_xMes!$AE$1</c:f>
              <c:strCache>
                <c:ptCount val="1"/>
                <c:pt idx="0">
                  <c:v>tm_161 バンドル・一様 (L/DH 362)</c:v>
                </c:pt>
              </c:strCache>
            </c:strRef>
          </c:tx>
          <c:spPr>
            <a:ln w="25400" cap="rnd">
              <a:noFill/>
              <a:round/>
            </a:ln>
            <a:effectLst/>
          </c:spPr>
          <c:marker>
            <c:symbol val="square"/>
            <c:size val="6"/>
            <c:spPr>
              <a:solidFill>
                <a:srgbClr val="7030A0"/>
              </a:solidFill>
              <a:ln w="9525">
                <a:solidFill>
                  <a:srgbClr val="7030A0"/>
                </a:solidFill>
                <a:prstDash val="solid"/>
              </a:ln>
              <a:effectLst/>
            </c:spPr>
          </c:marker>
          <c:xVal>
            <c:numRef>
              <c:f>master_curve_PM_vs_xMes!$AA$2:$AA$165</c:f>
              <c:numCache>
                <c:formatCode>General</c:formatCode>
                <c:ptCount val="164"/>
                <c:pt idx="0">
                  <c:v>-0.05</c:v>
                </c:pt>
                <c:pt idx="1">
                  <c:v>-5.5E-2</c:v>
                </c:pt>
                <c:pt idx="2">
                  <c:v>-3.3000000000000002E-2</c:v>
                </c:pt>
                <c:pt idx="3">
                  <c:v>-7.4999999999999997E-2</c:v>
                </c:pt>
                <c:pt idx="4">
                  <c:v>-3.5999999999999997E-2</c:v>
                </c:pt>
                <c:pt idx="5">
                  <c:v>-4.8000000000000001E-2</c:v>
                </c:pt>
                <c:pt idx="6">
                  <c:v>-7.0999999999999994E-2</c:v>
                </c:pt>
                <c:pt idx="7">
                  <c:v>-2.7E-2</c:v>
                </c:pt>
                <c:pt idx="8">
                  <c:v>-2.5999999999999999E-2</c:v>
                </c:pt>
                <c:pt idx="9">
                  <c:v>1E-3</c:v>
                </c:pt>
                <c:pt idx="10">
                  <c:v>-1.7999999999999999E-2</c:v>
                </c:pt>
                <c:pt idx="11">
                  <c:v>-2.5999999999999999E-2</c:v>
                </c:pt>
                <c:pt idx="12">
                  <c:v>-1.2E-2</c:v>
                </c:pt>
                <c:pt idx="13">
                  <c:v>0.13700000000000001</c:v>
                </c:pt>
                <c:pt idx="14">
                  <c:v>6.0999999999999999E-2</c:v>
                </c:pt>
                <c:pt idx="15">
                  <c:v>7.9000000000000001E-2</c:v>
                </c:pt>
                <c:pt idx="16">
                  <c:v>7.4999999999999997E-2</c:v>
                </c:pt>
                <c:pt idx="17">
                  <c:v>0.107</c:v>
                </c:pt>
                <c:pt idx="18">
                  <c:v>9.2999999999999999E-2</c:v>
                </c:pt>
                <c:pt idx="19">
                  <c:v>9.1999999999999998E-2</c:v>
                </c:pt>
                <c:pt idx="20">
                  <c:v>7.2999999999999995E-2</c:v>
                </c:pt>
                <c:pt idx="21">
                  <c:v>7.1999999999999995E-2</c:v>
                </c:pt>
                <c:pt idx="22">
                  <c:v>6.8000000000000005E-2</c:v>
                </c:pt>
                <c:pt idx="23">
                  <c:v>7.6999999999999999E-2</c:v>
                </c:pt>
                <c:pt idx="24">
                  <c:v>7.0000000000000007E-2</c:v>
                </c:pt>
                <c:pt idx="25">
                  <c:v>6.9000000000000006E-2</c:v>
                </c:pt>
                <c:pt idx="26">
                  <c:v>6.5000000000000002E-2</c:v>
                </c:pt>
                <c:pt idx="27">
                  <c:v>9.6000000000000002E-2</c:v>
                </c:pt>
                <c:pt idx="28">
                  <c:v>0.105</c:v>
                </c:pt>
                <c:pt idx="29">
                  <c:v>0.10199999999999999</c:v>
                </c:pt>
                <c:pt idx="30">
                  <c:v>9.1999999999999998E-2</c:v>
                </c:pt>
                <c:pt idx="31">
                  <c:v>7.3999999999999996E-2</c:v>
                </c:pt>
                <c:pt idx="32">
                  <c:v>7.5999999999999998E-2</c:v>
                </c:pt>
                <c:pt idx="33">
                  <c:v>7.2999999999999995E-2</c:v>
                </c:pt>
                <c:pt idx="34">
                  <c:v>8.1000000000000003E-2</c:v>
                </c:pt>
                <c:pt idx="35">
                  <c:v>9.0999999999999998E-2</c:v>
                </c:pt>
                <c:pt idx="36">
                  <c:v>8.6999999999999994E-2</c:v>
                </c:pt>
                <c:pt idx="37">
                  <c:v>8.5999999999999993E-2</c:v>
                </c:pt>
                <c:pt idx="38">
                  <c:v>-0.159</c:v>
                </c:pt>
                <c:pt idx="39">
                  <c:v>5.1999999999999998E-2</c:v>
                </c:pt>
                <c:pt idx="40">
                  <c:v>-3.1E-2</c:v>
                </c:pt>
                <c:pt idx="41">
                  <c:v>-3.5999999999999997E-2</c:v>
                </c:pt>
                <c:pt idx="42">
                  <c:v>-3.2000000000000001E-2</c:v>
                </c:pt>
                <c:pt idx="43">
                  <c:v>-3.6999999999999998E-2</c:v>
                </c:pt>
                <c:pt idx="44">
                  <c:v>-3.6999999999999998E-2</c:v>
                </c:pt>
                <c:pt idx="45">
                  <c:v>-3.9E-2</c:v>
                </c:pt>
                <c:pt idx="46">
                  <c:v>-3.5999999999999997E-2</c:v>
                </c:pt>
                <c:pt idx="47">
                  <c:v>-3.3000000000000002E-2</c:v>
                </c:pt>
                <c:pt idx="48">
                  <c:v>-3.9E-2</c:v>
                </c:pt>
                <c:pt idx="49">
                  <c:v>-4.4999999999999998E-2</c:v>
                </c:pt>
                <c:pt idx="50">
                  <c:v>-0.191</c:v>
                </c:pt>
                <c:pt idx="51">
                  <c:v>-5.8999999999999997E-2</c:v>
                </c:pt>
                <c:pt idx="52">
                  <c:v>8.1000000000000003E-2</c:v>
                </c:pt>
                <c:pt idx="53">
                  <c:v>-8.2000000000000003E-2</c:v>
                </c:pt>
                <c:pt idx="54">
                  <c:v>0.11700000000000001</c:v>
                </c:pt>
                <c:pt idx="55">
                  <c:v>5.2999999999999999E-2</c:v>
                </c:pt>
                <c:pt idx="56">
                  <c:v>7.9000000000000001E-2</c:v>
                </c:pt>
                <c:pt idx="57">
                  <c:v>8.6999999999999994E-2</c:v>
                </c:pt>
                <c:pt idx="58">
                  <c:v>1.4999999999999999E-2</c:v>
                </c:pt>
                <c:pt idx="59">
                  <c:v>-1.4E-2</c:v>
                </c:pt>
                <c:pt idx="60">
                  <c:v>-0.09</c:v>
                </c:pt>
                <c:pt idx="61">
                  <c:v>-0.14399999999999999</c:v>
                </c:pt>
                <c:pt idx="62">
                  <c:v>-2.7E-2</c:v>
                </c:pt>
                <c:pt idx="63">
                  <c:v>-0.17399999999999999</c:v>
                </c:pt>
                <c:pt idx="64">
                  <c:v>-5.6000000000000001E-2</c:v>
                </c:pt>
                <c:pt idx="65">
                  <c:v>-6.0999999999999999E-2</c:v>
                </c:pt>
                <c:pt idx="66">
                  <c:v>-0.128</c:v>
                </c:pt>
                <c:pt idx="67">
                  <c:v>-0.28399999999999997</c:v>
                </c:pt>
                <c:pt idx="68">
                  <c:v>-0.14799999999999999</c:v>
                </c:pt>
                <c:pt idx="69">
                  <c:v>-0.216</c:v>
                </c:pt>
                <c:pt idx="70">
                  <c:v>-8.5000000000000006E-2</c:v>
                </c:pt>
                <c:pt idx="71">
                  <c:v>-0.33400000000000002</c:v>
                </c:pt>
                <c:pt idx="72">
                  <c:v>-0.32900000000000001</c:v>
                </c:pt>
                <c:pt idx="73">
                  <c:v>0.13</c:v>
                </c:pt>
                <c:pt idx="74">
                  <c:v>0.13</c:v>
                </c:pt>
                <c:pt idx="75">
                  <c:v>-0.45700000000000002</c:v>
                </c:pt>
                <c:pt idx="76">
                  <c:v>8.8999999999999996E-2</c:v>
                </c:pt>
                <c:pt idx="77">
                  <c:v>7.1999999999999995E-2</c:v>
                </c:pt>
                <c:pt idx="78">
                  <c:v>8.3000000000000004E-2</c:v>
                </c:pt>
                <c:pt idx="79">
                  <c:v>8.2000000000000003E-2</c:v>
                </c:pt>
                <c:pt idx="80">
                  <c:v>4.9000000000000002E-2</c:v>
                </c:pt>
                <c:pt idx="81">
                  <c:v>8.1000000000000003E-2</c:v>
                </c:pt>
                <c:pt idx="82">
                  <c:v>7.6999999999999999E-2</c:v>
                </c:pt>
                <c:pt idx="83">
                  <c:v>3.6999999999999998E-2</c:v>
                </c:pt>
                <c:pt idx="84">
                  <c:v>3.4000000000000002E-2</c:v>
                </c:pt>
                <c:pt idx="85">
                  <c:v>3.3000000000000002E-2</c:v>
                </c:pt>
                <c:pt idx="86">
                  <c:v>-3.1E-2</c:v>
                </c:pt>
                <c:pt idx="87">
                  <c:v>-8.6999999999999994E-2</c:v>
                </c:pt>
                <c:pt idx="88">
                  <c:v>-8.7999999999999995E-2</c:v>
                </c:pt>
                <c:pt idx="89">
                  <c:v>-9.6000000000000002E-2</c:v>
                </c:pt>
                <c:pt idx="90">
                  <c:v>-4.3999999999999997E-2</c:v>
                </c:pt>
                <c:pt idx="91">
                  <c:v>-0.06</c:v>
                </c:pt>
                <c:pt idx="92">
                  <c:v>-0.105</c:v>
                </c:pt>
                <c:pt idx="93">
                  <c:v>-8.5999999999999993E-2</c:v>
                </c:pt>
                <c:pt idx="94">
                  <c:v>-0.114</c:v>
                </c:pt>
                <c:pt idx="95">
                  <c:v>-0.156</c:v>
                </c:pt>
                <c:pt idx="96">
                  <c:v>-7.5999999999999998E-2</c:v>
                </c:pt>
                <c:pt idx="97">
                  <c:v>-9.7000000000000003E-2</c:v>
                </c:pt>
                <c:pt idx="98">
                  <c:v>-0.13800000000000001</c:v>
                </c:pt>
                <c:pt idx="99">
                  <c:v>-0.11899999999999999</c:v>
                </c:pt>
                <c:pt idx="100">
                  <c:v>-0.33800000000000002</c:v>
                </c:pt>
                <c:pt idx="101">
                  <c:v>-0.23100000000000001</c:v>
                </c:pt>
                <c:pt idx="102">
                  <c:v>-0.35099999999999998</c:v>
                </c:pt>
                <c:pt idx="103">
                  <c:v>-0.38700000000000001</c:v>
                </c:pt>
                <c:pt idx="104">
                  <c:v>4.1827591863522147E-2</c:v>
                </c:pt>
                <c:pt idx="105">
                  <c:v>3.0903005549072472E-2</c:v>
                </c:pt>
                <c:pt idx="106">
                  <c:v>-6.5763840908347693E-2</c:v>
                </c:pt>
                <c:pt idx="107">
                  <c:v>-9.2078770611555866E-2</c:v>
                </c:pt>
                <c:pt idx="108">
                  <c:v>-9.4205149215638898E-2</c:v>
                </c:pt>
                <c:pt idx="109">
                  <c:v>-6.2186969406098552E-2</c:v>
                </c:pt>
                <c:pt idx="110">
                  <c:v>-1.0917306192882562E-2</c:v>
                </c:pt>
                <c:pt idx="111">
                  <c:v>-2.6417471996425666E-2</c:v>
                </c:pt>
                <c:pt idx="112">
                  <c:v>1.1901062589217967E-2</c:v>
                </c:pt>
                <c:pt idx="113">
                  <c:v>1.6591548793667185E-2</c:v>
                </c:pt>
                <c:pt idx="114">
                  <c:v>6.9505391417700374E-2</c:v>
                </c:pt>
                <c:pt idx="115">
                  <c:v>-5.8276004235210725E-2</c:v>
                </c:pt>
                <c:pt idx="116">
                  <c:v>-1.9712135043268779E-3</c:v>
                </c:pt>
                <c:pt idx="117">
                  <c:v>4.5215393920802538E-2</c:v>
                </c:pt>
                <c:pt idx="118">
                  <c:v>0.10800429032202953</c:v>
                </c:pt>
                <c:pt idx="119">
                  <c:v>2.9461923127596282E-2</c:v>
                </c:pt>
                <c:pt idx="120">
                  <c:v>-0.1313905309823481</c:v>
                </c:pt>
                <c:pt idx="121">
                  <c:v>3.7567660942059797E-3</c:v>
                </c:pt>
                <c:pt idx="122">
                  <c:v>-0.27208090547888958</c:v>
                </c:pt>
                <c:pt idx="123">
                  <c:v>-0.40001197272001127</c:v>
                </c:pt>
                <c:pt idx="124">
                  <c:v>-0.11111461650440628</c:v>
                </c:pt>
                <c:pt idx="125">
                  <c:v>9.9644021126698221E-2</c:v>
                </c:pt>
                <c:pt idx="126">
                  <c:v>1.4274736070982511E-2</c:v>
                </c:pt>
                <c:pt idx="127">
                  <c:v>7.5098926528288618E-2</c:v>
                </c:pt>
                <c:pt idx="128">
                  <c:v>1.4204433424073319E-2</c:v>
                </c:pt>
                <c:pt idx="129">
                  <c:v>-0.12366381199330789</c:v>
                </c:pt>
                <c:pt idx="130">
                  <c:v>1.5749034092727456E-3</c:v>
                </c:pt>
                <c:pt idx="131">
                  <c:v>-0.27253915389948064</c:v>
                </c:pt>
                <c:pt idx="132">
                  <c:v>-0.12587395745743332</c:v>
                </c:pt>
                <c:pt idx="133">
                  <c:v>2.6478935571520177E-2</c:v>
                </c:pt>
                <c:pt idx="134">
                  <c:v>-2.5267355203347979E-2</c:v>
                </c:pt>
                <c:pt idx="135">
                  <c:v>-9.9971246371980252E-2</c:v>
                </c:pt>
                <c:pt idx="136">
                  <c:v>-0.15512462797083307</c:v>
                </c:pt>
                <c:pt idx="137">
                  <c:v>-0.16173137161494791</c:v>
                </c:pt>
                <c:pt idx="138">
                  <c:v>-0.2039811935761898</c:v>
                </c:pt>
                <c:pt idx="139">
                  <c:v>-0.18803060833863286</c:v>
                </c:pt>
                <c:pt idx="140">
                  <c:v>4.8574531467156894E-3</c:v>
                </c:pt>
                <c:pt idx="141">
                  <c:v>-0.19727053120825078</c:v>
                </c:pt>
                <c:pt idx="142">
                  <c:v>-0.214277810891494</c:v>
                </c:pt>
                <c:pt idx="143">
                  <c:v>-0.36717615925548253</c:v>
                </c:pt>
                <c:pt idx="144">
                  <c:v>-0.38118649601439986</c:v>
                </c:pt>
                <c:pt idx="145">
                  <c:v>-0.23077825084822381</c:v>
                </c:pt>
                <c:pt idx="146">
                  <c:v>-0.23592695825831414</c:v>
                </c:pt>
                <c:pt idx="147">
                  <c:v>-0.23405491166652889</c:v>
                </c:pt>
                <c:pt idx="148">
                  <c:v>-0.10561999248083931</c:v>
                </c:pt>
                <c:pt idx="149">
                  <c:v>-0.11832822227729516</c:v>
                </c:pt>
                <c:pt idx="150">
                  <c:v>-0.12475207352738613</c:v>
                </c:pt>
                <c:pt idx="151">
                  <c:v>-8.5063307902018923E-2</c:v>
                </c:pt>
                <c:pt idx="152">
                  <c:v>-6.6745540728911701E-2</c:v>
                </c:pt>
                <c:pt idx="153">
                  <c:v>-8.0044111975005328E-2</c:v>
                </c:pt>
                <c:pt idx="154">
                  <c:v>4.9337707216532509E-2</c:v>
                </c:pt>
                <c:pt idx="155">
                  <c:v>9.5434411906638122E-2</c:v>
                </c:pt>
                <c:pt idx="156">
                  <c:v>1.2025339245325124E-2</c:v>
                </c:pt>
                <c:pt idx="157">
                  <c:v>1.9365652581519007E-2</c:v>
                </c:pt>
                <c:pt idx="158">
                  <c:v>-0.14908507284211994</c:v>
                </c:pt>
                <c:pt idx="159">
                  <c:v>-0.49547366238389035</c:v>
                </c:pt>
                <c:pt idx="160">
                  <c:v>-0.15423248870421483</c:v>
                </c:pt>
                <c:pt idx="161">
                  <c:v>-0.19698048897518766</c:v>
                </c:pt>
                <c:pt idx="162">
                  <c:v>-0.55000000000000004</c:v>
                </c:pt>
                <c:pt idx="163">
                  <c:v>0.2</c:v>
                </c:pt>
              </c:numCache>
            </c:numRef>
          </c:xVal>
          <c:yVal>
            <c:numRef>
              <c:f>master_curve_PM_vs_xMes!$AE$2:$AE$165</c:f>
              <c:numCache>
                <c:formatCode>General</c:formatCode>
                <c:ptCount val="164"/>
                <c:pt idx="118">
                  <c:v>0.71883944631598595</c:v>
                </c:pt>
                <c:pt idx="119">
                  <c:v>0.96821391716224259</c:v>
                </c:pt>
                <c:pt idx="120">
                  <c:v>1.0170298270384632</c:v>
                </c:pt>
                <c:pt idx="121">
                  <c:v>0.83378015007609785</c:v>
                </c:pt>
                <c:pt idx="122">
                  <c:v>1.0054959727378219</c:v>
                </c:pt>
                <c:pt idx="123">
                  <c:v>0.99986769014705335</c:v>
                </c:pt>
                <c:pt idx="124">
                  <c:v>0.89325399259198879</c:v>
                </c:pt>
                <c:pt idx="125">
                  <c:v>0.72085840207540708</c:v>
                </c:pt>
                <c:pt idx="126">
                  <c:v>0.99900558386974514</c:v>
                </c:pt>
                <c:pt idx="127">
                  <c:v>0.77635061951378193</c:v>
                </c:pt>
                <c:pt idx="128">
                  <c:v>0.98607542211810006</c:v>
                </c:pt>
                <c:pt idx="129">
                  <c:v>1.0358021123112462</c:v>
                </c:pt>
                <c:pt idx="130">
                  <c:v>0.87339128690803014</c:v>
                </c:pt>
                <c:pt idx="131">
                  <c:v>0.98340843928386501</c:v>
                </c:pt>
                <c:pt idx="132">
                  <c:v>1.0113336196217049</c:v>
                </c:pt>
                <c:pt idx="133">
                  <c:v>0.84462124337444366</c:v>
                </c:pt>
                <c:pt idx="134">
                  <c:v>0.87998289251990947</c:v>
                </c:pt>
                <c:pt idx="135">
                  <c:v>0.90268212146756033</c:v>
                </c:pt>
                <c:pt idx="136">
                  <c:v>0.85556401912524693</c:v>
                </c:pt>
                <c:pt idx="137">
                  <c:v>0.88521555197109092</c:v>
                </c:pt>
                <c:pt idx="138">
                  <c:v>0.86622323690751601</c:v>
                </c:pt>
                <c:pt idx="139">
                  <c:v>1.0042905654274472</c:v>
                </c:pt>
                <c:pt idx="140">
                  <c:v>0.84205398383796004</c:v>
                </c:pt>
              </c:numCache>
            </c:numRef>
          </c:yVal>
          <c:smooth val="0"/>
          <c:extLst>
            <c:ext xmlns:c16="http://schemas.microsoft.com/office/drawing/2014/chart" uri="{C3380CC4-5D6E-409C-BE32-E72D297353CC}">
              <c16:uniqueId val="{00000003-F8E6-4810-9E47-512F44EDBFDB}"/>
            </c:ext>
          </c:extLst>
        </c:ser>
        <c:ser>
          <c:idx val="4"/>
          <c:order val="4"/>
          <c:tx>
            <c:strRef>
              <c:f>master_curve_PM_vs_xMes!$AF$1</c:f>
              <c:strCache>
                <c:ptCount val="1"/>
                <c:pt idx="0">
                  <c:v>tm_164 バンドル・cos (L/DH 362)</c:v>
                </c:pt>
              </c:strCache>
            </c:strRef>
          </c:tx>
          <c:spPr>
            <a:ln w="25400" cap="rnd">
              <a:noFill/>
              <a:round/>
            </a:ln>
            <a:effectLst/>
          </c:spPr>
          <c:marker>
            <c:symbol val="x"/>
            <c:size val="7"/>
            <c:spPr>
              <a:solidFill>
                <a:srgbClr val="C00000"/>
              </a:solidFill>
              <a:ln w="9525">
                <a:solidFill>
                  <a:srgbClr val="C00000"/>
                </a:solidFill>
                <a:prstDash val="solid"/>
              </a:ln>
              <a:effectLst/>
            </c:spPr>
          </c:marker>
          <c:xVal>
            <c:numRef>
              <c:f>master_curve_PM_vs_xMes!$AA$2:$AA$165</c:f>
              <c:numCache>
                <c:formatCode>General</c:formatCode>
                <c:ptCount val="164"/>
                <c:pt idx="0">
                  <c:v>-0.05</c:v>
                </c:pt>
                <c:pt idx="1">
                  <c:v>-5.5E-2</c:v>
                </c:pt>
                <c:pt idx="2">
                  <c:v>-3.3000000000000002E-2</c:v>
                </c:pt>
                <c:pt idx="3">
                  <c:v>-7.4999999999999997E-2</c:v>
                </c:pt>
                <c:pt idx="4">
                  <c:v>-3.5999999999999997E-2</c:v>
                </c:pt>
                <c:pt idx="5">
                  <c:v>-4.8000000000000001E-2</c:v>
                </c:pt>
                <c:pt idx="6">
                  <c:v>-7.0999999999999994E-2</c:v>
                </c:pt>
                <c:pt idx="7">
                  <c:v>-2.7E-2</c:v>
                </c:pt>
                <c:pt idx="8">
                  <c:v>-2.5999999999999999E-2</c:v>
                </c:pt>
                <c:pt idx="9">
                  <c:v>1E-3</c:v>
                </c:pt>
                <c:pt idx="10">
                  <c:v>-1.7999999999999999E-2</c:v>
                </c:pt>
                <c:pt idx="11">
                  <c:v>-2.5999999999999999E-2</c:v>
                </c:pt>
                <c:pt idx="12">
                  <c:v>-1.2E-2</c:v>
                </c:pt>
                <c:pt idx="13">
                  <c:v>0.13700000000000001</c:v>
                </c:pt>
                <c:pt idx="14">
                  <c:v>6.0999999999999999E-2</c:v>
                </c:pt>
                <c:pt idx="15">
                  <c:v>7.9000000000000001E-2</c:v>
                </c:pt>
                <c:pt idx="16">
                  <c:v>7.4999999999999997E-2</c:v>
                </c:pt>
                <c:pt idx="17">
                  <c:v>0.107</c:v>
                </c:pt>
                <c:pt idx="18">
                  <c:v>9.2999999999999999E-2</c:v>
                </c:pt>
                <c:pt idx="19">
                  <c:v>9.1999999999999998E-2</c:v>
                </c:pt>
                <c:pt idx="20">
                  <c:v>7.2999999999999995E-2</c:v>
                </c:pt>
                <c:pt idx="21">
                  <c:v>7.1999999999999995E-2</c:v>
                </c:pt>
                <c:pt idx="22">
                  <c:v>6.8000000000000005E-2</c:v>
                </c:pt>
                <c:pt idx="23">
                  <c:v>7.6999999999999999E-2</c:v>
                </c:pt>
                <c:pt idx="24">
                  <c:v>7.0000000000000007E-2</c:v>
                </c:pt>
                <c:pt idx="25">
                  <c:v>6.9000000000000006E-2</c:v>
                </c:pt>
                <c:pt idx="26">
                  <c:v>6.5000000000000002E-2</c:v>
                </c:pt>
                <c:pt idx="27">
                  <c:v>9.6000000000000002E-2</c:v>
                </c:pt>
                <c:pt idx="28">
                  <c:v>0.105</c:v>
                </c:pt>
                <c:pt idx="29">
                  <c:v>0.10199999999999999</c:v>
                </c:pt>
                <c:pt idx="30">
                  <c:v>9.1999999999999998E-2</c:v>
                </c:pt>
                <c:pt idx="31">
                  <c:v>7.3999999999999996E-2</c:v>
                </c:pt>
                <c:pt idx="32">
                  <c:v>7.5999999999999998E-2</c:v>
                </c:pt>
                <c:pt idx="33">
                  <c:v>7.2999999999999995E-2</c:v>
                </c:pt>
                <c:pt idx="34">
                  <c:v>8.1000000000000003E-2</c:v>
                </c:pt>
                <c:pt idx="35">
                  <c:v>9.0999999999999998E-2</c:v>
                </c:pt>
                <c:pt idx="36">
                  <c:v>8.6999999999999994E-2</c:v>
                </c:pt>
                <c:pt idx="37">
                  <c:v>8.5999999999999993E-2</c:v>
                </c:pt>
                <c:pt idx="38">
                  <c:v>-0.159</c:v>
                </c:pt>
                <c:pt idx="39">
                  <c:v>5.1999999999999998E-2</c:v>
                </c:pt>
                <c:pt idx="40">
                  <c:v>-3.1E-2</c:v>
                </c:pt>
                <c:pt idx="41">
                  <c:v>-3.5999999999999997E-2</c:v>
                </c:pt>
                <c:pt idx="42">
                  <c:v>-3.2000000000000001E-2</c:v>
                </c:pt>
                <c:pt idx="43">
                  <c:v>-3.6999999999999998E-2</c:v>
                </c:pt>
                <c:pt idx="44">
                  <c:v>-3.6999999999999998E-2</c:v>
                </c:pt>
                <c:pt idx="45">
                  <c:v>-3.9E-2</c:v>
                </c:pt>
                <c:pt idx="46">
                  <c:v>-3.5999999999999997E-2</c:v>
                </c:pt>
                <c:pt idx="47">
                  <c:v>-3.3000000000000002E-2</c:v>
                </c:pt>
                <c:pt idx="48">
                  <c:v>-3.9E-2</c:v>
                </c:pt>
                <c:pt idx="49">
                  <c:v>-4.4999999999999998E-2</c:v>
                </c:pt>
                <c:pt idx="50">
                  <c:v>-0.191</c:v>
                </c:pt>
                <c:pt idx="51">
                  <c:v>-5.8999999999999997E-2</c:v>
                </c:pt>
                <c:pt idx="52">
                  <c:v>8.1000000000000003E-2</c:v>
                </c:pt>
                <c:pt idx="53">
                  <c:v>-8.2000000000000003E-2</c:v>
                </c:pt>
                <c:pt idx="54">
                  <c:v>0.11700000000000001</c:v>
                </c:pt>
                <c:pt idx="55">
                  <c:v>5.2999999999999999E-2</c:v>
                </c:pt>
                <c:pt idx="56">
                  <c:v>7.9000000000000001E-2</c:v>
                </c:pt>
                <c:pt idx="57">
                  <c:v>8.6999999999999994E-2</c:v>
                </c:pt>
                <c:pt idx="58">
                  <c:v>1.4999999999999999E-2</c:v>
                </c:pt>
                <c:pt idx="59">
                  <c:v>-1.4E-2</c:v>
                </c:pt>
                <c:pt idx="60">
                  <c:v>-0.09</c:v>
                </c:pt>
                <c:pt idx="61">
                  <c:v>-0.14399999999999999</c:v>
                </c:pt>
                <c:pt idx="62">
                  <c:v>-2.7E-2</c:v>
                </c:pt>
                <c:pt idx="63">
                  <c:v>-0.17399999999999999</c:v>
                </c:pt>
                <c:pt idx="64">
                  <c:v>-5.6000000000000001E-2</c:v>
                </c:pt>
                <c:pt idx="65">
                  <c:v>-6.0999999999999999E-2</c:v>
                </c:pt>
                <c:pt idx="66">
                  <c:v>-0.128</c:v>
                </c:pt>
                <c:pt idx="67">
                  <c:v>-0.28399999999999997</c:v>
                </c:pt>
                <c:pt idx="68">
                  <c:v>-0.14799999999999999</c:v>
                </c:pt>
                <c:pt idx="69">
                  <c:v>-0.216</c:v>
                </c:pt>
                <c:pt idx="70">
                  <c:v>-8.5000000000000006E-2</c:v>
                </c:pt>
                <c:pt idx="71">
                  <c:v>-0.33400000000000002</c:v>
                </c:pt>
                <c:pt idx="72">
                  <c:v>-0.32900000000000001</c:v>
                </c:pt>
                <c:pt idx="73">
                  <c:v>0.13</c:v>
                </c:pt>
                <c:pt idx="74">
                  <c:v>0.13</c:v>
                </c:pt>
                <c:pt idx="75">
                  <c:v>-0.45700000000000002</c:v>
                </c:pt>
                <c:pt idx="76">
                  <c:v>8.8999999999999996E-2</c:v>
                </c:pt>
                <c:pt idx="77">
                  <c:v>7.1999999999999995E-2</c:v>
                </c:pt>
                <c:pt idx="78">
                  <c:v>8.3000000000000004E-2</c:v>
                </c:pt>
                <c:pt idx="79">
                  <c:v>8.2000000000000003E-2</c:v>
                </c:pt>
                <c:pt idx="80">
                  <c:v>4.9000000000000002E-2</c:v>
                </c:pt>
                <c:pt idx="81">
                  <c:v>8.1000000000000003E-2</c:v>
                </c:pt>
                <c:pt idx="82">
                  <c:v>7.6999999999999999E-2</c:v>
                </c:pt>
                <c:pt idx="83">
                  <c:v>3.6999999999999998E-2</c:v>
                </c:pt>
                <c:pt idx="84">
                  <c:v>3.4000000000000002E-2</c:v>
                </c:pt>
                <c:pt idx="85">
                  <c:v>3.3000000000000002E-2</c:v>
                </c:pt>
                <c:pt idx="86">
                  <c:v>-3.1E-2</c:v>
                </c:pt>
                <c:pt idx="87">
                  <c:v>-8.6999999999999994E-2</c:v>
                </c:pt>
                <c:pt idx="88">
                  <c:v>-8.7999999999999995E-2</c:v>
                </c:pt>
                <c:pt idx="89">
                  <c:v>-9.6000000000000002E-2</c:v>
                </c:pt>
                <c:pt idx="90">
                  <c:v>-4.3999999999999997E-2</c:v>
                </c:pt>
                <c:pt idx="91">
                  <c:v>-0.06</c:v>
                </c:pt>
                <c:pt idx="92">
                  <c:v>-0.105</c:v>
                </c:pt>
                <c:pt idx="93">
                  <c:v>-8.5999999999999993E-2</c:v>
                </c:pt>
                <c:pt idx="94">
                  <c:v>-0.114</c:v>
                </c:pt>
                <c:pt idx="95">
                  <c:v>-0.156</c:v>
                </c:pt>
                <c:pt idx="96">
                  <c:v>-7.5999999999999998E-2</c:v>
                </c:pt>
                <c:pt idx="97">
                  <c:v>-9.7000000000000003E-2</c:v>
                </c:pt>
                <c:pt idx="98">
                  <c:v>-0.13800000000000001</c:v>
                </c:pt>
                <c:pt idx="99">
                  <c:v>-0.11899999999999999</c:v>
                </c:pt>
                <c:pt idx="100">
                  <c:v>-0.33800000000000002</c:v>
                </c:pt>
                <c:pt idx="101">
                  <c:v>-0.23100000000000001</c:v>
                </c:pt>
                <c:pt idx="102">
                  <c:v>-0.35099999999999998</c:v>
                </c:pt>
                <c:pt idx="103">
                  <c:v>-0.38700000000000001</c:v>
                </c:pt>
                <c:pt idx="104">
                  <c:v>4.1827591863522147E-2</c:v>
                </c:pt>
                <c:pt idx="105">
                  <c:v>3.0903005549072472E-2</c:v>
                </c:pt>
                <c:pt idx="106">
                  <c:v>-6.5763840908347693E-2</c:v>
                </c:pt>
                <c:pt idx="107">
                  <c:v>-9.2078770611555866E-2</c:v>
                </c:pt>
                <c:pt idx="108">
                  <c:v>-9.4205149215638898E-2</c:v>
                </c:pt>
                <c:pt idx="109">
                  <c:v>-6.2186969406098552E-2</c:v>
                </c:pt>
                <c:pt idx="110">
                  <c:v>-1.0917306192882562E-2</c:v>
                </c:pt>
                <c:pt idx="111">
                  <c:v>-2.6417471996425666E-2</c:v>
                </c:pt>
                <c:pt idx="112">
                  <c:v>1.1901062589217967E-2</c:v>
                </c:pt>
                <c:pt idx="113">
                  <c:v>1.6591548793667185E-2</c:v>
                </c:pt>
                <c:pt idx="114">
                  <c:v>6.9505391417700374E-2</c:v>
                </c:pt>
                <c:pt idx="115">
                  <c:v>-5.8276004235210725E-2</c:v>
                </c:pt>
                <c:pt idx="116">
                  <c:v>-1.9712135043268779E-3</c:v>
                </c:pt>
                <c:pt idx="117">
                  <c:v>4.5215393920802538E-2</c:v>
                </c:pt>
                <c:pt idx="118">
                  <c:v>0.10800429032202953</c:v>
                </c:pt>
                <c:pt idx="119">
                  <c:v>2.9461923127596282E-2</c:v>
                </c:pt>
                <c:pt idx="120">
                  <c:v>-0.1313905309823481</c:v>
                </c:pt>
                <c:pt idx="121">
                  <c:v>3.7567660942059797E-3</c:v>
                </c:pt>
                <c:pt idx="122">
                  <c:v>-0.27208090547888958</c:v>
                </c:pt>
                <c:pt idx="123">
                  <c:v>-0.40001197272001127</c:v>
                </c:pt>
                <c:pt idx="124">
                  <c:v>-0.11111461650440628</c:v>
                </c:pt>
                <c:pt idx="125">
                  <c:v>9.9644021126698221E-2</c:v>
                </c:pt>
                <c:pt idx="126">
                  <c:v>1.4274736070982511E-2</c:v>
                </c:pt>
                <c:pt idx="127">
                  <c:v>7.5098926528288618E-2</c:v>
                </c:pt>
                <c:pt idx="128">
                  <c:v>1.4204433424073319E-2</c:v>
                </c:pt>
                <c:pt idx="129">
                  <c:v>-0.12366381199330789</c:v>
                </c:pt>
                <c:pt idx="130">
                  <c:v>1.5749034092727456E-3</c:v>
                </c:pt>
                <c:pt idx="131">
                  <c:v>-0.27253915389948064</c:v>
                </c:pt>
                <c:pt idx="132">
                  <c:v>-0.12587395745743332</c:v>
                </c:pt>
                <c:pt idx="133">
                  <c:v>2.6478935571520177E-2</c:v>
                </c:pt>
                <c:pt idx="134">
                  <c:v>-2.5267355203347979E-2</c:v>
                </c:pt>
                <c:pt idx="135">
                  <c:v>-9.9971246371980252E-2</c:v>
                </c:pt>
                <c:pt idx="136">
                  <c:v>-0.15512462797083307</c:v>
                </c:pt>
                <c:pt idx="137">
                  <c:v>-0.16173137161494791</c:v>
                </c:pt>
                <c:pt idx="138">
                  <c:v>-0.2039811935761898</c:v>
                </c:pt>
                <c:pt idx="139">
                  <c:v>-0.18803060833863286</c:v>
                </c:pt>
                <c:pt idx="140">
                  <c:v>4.8574531467156894E-3</c:v>
                </c:pt>
                <c:pt idx="141">
                  <c:v>-0.19727053120825078</c:v>
                </c:pt>
                <c:pt idx="142">
                  <c:v>-0.214277810891494</c:v>
                </c:pt>
                <c:pt idx="143">
                  <c:v>-0.36717615925548253</c:v>
                </c:pt>
                <c:pt idx="144">
                  <c:v>-0.38118649601439986</c:v>
                </c:pt>
                <c:pt idx="145">
                  <c:v>-0.23077825084822381</c:v>
                </c:pt>
                <c:pt idx="146">
                  <c:v>-0.23592695825831414</c:v>
                </c:pt>
                <c:pt idx="147">
                  <c:v>-0.23405491166652889</c:v>
                </c:pt>
                <c:pt idx="148">
                  <c:v>-0.10561999248083931</c:v>
                </c:pt>
                <c:pt idx="149">
                  <c:v>-0.11832822227729516</c:v>
                </c:pt>
                <c:pt idx="150">
                  <c:v>-0.12475207352738613</c:v>
                </c:pt>
                <c:pt idx="151">
                  <c:v>-8.5063307902018923E-2</c:v>
                </c:pt>
                <c:pt idx="152">
                  <c:v>-6.6745540728911701E-2</c:v>
                </c:pt>
                <c:pt idx="153">
                  <c:v>-8.0044111975005328E-2</c:v>
                </c:pt>
                <c:pt idx="154">
                  <c:v>4.9337707216532509E-2</c:v>
                </c:pt>
                <c:pt idx="155">
                  <c:v>9.5434411906638122E-2</c:v>
                </c:pt>
                <c:pt idx="156">
                  <c:v>1.2025339245325124E-2</c:v>
                </c:pt>
                <c:pt idx="157">
                  <c:v>1.9365652581519007E-2</c:v>
                </c:pt>
                <c:pt idx="158">
                  <c:v>-0.14908507284211994</c:v>
                </c:pt>
                <c:pt idx="159">
                  <c:v>-0.49547366238389035</c:v>
                </c:pt>
                <c:pt idx="160">
                  <c:v>-0.15423248870421483</c:v>
                </c:pt>
                <c:pt idx="161">
                  <c:v>-0.19698048897518766</c:v>
                </c:pt>
                <c:pt idx="162">
                  <c:v>-0.55000000000000004</c:v>
                </c:pt>
                <c:pt idx="163">
                  <c:v>0.2</c:v>
                </c:pt>
              </c:numCache>
            </c:numRef>
          </c:xVal>
          <c:yVal>
            <c:numRef>
              <c:f>master_curve_PM_vs_xMes!$AF$2:$AF$165</c:f>
              <c:numCache>
                <c:formatCode>General</c:formatCode>
                <c:ptCount val="164"/>
                <c:pt idx="141">
                  <c:v>0.85336940668300787</c:v>
                </c:pt>
                <c:pt idx="142">
                  <c:v>0.87045039764100207</c:v>
                </c:pt>
                <c:pt idx="143">
                  <c:v>0.94516293568375509</c:v>
                </c:pt>
                <c:pt idx="144">
                  <c:v>0.96095561064617607</c:v>
                </c:pt>
                <c:pt idx="145">
                  <c:v>1.0056607893706506</c:v>
                </c:pt>
                <c:pt idx="146">
                  <c:v>1.00474881613253</c:v>
                </c:pt>
                <c:pt idx="147">
                  <c:v>0.97760785491798385</c:v>
                </c:pt>
                <c:pt idx="148">
                  <c:v>0.9015283863395509</c:v>
                </c:pt>
                <c:pt idx="149">
                  <c:v>0.91602919216198697</c:v>
                </c:pt>
                <c:pt idx="150">
                  <c:v>0.89635566331219485</c:v>
                </c:pt>
                <c:pt idx="151">
                  <c:v>1.0066676827342744</c:v>
                </c:pt>
                <c:pt idx="152">
                  <c:v>0.9637585856975367</c:v>
                </c:pt>
                <c:pt idx="153">
                  <c:v>0.99846861588129399</c:v>
                </c:pt>
                <c:pt idx="154">
                  <c:v>0.66592778646237583</c:v>
                </c:pt>
                <c:pt idx="155">
                  <c:v>0.68909447428525927</c:v>
                </c:pt>
                <c:pt idx="156">
                  <c:v>0.74604525550069956</c:v>
                </c:pt>
                <c:pt idx="157">
                  <c:v>0.7473150290366134</c:v>
                </c:pt>
                <c:pt idx="158">
                  <c:v>0.94173509715834025</c:v>
                </c:pt>
                <c:pt idx="159">
                  <c:v>0.90806338492643834</c:v>
                </c:pt>
                <c:pt idx="160">
                  <c:v>0.85614979108026401</c:v>
                </c:pt>
                <c:pt idx="161">
                  <c:v>0.87728584161549694</c:v>
                </c:pt>
              </c:numCache>
            </c:numRef>
          </c:yVal>
          <c:smooth val="0"/>
          <c:extLst>
            <c:ext xmlns:c16="http://schemas.microsoft.com/office/drawing/2014/chart" uri="{C3380CC4-5D6E-409C-BE32-E72D297353CC}">
              <c16:uniqueId val="{00000004-F8E6-4810-9E47-512F44EDBFDB}"/>
            </c:ext>
          </c:extLst>
        </c:ser>
        <c:ser>
          <c:idx val="5"/>
          <c:order val="5"/>
          <c:tx>
            <c:strRef>
              <c:f>master_curve_PM_vs_xMes!$AG$1</c:f>
              <c:strCache>
                <c:ptCount val="1"/>
                <c:pt idx="0">
                  <c:v>PM=1</c:v>
                </c:pt>
              </c:strCache>
            </c:strRef>
          </c:tx>
          <c:spPr>
            <a:ln w="19050" cap="rnd">
              <a:solidFill>
                <a:srgbClr val="FF0000"/>
              </a:solidFill>
              <a:prstDash val="lgDash"/>
              <a:round/>
            </a:ln>
            <a:effectLst/>
          </c:spPr>
          <c:marker>
            <c:symbol val="none"/>
          </c:marker>
          <c:xVal>
            <c:numRef>
              <c:f>master_curve_PM_vs_xMes!$AA$2:$AA$165</c:f>
              <c:numCache>
                <c:formatCode>General</c:formatCode>
                <c:ptCount val="164"/>
                <c:pt idx="0">
                  <c:v>-0.05</c:v>
                </c:pt>
                <c:pt idx="1">
                  <c:v>-5.5E-2</c:v>
                </c:pt>
                <c:pt idx="2">
                  <c:v>-3.3000000000000002E-2</c:v>
                </c:pt>
                <c:pt idx="3">
                  <c:v>-7.4999999999999997E-2</c:v>
                </c:pt>
                <c:pt idx="4">
                  <c:v>-3.5999999999999997E-2</c:v>
                </c:pt>
                <c:pt idx="5">
                  <c:v>-4.8000000000000001E-2</c:v>
                </c:pt>
                <c:pt idx="6">
                  <c:v>-7.0999999999999994E-2</c:v>
                </c:pt>
                <c:pt idx="7">
                  <c:v>-2.7E-2</c:v>
                </c:pt>
                <c:pt idx="8">
                  <c:v>-2.5999999999999999E-2</c:v>
                </c:pt>
                <c:pt idx="9">
                  <c:v>1E-3</c:v>
                </c:pt>
                <c:pt idx="10">
                  <c:v>-1.7999999999999999E-2</c:v>
                </c:pt>
                <c:pt idx="11">
                  <c:v>-2.5999999999999999E-2</c:v>
                </c:pt>
                <c:pt idx="12">
                  <c:v>-1.2E-2</c:v>
                </c:pt>
                <c:pt idx="13">
                  <c:v>0.13700000000000001</c:v>
                </c:pt>
                <c:pt idx="14">
                  <c:v>6.0999999999999999E-2</c:v>
                </c:pt>
                <c:pt idx="15">
                  <c:v>7.9000000000000001E-2</c:v>
                </c:pt>
                <c:pt idx="16">
                  <c:v>7.4999999999999997E-2</c:v>
                </c:pt>
                <c:pt idx="17">
                  <c:v>0.107</c:v>
                </c:pt>
                <c:pt idx="18">
                  <c:v>9.2999999999999999E-2</c:v>
                </c:pt>
                <c:pt idx="19">
                  <c:v>9.1999999999999998E-2</c:v>
                </c:pt>
                <c:pt idx="20">
                  <c:v>7.2999999999999995E-2</c:v>
                </c:pt>
                <c:pt idx="21">
                  <c:v>7.1999999999999995E-2</c:v>
                </c:pt>
                <c:pt idx="22">
                  <c:v>6.8000000000000005E-2</c:v>
                </c:pt>
                <c:pt idx="23">
                  <c:v>7.6999999999999999E-2</c:v>
                </c:pt>
                <c:pt idx="24">
                  <c:v>7.0000000000000007E-2</c:v>
                </c:pt>
                <c:pt idx="25">
                  <c:v>6.9000000000000006E-2</c:v>
                </c:pt>
                <c:pt idx="26">
                  <c:v>6.5000000000000002E-2</c:v>
                </c:pt>
                <c:pt idx="27">
                  <c:v>9.6000000000000002E-2</c:v>
                </c:pt>
                <c:pt idx="28">
                  <c:v>0.105</c:v>
                </c:pt>
                <c:pt idx="29">
                  <c:v>0.10199999999999999</c:v>
                </c:pt>
                <c:pt idx="30">
                  <c:v>9.1999999999999998E-2</c:v>
                </c:pt>
                <c:pt idx="31">
                  <c:v>7.3999999999999996E-2</c:v>
                </c:pt>
                <c:pt idx="32">
                  <c:v>7.5999999999999998E-2</c:v>
                </c:pt>
                <c:pt idx="33">
                  <c:v>7.2999999999999995E-2</c:v>
                </c:pt>
                <c:pt idx="34">
                  <c:v>8.1000000000000003E-2</c:v>
                </c:pt>
                <c:pt idx="35">
                  <c:v>9.0999999999999998E-2</c:v>
                </c:pt>
                <c:pt idx="36">
                  <c:v>8.6999999999999994E-2</c:v>
                </c:pt>
                <c:pt idx="37">
                  <c:v>8.5999999999999993E-2</c:v>
                </c:pt>
                <c:pt idx="38">
                  <c:v>-0.159</c:v>
                </c:pt>
                <c:pt idx="39">
                  <c:v>5.1999999999999998E-2</c:v>
                </c:pt>
                <c:pt idx="40">
                  <c:v>-3.1E-2</c:v>
                </c:pt>
                <c:pt idx="41">
                  <c:v>-3.5999999999999997E-2</c:v>
                </c:pt>
                <c:pt idx="42">
                  <c:v>-3.2000000000000001E-2</c:v>
                </c:pt>
                <c:pt idx="43">
                  <c:v>-3.6999999999999998E-2</c:v>
                </c:pt>
                <c:pt idx="44">
                  <c:v>-3.6999999999999998E-2</c:v>
                </c:pt>
                <c:pt idx="45">
                  <c:v>-3.9E-2</c:v>
                </c:pt>
                <c:pt idx="46">
                  <c:v>-3.5999999999999997E-2</c:v>
                </c:pt>
                <c:pt idx="47">
                  <c:v>-3.3000000000000002E-2</c:v>
                </c:pt>
                <c:pt idx="48">
                  <c:v>-3.9E-2</c:v>
                </c:pt>
                <c:pt idx="49">
                  <c:v>-4.4999999999999998E-2</c:v>
                </c:pt>
                <c:pt idx="50">
                  <c:v>-0.191</c:v>
                </c:pt>
                <c:pt idx="51">
                  <c:v>-5.8999999999999997E-2</c:v>
                </c:pt>
                <c:pt idx="52">
                  <c:v>8.1000000000000003E-2</c:v>
                </c:pt>
                <c:pt idx="53">
                  <c:v>-8.2000000000000003E-2</c:v>
                </c:pt>
                <c:pt idx="54">
                  <c:v>0.11700000000000001</c:v>
                </c:pt>
                <c:pt idx="55">
                  <c:v>5.2999999999999999E-2</c:v>
                </c:pt>
                <c:pt idx="56">
                  <c:v>7.9000000000000001E-2</c:v>
                </c:pt>
                <c:pt idx="57">
                  <c:v>8.6999999999999994E-2</c:v>
                </c:pt>
                <c:pt idx="58">
                  <c:v>1.4999999999999999E-2</c:v>
                </c:pt>
                <c:pt idx="59">
                  <c:v>-1.4E-2</c:v>
                </c:pt>
                <c:pt idx="60">
                  <c:v>-0.09</c:v>
                </c:pt>
                <c:pt idx="61">
                  <c:v>-0.14399999999999999</c:v>
                </c:pt>
                <c:pt idx="62">
                  <c:v>-2.7E-2</c:v>
                </c:pt>
                <c:pt idx="63">
                  <c:v>-0.17399999999999999</c:v>
                </c:pt>
                <c:pt idx="64">
                  <c:v>-5.6000000000000001E-2</c:v>
                </c:pt>
                <c:pt idx="65">
                  <c:v>-6.0999999999999999E-2</c:v>
                </c:pt>
                <c:pt idx="66">
                  <c:v>-0.128</c:v>
                </c:pt>
                <c:pt idx="67">
                  <c:v>-0.28399999999999997</c:v>
                </c:pt>
                <c:pt idx="68">
                  <c:v>-0.14799999999999999</c:v>
                </c:pt>
                <c:pt idx="69">
                  <c:v>-0.216</c:v>
                </c:pt>
                <c:pt idx="70">
                  <c:v>-8.5000000000000006E-2</c:v>
                </c:pt>
                <c:pt idx="71">
                  <c:v>-0.33400000000000002</c:v>
                </c:pt>
                <c:pt idx="72">
                  <c:v>-0.32900000000000001</c:v>
                </c:pt>
                <c:pt idx="73">
                  <c:v>0.13</c:v>
                </c:pt>
                <c:pt idx="74">
                  <c:v>0.13</c:v>
                </c:pt>
                <c:pt idx="75">
                  <c:v>-0.45700000000000002</c:v>
                </c:pt>
                <c:pt idx="76">
                  <c:v>8.8999999999999996E-2</c:v>
                </c:pt>
                <c:pt idx="77">
                  <c:v>7.1999999999999995E-2</c:v>
                </c:pt>
                <c:pt idx="78">
                  <c:v>8.3000000000000004E-2</c:v>
                </c:pt>
                <c:pt idx="79">
                  <c:v>8.2000000000000003E-2</c:v>
                </c:pt>
                <c:pt idx="80">
                  <c:v>4.9000000000000002E-2</c:v>
                </c:pt>
                <c:pt idx="81">
                  <c:v>8.1000000000000003E-2</c:v>
                </c:pt>
                <c:pt idx="82">
                  <c:v>7.6999999999999999E-2</c:v>
                </c:pt>
                <c:pt idx="83">
                  <c:v>3.6999999999999998E-2</c:v>
                </c:pt>
                <c:pt idx="84">
                  <c:v>3.4000000000000002E-2</c:v>
                </c:pt>
                <c:pt idx="85">
                  <c:v>3.3000000000000002E-2</c:v>
                </c:pt>
                <c:pt idx="86">
                  <c:v>-3.1E-2</c:v>
                </c:pt>
                <c:pt idx="87">
                  <c:v>-8.6999999999999994E-2</c:v>
                </c:pt>
                <c:pt idx="88">
                  <c:v>-8.7999999999999995E-2</c:v>
                </c:pt>
                <c:pt idx="89">
                  <c:v>-9.6000000000000002E-2</c:v>
                </c:pt>
                <c:pt idx="90">
                  <c:v>-4.3999999999999997E-2</c:v>
                </c:pt>
                <c:pt idx="91">
                  <c:v>-0.06</c:v>
                </c:pt>
                <c:pt idx="92">
                  <c:v>-0.105</c:v>
                </c:pt>
                <c:pt idx="93">
                  <c:v>-8.5999999999999993E-2</c:v>
                </c:pt>
                <c:pt idx="94">
                  <c:v>-0.114</c:v>
                </c:pt>
                <c:pt idx="95">
                  <c:v>-0.156</c:v>
                </c:pt>
                <c:pt idx="96">
                  <c:v>-7.5999999999999998E-2</c:v>
                </c:pt>
                <c:pt idx="97">
                  <c:v>-9.7000000000000003E-2</c:v>
                </c:pt>
                <c:pt idx="98">
                  <c:v>-0.13800000000000001</c:v>
                </c:pt>
                <c:pt idx="99">
                  <c:v>-0.11899999999999999</c:v>
                </c:pt>
                <c:pt idx="100">
                  <c:v>-0.33800000000000002</c:v>
                </c:pt>
                <c:pt idx="101">
                  <c:v>-0.23100000000000001</c:v>
                </c:pt>
                <c:pt idx="102">
                  <c:v>-0.35099999999999998</c:v>
                </c:pt>
                <c:pt idx="103">
                  <c:v>-0.38700000000000001</c:v>
                </c:pt>
                <c:pt idx="104">
                  <c:v>4.1827591863522147E-2</c:v>
                </c:pt>
                <c:pt idx="105">
                  <c:v>3.0903005549072472E-2</c:v>
                </c:pt>
                <c:pt idx="106">
                  <c:v>-6.5763840908347693E-2</c:v>
                </c:pt>
                <c:pt idx="107">
                  <c:v>-9.2078770611555866E-2</c:v>
                </c:pt>
                <c:pt idx="108">
                  <c:v>-9.4205149215638898E-2</c:v>
                </c:pt>
                <c:pt idx="109">
                  <c:v>-6.2186969406098552E-2</c:v>
                </c:pt>
                <c:pt idx="110">
                  <c:v>-1.0917306192882562E-2</c:v>
                </c:pt>
                <c:pt idx="111">
                  <c:v>-2.6417471996425666E-2</c:v>
                </c:pt>
                <c:pt idx="112">
                  <c:v>1.1901062589217967E-2</c:v>
                </c:pt>
                <c:pt idx="113">
                  <c:v>1.6591548793667185E-2</c:v>
                </c:pt>
                <c:pt idx="114">
                  <c:v>6.9505391417700374E-2</c:v>
                </c:pt>
                <c:pt idx="115">
                  <c:v>-5.8276004235210725E-2</c:v>
                </c:pt>
                <c:pt idx="116">
                  <c:v>-1.9712135043268779E-3</c:v>
                </c:pt>
                <c:pt idx="117">
                  <c:v>4.5215393920802538E-2</c:v>
                </c:pt>
                <c:pt idx="118">
                  <c:v>0.10800429032202953</c:v>
                </c:pt>
                <c:pt idx="119">
                  <c:v>2.9461923127596282E-2</c:v>
                </c:pt>
                <c:pt idx="120">
                  <c:v>-0.1313905309823481</c:v>
                </c:pt>
                <c:pt idx="121">
                  <c:v>3.7567660942059797E-3</c:v>
                </c:pt>
                <c:pt idx="122">
                  <c:v>-0.27208090547888958</c:v>
                </c:pt>
                <c:pt idx="123">
                  <c:v>-0.40001197272001127</c:v>
                </c:pt>
                <c:pt idx="124">
                  <c:v>-0.11111461650440628</c:v>
                </c:pt>
                <c:pt idx="125">
                  <c:v>9.9644021126698221E-2</c:v>
                </c:pt>
                <c:pt idx="126">
                  <c:v>1.4274736070982511E-2</c:v>
                </c:pt>
                <c:pt idx="127">
                  <c:v>7.5098926528288618E-2</c:v>
                </c:pt>
                <c:pt idx="128">
                  <c:v>1.4204433424073319E-2</c:v>
                </c:pt>
                <c:pt idx="129">
                  <c:v>-0.12366381199330789</c:v>
                </c:pt>
                <c:pt idx="130">
                  <c:v>1.5749034092727456E-3</c:v>
                </c:pt>
                <c:pt idx="131">
                  <c:v>-0.27253915389948064</c:v>
                </c:pt>
                <c:pt idx="132">
                  <c:v>-0.12587395745743332</c:v>
                </c:pt>
                <c:pt idx="133">
                  <c:v>2.6478935571520177E-2</c:v>
                </c:pt>
                <c:pt idx="134">
                  <c:v>-2.5267355203347979E-2</c:v>
                </c:pt>
                <c:pt idx="135">
                  <c:v>-9.9971246371980252E-2</c:v>
                </c:pt>
                <c:pt idx="136">
                  <c:v>-0.15512462797083307</c:v>
                </c:pt>
                <c:pt idx="137">
                  <c:v>-0.16173137161494791</c:v>
                </c:pt>
                <c:pt idx="138">
                  <c:v>-0.2039811935761898</c:v>
                </c:pt>
                <c:pt idx="139">
                  <c:v>-0.18803060833863286</c:v>
                </c:pt>
                <c:pt idx="140">
                  <c:v>4.8574531467156894E-3</c:v>
                </c:pt>
                <c:pt idx="141">
                  <c:v>-0.19727053120825078</c:v>
                </c:pt>
                <c:pt idx="142">
                  <c:v>-0.214277810891494</c:v>
                </c:pt>
                <c:pt idx="143">
                  <c:v>-0.36717615925548253</c:v>
                </c:pt>
                <c:pt idx="144">
                  <c:v>-0.38118649601439986</c:v>
                </c:pt>
                <c:pt idx="145">
                  <c:v>-0.23077825084822381</c:v>
                </c:pt>
                <c:pt idx="146">
                  <c:v>-0.23592695825831414</c:v>
                </c:pt>
                <c:pt idx="147">
                  <c:v>-0.23405491166652889</c:v>
                </c:pt>
                <c:pt idx="148">
                  <c:v>-0.10561999248083931</c:v>
                </c:pt>
                <c:pt idx="149">
                  <c:v>-0.11832822227729516</c:v>
                </c:pt>
                <c:pt idx="150">
                  <c:v>-0.12475207352738613</c:v>
                </c:pt>
                <c:pt idx="151">
                  <c:v>-8.5063307902018923E-2</c:v>
                </c:pt>
                <c:pt idx="152">
                  <c:v>-6.6745540728911701E-2</c:v>
                </c:pt>
                <c:pt idx="153">
                  <c:v>-8.0044111975005328E-2</c:v>
                </c:pt>
                <c:pt idx="154">
                  <c:v>4.9337707216532509E-2</c:v>
                </c:pt>
                <c:pt idx="155">
                  <c:v>9.5434411906638122E-2</c:v>
                </c:pt>
                <c:pt idx="156">
                  <c:v>1.2025339245325124E-2</c:v>
                </c:pt>
                <c:pt idx="157">
                  <c:v>1.9365652581519007E-2</c:v>
                </c:pt>
                <c:pt idx="158">
                  <c:v>-0.14908507284211994</c:v>
                </c:pt>
                <c:pt idx="159">
                  <c:v>-0.49547366238389035</c:v>
                </c:pt>
                <c:pt idx="160">
                  <c:v>-0.15423248870421483</c:v>
                </c:pt>
                <c:pt idx="161">
                  <c:v>-0.19698048897518766</c:v>
                </c:pt>
                <c:pt idx="162">
                  <c:v>-0.55000000000000004</c:v>
                </c:pt>
                <c:pt idx="163">
                  <c:v>0.2</c:v>
                </c:pt>
              </c:numCache>
            </c:numRef>
          </c:xVal>
          <c:yVal>
            <c:numRef>
              <c:f>master_curve_PM_vs_xMes!$AG$2:$AG$165</c:f>
              <c:numCache>
                <c:formatCode>General</c:formatCode>
                <c:ptCount val="164"/>
                <c:pt idx="162">
                  <c:v>1</c:v>
                </c:pt>
                <c:pt idx="163">
                  <c:v>1</c:v>
                </c:pt>
              </c:numCache>
            </c:numRef>
          </c:yVal>
          <c:smooth val="0"/>
          <c:extLst>
            <c:ext xmlns:c16="http://schemas.microsoft.com/office/drawing/2014/chart" uri="{C3380CC4-5D6E-409C-BE32-E72D297353CC}">
              <c16:uniqueId val="{00000005-F8E6-4810-9E47-512F44EDBFDB}"/>
            </c:ext>
          </c:extLst>
        </c:ser>
        <c:dLbls>
          <c:showLegendKey val="0"/>
          <c:showVal val="0"/>
          <c:showCatName val="0"/>
          <c:showSerName val="0"/>
          <c:showPercent val="0"/>
          <c:showBubbleSize val="0"/>
        </c:dLbls>
        <c:axId val="1713253951"/>
        <c:axId val="1886589663"/>
      </c:scatterChart>
      <c:valAx>
        <c:axId val="1713253951"/>
        <c:scaling>
          <c:orientation val="minMax"/>
          <c:max val="0.1"/>
          <c:min val="-0.4"/>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altLang="ja-JP" sz="1200" b="0" i="0" u="none" strike="noStrike" kern="1200" baseline="0">
                    <a:solidFill>
                      <a:schemeClr val="tx1">
                        <a:lumMod val="65000"/>
                        <a:lumOff val="35000"/>
                      </a:schemeClr>
                    </a:solidFill>
                    <a:latin typeface="+mn-lt"/>
                    <a:ea typeface="+mn-ea"/>
                    <a:cs typeface="+mn-cs"/>
                  </a:defRPr>
                </a:pPr>
                <a:r>
                  <a:rPr lang="en-US"/>
                  <a:t>x_Mes [-]</a:t>
                </a:r>
              </a:p>
            </c:rich>
          </c:tx>
          <c:overlay val="0"/>
          <c:spPr>
            <a:noFill/>
            <a:ln>
              <a:noFill/>
            </a:ln>
            <a:effectLst/>
          </c:spPr>
          <c:txPr>
            <a:bodyPr rot="0" spcFirstLastPara="1" vertOverflow="ellipsis" vert="horz" wrap="square" anchor="ctr" anchorCtr="1"/>
            <a:lstStyle/>
            <a:p>
              <a:pPr>
                <a:defRPr altLang="ja-JP" sz="1200" b="0" i="0" u="none" strike="noStrike" kern="1200" baseline="0">
                  <a:solidFill>
                    <a:schemeClr val="tx1">
                      <a:lumMod val="65000"/>
                      <a:lumOff val="35000"/>
                    </a:schemeClr>
                  </a:solidFill>
                  <a:latin typeface="+mn-lt"/>
                  <a:ea typeface="+mn-ea"/>
                  <a:cs typeface="+mn-cs"/>
                </a:defRPr>
              </a:pPr>
              <a:endParaRPr lang="ja-JP"/>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ja-JP"/>
          </a:p>
        </c:txPr>
        <c:crossAx val="1886589663"/>
        <c:crosses val="autoZero"/>
        <c:crossBetween val="midCat"/>
      </c:valAx>
      <c:valAx>
        <c:axId val="1886589663"/>
        <c:scaling>
          <c:orientation val="minMax"/>
          <c:max val="2.5"/>
          <c:min val="0.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altLang="ja-JP" sz="1200" b="0" i="0" u="none" strike="noStrike" kern="1200" baseline="0">
                    <a:solidFill>
                      <a:schemeClr val="tx1">
                        <a:lumMod val="65000"/>
                        <a:lumOff val="35000"/>
                      </a:schemeClr>
                    </a:solidFill>
                    <a:latin typeface="+mn-lt"/>
                    <a:ea typeface="+mn-ea"/>
                    <a:cs typeface="+mn-cs"/>
                  </a:defRPr>
                </a:pPr>
                <a:r>
                  <a:rPr lang="en-US"/>
                  <a:t>PM_F1 = q_Cal_F1 / q_M [-]</a:t>
                </a:r>
              </a:p>
            </c:rich>
          </c:tx>
          <c:overlay val="0"/>
          <c:spPr>
            <a:noFill/>
            <a:ln>
              <a:noFill/>
            </a:ln>
            <a:effectLst/>
          </c:spPr>
          <c:txPr>
            <a:bodyPr rot="-5400000" spcFirstLastPara="1" vertOverflow="ellipsis" vert="horz" wrap="square" anchor="ctr" anchorCtr="1"/>
            <a:lstStyle/>
            <a:p>
              <a:pPr>
                <a:defRPr altLang="ja-JP" sz="1200" b="0" i="0" u="none" strike="noStrike" kern="1200" baseline="0">
                  <a:solidFill>
                    <a:schemeClr val="tx1">
                      <a:lumMod val="65000"/>
                      <a:lumOff val="35000"/>
                    </a:schemeClr>
                  </a:solidFill>
                  <a:latin typeface="+mn-lt"/>
                  <a:ea typeface="+mn-ea"/>
                  <a:cs typeface="+mn-cs"/>
                </a:defRPr>
              </a:pPr>
              <a:endParaRPr lang="ja-JP"/>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ja-JP"/>
          </a:p>
        </c:txPr>
        <c:crossAx val="171325395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altLang="en-US" sz="1400" b="1" i="0" u="none" strike="noStrike" kern="1200" spc="0" baseline="0">
                <a:solidFill>
                  <a:schemeClr val="tx1">
                    <a:lumMod val="65000"/>
                    <a:lumOff val="35000"/>
                  </a:schemeClr>
                </a:solidFill>
                <a:latin typeface="+mn-lt"/>
                <a:ea typeface="+mn-ea"/>
                <a:cs typeface="+mn-cs"/>
              </a:defRPr>
            </a:pPr>
            <a:r>
              <a:rPr lang="ja-JP"/>
              <a:t>図</a:t>
            </a:r>
            <a:r>
              <a:rPr lang="en-US"/>
              <a:t>3 D/DH</a:t>
            </a:r>
            <a:r>
              <a:rPr lang="ja-JP"/>
              <a:t>帯別 </a:t>
            </a:r>
            <a:r>
              <a:rPr lang="en-US"/>
              <a:t>PM_F1 vs x_Mes</a:t>
            </a:r>
          </a:p>
        </c:rich>
      </c:tx>
      <c:overlay val="0"/>
      <c:spPr>
        <a:noFill/>
        <a:ln>
          <a:noFill/>
        </a:ln>
        <a:effectLst/>
      </c:spPr>
      <c:txPr>
        <a:bodyPr rot="0" spcFirstLastPara="1" vertOverflow="ellipsis" vert="horz" wrap="square" anchor="ctr" anchorCtr="1"/>
        <a:lstStyle/>
        <a:p>
          <a:pPr>
            <a:defRPr altLang="en-US" sz="1400" b="1"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scatterChart>
        <c:scatterStyle val="lineMarker"/>
        <c:varyColors val="0"/>
        <c:ser>
          <c:idx val="0"/>
          <c:order val="0"/>
          <c:tx>
            <c:strRef>
              <c:f>master_curve_PM_vs_xMes!$AJ$1</c:f>
              <c:strCache>
                <c:ptCount val="1"/>
                <c:pt idx="0">
                  <c:v>D≈1.9mm 単管(T10+T&amp;M)</c:v>
                </c:pt>
              </c:strCache>
            </c:strRef>
          </c:tx>
          <c:spPr>
            <a:ln w="25400" cap="rnd">
              <a:noFill/>
              <a:round/>
            </a:ln>
            <a:effectLst/>
          </c:spPr>
          <c:marker>
            <c:symbol val="circle"/>
            <c:size val="6"/>
            <c:spPr>
              <a:solidFill>
                <a:srgbClr val="4472C4"/>
              </a:solidFill>
              <a:ln w="9525">
                <a:solidFill>
                  <a:srgbClr val="4472C4"/>
                </a:solidFill>
                <a:prstDash val="solid"/>
              </a:ln>
              <a:effectLst/>
            </c:spPr>
          </c:marker>
          <c:xVal>
            <c:numRef>
              <c:f>master_curve_PM_vs_xMes!$AI$2:$AI$165</c:f>
              <c:numCache>
                <c:formatCode>General</c:formatCode>
                <c:ptCount val="164"/>
                <c:pt idx="0">
                  <c:v>-0.05</c:v>
                </c:pt>
                <c:pt idx="1">
                  <c:v>-5.5E-2</c:v>
                </c:pt>
                <c:pt idx="2">
                  <c:v>-3.3000000000000002E-2</c:v>
                </c:pt>
                <c:pt idx="3">
                  <c:v>-7.4999999999999997E-2</c:v>
                </c:pt>
                <c:pt idx="4">
                  <c:v>-3.5999999999999997E-2</c:v>
                </c:pt>
                <c:pt idx="5">
                  <c:v>-4.8000000000000001E-2</c:v>
                </c:pt>
                <c:pt idx="6">
                  <c:v>-7.0999999999999994E-2</c:v>
                </c:pt>
                <c:pt idx="7">
                  <c:v>-2.7E-2</c:v>
                </c:pt>
                <c:pt idx="8">
                  <c:v>-2.5999999999999999E-2</c:v>
                </c:pt>
                <c:pt idx="9">
                  <c:v>1E-3</c:v>
                </c:pt>
                <c:pt idx="10">
                  <c:v>-1.7999999999999999E-2</c:v>
                </c:pt>
                <c:pt idx="11">
                  <c:v>-2.5999999999999999E-2</c:v>
                </c:pt>
                <c:pt idx="12">
                  <c:v>-1.2E-2</c:v>
                </c:pt>
                <c:pt idx="13">
                  <c:v>0.13700000000000001</c:v>
                </c:pt>
                <c:pt idx="14">
                  <c:v>6.0999999999999999E-2</c:v>
                </c:pt>
                <c:pt idx="15">
                  <c:v>7.9000000000000001E-2</c:v>
                </c:pt>
                <c:pt idx="16">
                  <c:v>7.4999999999999997E-2</c:v>
                </c:pt>
                <c:pt idx="17">
                  <c:v>0.107</c:v>
                </c:pt>
                <c:pt idx="18">
                  <c:v>9.2999999999999999E-2</c:v>
                </c:pt>
                <c:pt idx="19">
                  <c:v>9.1999999999999998E-2</c:v>
                </c:pt>
                <c:pt idx="20">
                  <c:v>7.2999999999999995E-2</c:v>
                </c:pt>
                <c:pt idx="21">
                  <c:v>7.1999999999999995E-2</c:v>
                </c:pt>
                <c:pt idx="22">
                  <c:v>6.8000000000000005E-2</c:v>
                </c:pt>
                <c:pt idx="23">
                  <c:v>7.6999999999999999E-2</c:v>
                </c:pt>
                <c:pt idx="24">
                  <c:v>7.0000000000000007E-2</c:v>
                </c:pt>
                <c:pt idx="25">
                  <c:v>6.9000000000000006E-2</c:v>
                </c:pt>
                <c:pt idx="26">
                  <c:v>6.5000000000000002E-2</c:v>
                </c:pt>
                <c:pt idx="27">
                  <c:v>9.6000000000000002E-2</c:v>
                </c:pt>
                <c:pt idx="28">
                  <c:v>0.105</c:v>
                </c:pt>
                <c:pt idx="29">
                  <c:v>0.10199999999999999</c:v>
                </c:pt>
                <c:pt idx="30">
                  <c:v>9.1999999999999998E-2</c:v>
                </c:pt>
                <c:pt idx="31">
                  <c:v>7.3999999999999996E-2</c:v>
                </c:pt>
                <c:pt idx="32">
                  <c:v>7.5999999999999998E-2</c:v>
                </c:pt>
                <c:pt idx="33">
                  <c:v>7.2999999999999995E-2</c:v>
                </c:pt>
                <c:pt idx="34">
                  <c:v>8.1000000000000003E-2</c:v>
                </c:pt>
                <c:pt idx="35">
                  <c:v>9.0999999999999998E-2</c:v>
                </c:pt>
                <c:pt idx="36">
                  <c:v>8.6999999999999994E-2</c:v>
                </c:pt>
                <c:pt idx="37">
                  <c:v>8.5999999999999993E-2</c:v>
                </c:pt>
                <c:pt idx="38">
                  <c:v>-0.159</c:v>
                </c:pt>
                <c:pt idx="39">
                  <c:v>5.1999999999999998E-2</c:v>
                </c:pt>
                <c:pt idx="40">
                  <c:v>-3.1E-2</c:v>
                </c:pt>
                <c:pt idx="41">
                  <c:v>-3.5999999999999997E-2</c:v>
                </c:pt>
                <c:pt idx="42">
                  <c:v>-3.2000000000000001E-2</c:v>
                </c:pt>
                <c:pt idx="43">
                  <c:v>-3.6999999999999998E-2</c:v>
                </c:pt>
                <c:pt idx="44">
                  <c:v>-3.6999999999999998E-2</c:v>
                </c:pt>
                <c:pt idx="45">
                  <c:v>-3.9E-2</c:v>
                </c:pt>
                <c:pt idx="46">
                  <c:v>-3.5999999999999997E-2</c:v>
                </c:pt>
                <c:pt idx="47">
                  <c:v>-3.3000000000000002E-2</c:v>
                </c:pt>
                <c:pt idx="48">
                  <c:v>-3.9E-2</c:v>
                </c:pt>
                <c:pt idx="49">
                  <c:v>-4.4999999999999998E-2</c:v>
                </c:pt>
                <c:pt idx="50">
                  <c:v>-0.191</c:v>
                </c:pt>
                <c:pt idx="51">
                  <c:v>-5.8999999999999997E-2</c:v>
                </c:pt>
                <c:pt idx="52">
                  <c:v>8.1000000000000003E-2</c:v>
                </c:pt>
                <c:pt idx="53">
                  <c:v>-8.2000000000000003E-2</c:v>
                </c:pt>
                <c:pt idx="54">
                  <c:v>0.11700000000000001</c:v>
                </c:pt>
                <c:pt idx="55">
                  <c:v>5.2999999999999999E-2</c:v>
                </c:pt>
                <c:pt idx="56">
                  <c:v>7.9000000000000001E-2</c:v>
                </c:pt>
                <c:pt idx="57">
                  <c:v>8.6999999999999994E-2</c:v>
                </c:pt>
                <c:pt idx="58">
                  <c:v>1.4999999999999999E-2</c:v>
                </c:pt>
                <c:pt idx="59">
                  <c:v>-1.4E-2</c:v>
                </c:pt>
                <c:pt idx="60">
                  <c:v>-0.09</c:v>
                </c:pt>
                <c:pt idx="61">
                  <c:v>-0.14399999999999999</c:v>
                </c:pt>
                <c:pt idx="62">
                  <c:v>-2.7E-2</c:v>
                </c:pt>
                <c:pt idx="63">
                  <c:v>-0.17399999999999999</c:v>
                </c:pt>
                <c:pt idx="64">
                  <c:v>-5.6000000000000001E-2</c:v>
                </c:pt>
                <c:pt idx="65">
                  <c:v>-6.0999999999999999E-2</c:v>
                </c:pt>
                <c:pt idx="66">
                  <c:v>-0.128</c:v>
                </c:pt>
                <c:pt idx="67">
                  <c:v>-0.28399999999999997</c:v>
                </c:pt>
                <c:pt idx="68">
                  <c:v>-0.14799999999999999</c:v>
                </c:pt>
                <c:pt idx="69">
                  <c:v>-0.216</c:v>
                </c:pt>
                <c:pt idx="70">
                  <c:v>-8.5000000000000006E-2</c:v>
                </c:pt>
                <c:pt idx="71">
                  <c:v>-0.33400000000000002</c:v>
                </c:pt>
                <c:pt idx="72">
                  <c:v>-0.32900000000000001</c:v>
                </c:pt>
                <c:pt idx="73">
                  <c:v>0.13</c:v>
                </c:pt>
                <c:pt idx="74">
                  <c:v>0.13</c:v>
                </c:pt>
                <c:pt idx="75">
                  <c:v>-0.45700000000000002</c:v>
                </c:pt>
                <c:pt idx="76">
                  <c:v>8.8999999999999996E-2</c:v>
                </c:pt>
                <c:pt idx="77">
                  <c:v>7.1999999999999995E-2</c:v>
                </c:pt>
                <c:pt idx="78">
                  <c:v>8.3000000000000004E-2</c:v>
                </c:pt>
                <c:pt idx="79">
                  <c:v>8.2000000000000003E-2</c:v>
                </c:pt>
                <c:pt idx="80">
                  <c:v>4.9000000000000002E-2</c:v>
                </c:pt>
                <c:pt idx="81">
                  <c:v>8.1000000000000003E-2</c:v>
                </c:pt>
                <c:pt idx="82">
                  <c:v>7.6999999999999999E-2</c:v>
                </c:pt>
                <c:pt idx="83">
                  <c:v>3.6999999999999998E-2</c:v>
                </c:pt>
                <c:pt idx="84">
                  <c:v>3.4000000000000002E-2</c:v>
                </c:pt>
                <c:pt idx="85">
                  <c:v>3.3000000000000002E-2</c:v>
                </c:pt>
                <c:pt idx="86">
                  <c:v>-3.1E-2</c:v>
                </c:pt>
                <c:pt idx="87">
                  <c:v>-8.6999999999999994E-2</c:v>
                </c:pt>
                <c:pt idx="88">
                  <c:v>-8.7999999999999995E-2</c:v>
                </c:pt>
                <c:pt idx="89">
                  <c:v>-9.6000000000000002E-2</c:v>
                </c:pt>
                <c:pt idx="90">
                  <c:v>-4.3999999999999997E-2</c:v>
                </c:pt>
                <c:pt idx="91">
                  <c:v>-0.06</c:v>
                </c:pt>
                <c:pt idx="92">
                  <c:v>-0.105</c:v>
                </c:pt>
                <c:pt idx="93">
                  <c:v>-8.5999999999999993E-2</c:v>
                </c:pt>
                <c:pt idx="94">
                  <c:v>-0.114</c:v>
                </c:pt>
                <c:pt idx="95">
                  <c:v>-0.156</c:v>
                </c:pt>
                <c:pt idx="96">
                  <c:v>-7.5999999999999998E-2</c:v>
                </c:pt>
                <c:pt idx="97">
                  <c:v>-9.7000000000000003E-2</c:v>
                </c:pt>
                <c:pt idx="98">
                  <c:v>-0.13800000000000001</c:v>
                </c:pt>
                <c:pt idx="99">
                  <c:v>-0.11899999999999999</c:v>
                </c:pt>
                <c:pt idx="100">
                  <c:v>-0.33800000000000002</c:v>
                </c:pt>
                <c:pt idx="101">
                  <c:v>-0.23100000000000001</c:v>
                </c:pt>
                <c:pt idx="102">
                  <c:v>-0.35099999999999998</c:v>
                </c:pt>
                <c:pt idx="103">
                  <c:v>-0.38700000000000001</c:v>
                </c:pt>
                <c:pt idx="104">
                  <c:v>4.1827591863522147E-2</c:v>
                </c:pt>
                <c:pt idx="105">
                  <c:v>3.0903005549072472E-2</c:v>
                </c:pt>
                <c:pt idx="106">
                  <c:v>-6.5763840908347693E-2</c:v>
                </c:pt>
                <c:pt idx="107">
                  <c:v>-9.2078770611555866E-2</c:v>
                </c:pt>
                <c:pt idx="108">
                  <c:v>-9.4205149215638898E-2</c:v>
                </c:pt>
                <c:pt idx="109">
                  <c:v>-6.2186969406098552E-2</c:v>
                </c:pt>
                <c:pt idx="110">
                  <c:v>-1.0917306192882562E-2</c:v>
                </c:pt>
                <c:pt idx="111">
                  <c:v>-2.6417471996425666E-2</c:v>
                </c:pt>
                <c:pt idx="112">
                  <c:v>1.1901062589217967E-2</c:v>
                </c:pt>
                <c:pt idx="113">
                  <c:v>1.6591548793667185E-2</c:v>
                </c:pt>
                <c:pt idx="114">
                  <c:v>6.9505391417700374E-2</c:v>
                </c:pt>
                <c:pt idx="115">
                  <c:v>-5.8276004235210725E-2</c:v>
                </c:pt>
                <c:pt idx="116">
                  <c:v>-1.9712135043268779E-3</c:v>
                </c:pt>
                <c:pt idx="117">
                  <c:v>4.5215393920802538E-2</c:v>
                </c:pt>
                <c:pt idx="118">
                  <c:v>0.10800429032202953</c:v>
                </c:pt>
                <c:pt idx="119">
                  <c:v>2.9461923127596282E-2</c:v>
                </c:pt>
                <c:pt idx="120">
                  <c:v>-0.1313905309823481</c:v>
                </c:pt>
                <c:pt idx="121">
                  <c:v>3.7567660942059797E-3</c:v>
                </c:pt>
                <c:pt idx="122">
                  <c:v>-0.27208090547888958</c:v>
                </c:pt>
                <c:pt idx="123">
                  <c:v>-0.40001197272001127</c:v>
                </c:pt>
                <c:pt idx="124">
                  <c:v>-0.11111461650440628</c:v>
                </c:pt>
                <c:pt idx="125">
                  <c:v>9.9644021126698221E-2</c:v>
                </c:pt>
                <c:pt idx="126">
                  <c:v>1.4274736070982511E-2</c:v>
                </c:pt>
                <c:pt idx="127">
                  <c:v>7.5098926528288618E-2</c:v>
                </c:pt>
                <c:pt idx="128">
                  <c:v>1.4204433424073319E-2</c:v>
                </c:pt>
                <c:pt idx="129">
                  <c:v>-0.12366381199330789</c:v>
                </c:pt>
                <c:pt idx="130">
                  <c:v>1.5749034092727456E-3</c:v>
                </c:pt>
                <c:pt idx="131">
                  <c:v>-0.27253915389948064</c:v>
                </c:pt>
                <c:pt idx="132">
                  <c:v>-0.12587395745743332</c:v>
                </c:pt>
                <c:pt idx="133">
                  <c:v>2.6478935571520177E-2</c:v>
                </c:pt>
                <c:pt idx="134">
                  <c:v>-2.5267355203347979E-2</c:v>
                </c:pt>
                <c:pt idx="135">
                  <c:v>-9.9971246371980252E-2</c:v>
                </c:pt>
                <c:pt idx="136">
                  <c:v>-0.15512462797083307</c:v>
                </c:pt>
                <c:pt idx="137">
                  <c:v>-0.16173137161494791</c:v>
                </c:pt>
                <c:pt idx="138">
                  <c:v>-0.2039811935761898</c:v>
                </c:pt>
                <c:pt idx="139">
                  <c:v>-0.18803060833863286</c:v>
                </c:pt>
                <c:pt idx="140">
                  <c:v>4.8574531467156894E-3</c:v>
                </c:pt>
                <c:pt idx="141">
                  <c:v>-0.19727053120825078</c:v>
                </c:pt>
                <c:pt idx="142">
                  <c:v>-0.214277810891494</c:v>
                </c:pt>
                <c:pt idx="143">
                  <c:v>-0.36717615925548253</c:v>
                </c:pt>
                <c:pt idx="144">
                  <c:v>-0.38118649601439986</c:v>
                </c:pt>
                <c:pt idx="145">
                  <c:v>-0.23077825084822381</c:v>
                </c:pt>
                <c:pt idx="146">
                  <c:v>-0.23592695825831414</c:v>
                </c:pt>
                <c:pt idx="147">
                  <c:v>-0.23405491166652889</c:v>
                </c:pt>
                <c:pt idx="148">
                  <c:v>-0.10561999248083931</c:v>
                </c:pt>
                <c:pt idx="149">
                  <c:v>-0.11832822227729516</c:v>
                </c:pt>
                <c:pt idx="150">
                  <c:v>-0.12475207352738613</c:v>
                </c:pt>
                <c:pt idx="151">
                  <c:v>-8.5063307902018923E-2</c:v>
                </c:pt>
                <c:pt idx="152">
                  <c:v>-6.6745540728911701E-2</c:v>
                </c:pt>
                <c:pt idx="153">
                  <c:v>-8.0044111975005328E-2</c:v>
                </c:pt>
                <c:pt idx="154">
                  <c:v>4.9337707216532509E-2</c:v>
                </c:pt>
                <c:pt idx="155">
                  <c:v>9.5434411906638122E-2</c:v>
                </c:pt>
                <c:pt idx="156">
                  <c:v>1.2025339245325124E-2</c:v>
                </c:pt>
                <c:pt idx="157">
                  <c:v>1.9365652581519007E-2</c:v>
                </c:pt>
                <c:pt idx="158">
                  <c:v>-0.14908507284211994</c:v>
                </c:pt>
                <c:pt idx="159">
                  <c:v>-0.49547366238389035</c:v>
                </c:pt>
                <c:pt idx="160">
                  <c:v>-0.15423248870421483</c:v>
                </c:pt>
                <c:pt idx="161">
                  <c:v>-0.19698048897518766</c:v>
                </c:pt>
                <c:pt idx="162">
                  <c:v>-0.55000000000000004</c:v>
                </c:pt>
                <c:pt idx="163">
                  <c:v>0.2</c:v>
                </c:pt>
              </c:numCache>
            </c:numRef>
          </c:xVal>
          <c:yVal>
            <c:numRef>
              <c:f>master_curve_PM_vs_xMes!$AJ$2:$AJ$165</c:f>
              <c:numCache>
                <c:formatCode>General</c:formatCode>
                <c:ptCount val="164"/>
                <c:pt idx="0">
                  <c:v>1.1599938235808922</c:v>
                </c:pt>
                <c:pt idx="1">
                  <c:v>1.1753842085866772</c:v>
                </c:pt>
                <c:pt idx="2">
                  <c:v>1.0399209407733174</c:v>
                </c:pt>
                <c:pt idx="3">
                  <c:v>1.0159983053336923</c:v>
                </c:pt>
                <c:pt idx="4">
                  <c:v>1.0202574410128422</c:v>
                </c:pt>
                <c:pt idx="5">
                  <c:v>1.0480058359954663</c:v>
                </c:pt>
                <c:pt idx="6">
                  <c:v>1.0192628484025763</c:v>
                </c:pt>
                <c:pt idx="7">
                  <c:v>1.1716767223862785</c:v>
                </c:pt>
                <c:pt idx="8">
                  <c:v>1.2083000608471632</c:v>
                </c:pt>
                <c:pt idx="9">
                  <c:v>1.1382668336487456</c:v>
                </c:pt>
                <c:pt idx="10">
                  <c:v>1.1223999568373473</c:v>
                </c:pt>
                <c:pt idx="11">
                  <c:v>1.1342778683270793</c:v>
                </c:pt>
                <c:pt idx="12">
                  <c:v>1.0550140713222953</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1.64660199640591</c:v>
                </c:pt>
                <c:pt idx="87">
                  <c:v>1.69534040676583</c:v>
                </c:pt>
                <c:pt idx="88">
                  <c:v>1.6576180653670201</c:v>
                </c:pt>
                <c:pt idx="89">
                  <c:v>1.64756687677834</c:v>
                </c:pt>
                <c:pt idx="90">
                  <c:v>1.62131397469806</c:v>
                </c:pt>
                <c:pt idx="91">
                  <c:v>1.5736704822218199</c:v>
                </c:pt>
                <c:pt idx="92">
                  <c:v>1.58753995586813</c:v>
                </c:pt>
                <c:pt idx="93">
                  <c:v>1.8773305141633301</c:v>
                </c:pt>
                <c:pt idx="94">
                  <c:v>1.8497323737877001</c:v>
                </c:pt>
                <c:pt idx="95">
                  <c:v>1.8818348297026</c:v>
                </c:pt>
                <c:pt idx="96">
                  <c:v>1.73586219878197</c:v>
                </c:pt>
                <c:pt idx="97">
                  <c:v>1.75534401552278</c:v>
                </c:pt>
                <c:pt idx="98">
                  <c:v>1.7973897827581</c:v>
                </c:pt>
                <c:pt idx="99">
                  <c:v>2.0870455596022901</c:v>
                </c:pt>
                <c:pt idx="100">
                  <c:v>2.2971744006133501</c:v>
                </c:pt>
                <c:pt idx="101">
                  <c:v>2.0503945987503198</c:v>
                </c:pt>
                <c:pt idx="102">
                  <c:v>2.1312855932115902</c:v>
                </c:pt>
                <c:pt idx="103">
                  <c:v>2.1619992396228902</c:v>
                </c:pt>
              </c:numCache>
            </c:numRef>
          </c:yVal>
          <c:smooth val="0"/>
          <c:extLst>
            <c:ext xmlns:c16="http://schemas.microsoft.com/office/drawing/2014/chart" uri="{C3380CC4-5D6E-409C-BE32-E72D297353CC}">
              <c16:uniqueId val="{00000000-67E2-4741-A10E-C806335C2265}"/>
            </c:ext>
          </c:extLst>
        </c:ser>
        <c:ser>
          <c:idx val="1"/>
          <c:order val="1"/>
          <c:tx>
            <c:strRef>
              <c:f>master_curve_PM_vs_xMes!$AK$1</c:f>
              <c:strCache>
                <c:ptCount val="1"/>
                <c:pt idx="0">
                  <c:v>D≈4.6-4.8mm 単管(T10)</c:v>
                </c:pt>
              </c:strCache>
            </c:strRef>
          </c:tx>
          <c:spPr>
            <a:ln w="25400" cap="rnd">
              <a:noFill/>
              <a:round/>
            </a:ln>
            <a:effectLst/>
          </c:spPr>
          <c:marker>
            <c:symbol val="diamond"/>
            <c:size val="7"/>
            <c:spPr>
              <a:solidFill>
                <a:srgbClr val="ED7D31"/>
              </a:solidFill>
              <a:ln w="9525">
                <a:solidFill>
                  <a:srgbClr val="ED7D31"/>
                </a:solidFill>
                <a:prstDash val="solid"/>
              </a:ln>
              <a:effectLst/>
            </c:spPr>
          </c:marker>
          <c:xVal>
            <c:numRef>
              <c:f>master_curve_PM_vs_xMes!$AI$2:$AI$165</c:f>
              <c:numCache>
                <c:formatCode>General</c:formatCode>
                <c:ptCount val="164"/>
                <c:pt idx="0">
                  <c:v>-0.05</c:v>
                </c:pt>
                <c:pt idx="1">
                  <c:v>-5.5E-2</c:v>
                </c:pt>
                <c:pt idx="2">
                  <c:v>-3.3000000000000002E-2</c:v>
                </c:pt>
                <c:pt idx="3">
                  <c:v>-7.4999999999999997E-2</c:v>
                </c:pt>
                <c:pt idx="4">
                  <c:v>-3.5999999999999997E-2</c:v>
                </c:pt>
                <c:pt idx="5">
                  <c:v>-4.8000000000000001E-2</c:v>
                </c:pt>
                <c:pt idx="6">
                  <c:v>-7.0999999999999994E-2</c:v>
                </c:pt>
                <c:pt idx="7">
                  <c:v>-2.7E-2</c:v>
                </c:pt>
                <c:pt idx="8">
                  <c:v>-2.5999999999999999E-2</c:v>
                </c:pt>
                <c:pt idx="9">
                  <c:v>1E-3</c:v>
                </c:pt>
                <c:pt idx="10">
                  <c:v>-1.7999999999999999E-2</c:v>
                </c:pt>
                <c:pt idx="11">
                  <c:v>-2.5999999999999999E-2</c:v>
                </c:pt>
                <c:pt idx="12">
                  <c:v>-1.2E-2</c:v>
                </c:pt>
                <c:pt idx="13">
                  <c:v>0.13700000000000001</c:v>
                </c:pt>
                <c:pt idx="14">
                  <c:v>6.0999999999999999E-2</c:v>
                </c:pt>
                <c:pt idx="15">
                  <c:v>7.9000000000000001E-2</c:v>
                </c:pt>
                <c:pt idx="16">
                  <c:v>7.4999999999999997E-2</c:v>
                </c:pt>
                <c:pt idx="17">
                  <c:v>0.107</c:v>
                </c:pt>
                <c:pt idx="18">
                  <c:v>9.2999999999999999E-2</c:v>
                </c:pt>
                <c:pt idx="19">
                  <c:v>9.1999999999999998E-2</c:v>
                </c:pt>
                <c:pt idx="20">
                  <c:v>7.2999999999999995E-2</c:v>
                </c:pt>
                <c:pt idx="21">
                  <c:v>7.1999999999999995E-2</c:v>
                </c:pt>
                <c:pt idx="22">
                  <c:v>6.8000000000000005E-2</c:v>
                </c:pt>
                <c:pt idx="23">
                  <c:v>7.6999999999999999E-2</c:v>
                </c:pt>
                <c:pt idx="24">
                  <c:v>7.0000000000000007E-2</c:v>
                </c:pt>
                <c:pt idx="25">
                  <c:v>6.9000000000000006E-2</c:v>
                </c:pt>
                <c:pt idx="26">
                  <c:v>6.5000000000000002E-2</c:v>
                </c:pt>
                <c:pt idx="27">
                  <c:v>9.6000000000000002E-2</c:v>
                </c:pt>
                <c:pt idx="28">
                  <c:v>0.105</c:v>
                </c:pt>
                <c:pt idx="29">
                  <c:v>0.10199999999999999</c:v>
                </c:pt>
                <c:pt idx="30">
                  <c:v>9.1999999999999998E-2</c:v>
                </c:pt>
                <c:pt idx="31">
                  <c:v>7.3999999999999996E-2</c:v>
                </c:pt>
                <c:pt idx="32">
                  <c:v>7.5999999999999998E-2</c:v>
                </c:pt>
                <c:pt idx="33">
                  <c:v>7.2999999999999995E-2</c:v>
                </c:pt>
                <c:pt idx="34">
                  <c:v>8.1000000000000003E-2</c:v>
                </c:pt>
                <c:pt idx="35">
                  <c:v>9.0999999999999998E-2</c:v>
                </c:pt>
                <c:pt idx="36">
                  <c:v>8.6999999999999994E-2</c:v>
                </c:pt>
                <c:pt idx="37">
                  <c:v>8.5999999999999993E-2</c:v>
                </c:pt>
                <c:pt idx="38">
                  <c:v>-0.159</c:v>
                </c:pt>
                <c:pt idx="39">
                  <c:v>5.1999999999999998E-2</c:v>
                </c:pt>
                <c:pt idx="40">
                  <c:v>-3.1E-2</c:v>
                </c:pt>
                <c:pt idx="41">
                  <c:v>-3.5999999999999997E-2</c:v>
                </c:pt>
                <c:pt idx="42">
                  <c:v>-3.2000000000000001E-2</c:v>
                </c:pt>
                <c:pt idx="43">
                  <c:v>-3.6999999999999998E-2</c:v>
                </c:pt>
                <c:pt idx="44">
                  <c:v>-3.6999999999999998E-2</c:v>
                </c:pt>
                <c:pt idx="45">
                  <c:v>-3.9E-2</c:v>
                </c:pt>
                <c:pt idx="46">
                  <c:v>-3.5999999999999997E-2</c:v>
                </c:pt>
                <c:pt idx="47">
                  <c:v>-3.3000000000000002E-2</c:v>
                </c:pt>
                <c:pt idx="48">
                  <c:v>-3.9E-2</c:v>
                </c:pt>
                <c:pt idx="49">
                  <c:v>-4.4999999999999998E-2</c:v>
                </c:pt>
                <c:pt idx="50">
                  <c:v>-0.191</c:v>
                </c:pt>
                <c:pt idx="51">
                  <c:v>-5.8999999999999997E-2</c:v>
                </c:pt>
                <c:pt idx="52">
                  <c:v>8.1000000000000003E-2</c:v>
                </c:pt>
                <c:pt idx="53">
                  <c:v>-8.2000000000000003E-2</c:v>
                </c:pt>
                <c:pt idx="54">
                  <c:v>0.11700000000000001</c:v>
                </c:pt>
                <c:pt idx="55">
                  <c:v>5.2999999999999999E-2</c:v>
                </c:pt>
                <c:pt idx="56">
                  <c:v>7.9000000000000001E-2</c:v>
                </c:pt>
                <c:pt idx="57">
                  <c:v>8.6999999999999994E-2</c:v>
                </c:pt>
                <c:pt idx="58">
                  <c:v>1.4999999999999999E-2</c:v>
                </c:pt>
                <c:pt idx="59">
                  <c:v>-1.4E-2</c:v>
                </c:pt>
                <c:pt idx="60">
                  <c:v>-0.09</c:v>
                </c:pt>
                <c:pt idx="61">
                  <c:v>-0.14399999999999999</c:v>
                </c:pt>
                <c:pt idx="62">
                  <c:v>-2.7E-2</c:v>
                </c:pt>
                <c:pt idx="63">
                  <c:v>-0.17399999999999999</c:v>
                </c:pt>
                <c:pt idx="64">
                  <c:v>-5.6000000000000001E-2</c:v>
                </c:pt>
                <c:pt idx="65">
                  <c:v>-6.0999999999999999E-2</c:v>
                </c:pt>
                <c:pt idx="66">
                  <c:v>-0.128</c:v>
                </c:pt>
                <c:pt idx="67">
                  <c:v>-0.28399999999999997</c:v>
                </c:pt>
                <c:pt idx="68">
                  <c:v>-0.14799999999999999</c:v>
                </c:pt>
                <c:pt idx="69">
                  <c:v>-0.216</c:v>
                </c:pt>
                <c:pt idx="70">
                  <c:v>-8.5000000000000006E-2</c:v>
                </c:pt>
                <c:pt idx="71">
                  <c:v>-0.33400000000000002</c:v>
                </c:pt>
                <c:pt idx="72">
                  <c:v>-0.32900000000000001</c:v>
                </c:pt>
                <c:pt idx="73">
                  <c:v>0.13</c:v>
                </c:pt>
                <c:pt idx="74">
                  <c:v>0.13</c:v>
                </c:pt>
                <c:pt idx="75">
                  <c:v>-0.45700000000000002</c:v>
                </c:pt>
                <c:pt idx="76">
                  <c:v>8.8999999999999996E-2</c:v>
                </c:pt>
                <c:pt idx="77">
                  <c:v>7.1999999999999995E-2</c:v>
                </c:pt>
                <c:pt idx="78">
                  <c:v>8.3000000000000004E-2</c:v>
                </c:pt>
                <c:pt idx="79">
                  <c:v>8.2000000000000003E-2</c:v>
                </c:pt>
                <c:pt idx="80">
                  <c:v>4.9000000000000002E-2</c:v>
                </c:pt>
                <c:pt idx="81">
                  <c:v>8.1000000000000003E-2</c:v>
                </c:pt>
                <c:pt idx="82">
                  <c:v>7.6999999999999999E-2</c:v>
                </c:pt>
                <c:pt idx="83">
                  <c:v>3.6999999999999998E-2</c:v>
                </c:pt>
                <c:pt idx="84">
                  <c:v>3.4000000000000002E-2</c:v>
                </c:pt>
                <c:pt idx="85">
                  <c:v>3.3000000000000002E-2</c:v>
                </c:pt>
                <c:pt idx="86">
                  <c:v>-3.1E-2</c:v>
                </c:pt>
                <c:pt idx="87">
                  <c:v>-8.6999999999999994E-2</c:v>
                </c:pt>
                <c:pt idx="88">
                  <c:v>-8.7999999999999995E-2</c:v>
                </c:pt>
                <c:pt idx="89">
                  <c:v>-9.6000000000000002E-2</c:v>
                </c:pt>
                <c:pt idx="90">
                  <c:v>-4.3999999999999997E-2</c:v>
                </c:pt>
                <c:pt idx="91">
                  <c:v>-0.06</c:v>
                </c:pt>
                <c:pt idx="92">
                  <c:v>-0.105</c:v>
                </c:pt>
                <c:pt idx="93">
                  <c:v>-8.5999999999999993E-2</c:v>
                </c:pt>
                <c:pt idx="94">
                  <c:v>-0.114</c:v>
                </c:pt>
                <c:pt idx="95">
                  <c:v>-0.156</c:v>
                </c:pt>
                <c:pt idx="96">
                  <c:v>-7.5999999999999998E-2</c:v>
                </c:pt>
                <c:pt idx="97">
                  <c:v>-9.7000000000000003E-2</c:v>
                </c:pt>
                <c:pt idx="98">
                  <c:v>-0.13800000000000001</c:v>
                </c:pt>
                <c:pt idx="99">
                  <c:v>-0.11899999999999999</c:v>
                </c:pt>
                <c:pt idx="100">
                  <c:v>-0.33800000000000002</c:v>
                </c:pt>
                <c:pt idx="101">
                  <c:v>-0.23100000000000001</c:v>
                </c:pt>
                <c:pt idx="102">
                  <c:v>-0.35099999999999998</c:v>
                </c:pt>
                <c:pt idx="103">
                  <c:v>-0.38700000000000001</c:v>
                </c:pt>
                <c:pt idx="104">
                  <c:v>4.1827591863522147E-2</c:v>
                </c:pt>
                <c:pt idx="105">
                  <c:v>3.0903005549072472E-2</c:v>
                </c:pt>
                <c:pt idx="106">
                  <c:v>-6.5763840908347693E-2</c:v>
                </c:pt>
                <c:pt idx="107">
                  <c:v>-9.2078770611555866E-2</c:v>
                </c:pt>
                <c:pt idx="108">
                  <c:v>-9.4205149215638898E-2</c:v>
                </c:pt>
                <c:pt idx="109">
                  <c:v>-6.2186969406098552E-2</c:v>
                </c:pt>
                <c:pt idx="110">
                  <c:v>-1.0917306192882562E-2</c:v>
                </c:pt>
                <c:pt idx="111">
                  <c:v>-2.6417471996425666E-2</c:v>
                </c:pt>
                <c:pt idx="112">
                  <c:v>1.1901062589217967E-2</c:v>
                </c:pt>
                <c:pt idx="113">
                  <c:v>1.6591548793667185E-2</c:v>
                </c:pt>
                <c:pt idx="114">
                  <c:v>6.9505391417700374E-2</c:v>
                </c:pt>
                <c:pt idx="115">
                  <c:v>-5.8276004235210725E-2</c:v>
                </c:pt>
                <c:pt idx="116">
                  <c:v>-1.9712135043268779E-3</c:v>
                </c:pt>
                <c:pt idx="117">
                  <c:v>4.5215393920802538E-2</c:v>
                </c:pt>
                <c:pt idx="118">
                  <c:v>0.10800429032202953</c:v>
                </c:pt>
                <c:pt idx="119">
                  <c:v>2.9461923127596282E-2</c:v>
                </c:pt>
                <c:pt idx="120">
                  <c:v>-0.1313905309823481</c:v>
                </c:pt>
                <c:pt idx="121">
                  <c:v>3.7567660942059797E-3</c:v>
                </c:pt>
                <c:pt idx="122">
                  <c:v>-0.27208090547888958</c:v>
                </c:pt>
                <c:pt idx="123">
                  <c:v>-0.40001197272001127</c:v>
                </c:pt>
                <c:pt idx="124">
                  <c:v>-0.11111461650440628</c:v>
                </c:pt>
                <c:pt idx="125">
                  <c:v>9.9644021126698221E-2</c:v>
                </c:pt>
                <c:pt idx="126">
                  <c:v>1.4274736070982511E-2</c:v>
                </c:pt>
                <c:pt idx="127">
                  <c:v>7.5098926528288618E-2</c:v>
                </c:pt>
                <c:pt idx="128">
                  <c:v>1.4204433424073319E-2</c:v>
                </c:pt>
                <c:pt idx="129">
                  <c:v>-0.12366381199330789</c:v>
                </c:pt>
                <c:pt idx="130">
                  <c:v>1.5749034092727456E-3</c:v>
                </c:pt>
                <c:pt idx="131">
                  <c:v>-0.27253915389948064</c:v>
                </c:pt>
                <c:pt idx="132">
                  <c:v>-0.12587395745743332</c:v>
                </c:pt>
                <c:pt idx="133">
                  <c:v>2.6478935571520177E-2</c:v>
                </c:pt>
                <c:pt idx="134">
                  <c:v>-2.5267355203347979E-2</c:v>
                </c:pt>
                <c:pt idx="135">
                  <c:v>-9.9971246371980252E-2</c:v>
                </c:pt>
                <c:pt idx="136">
                  <c:v>-0.15512462797083307</c:v>
                </c:pt>
                <c:pt idx="137">
                  <c:v>-0.16173137161494791</c:v>
                </c:pt>
                <c:pt idx="138">
                  <c:v>-0.2039811935761898</c:v>
                </c:pt>
                <c:pt idx="139">
                  <c:v>-0.18803060833863286</c:v>
                </c:pt>
                <c:pt idx="140">
                  <c:v>4.8574531467156894E-3</c:v>
                </c:pt>
                <c:pt idx="141">
                  <c:v>-0.19727053120825078</c:v>
                </c:pt>
                <c:pt idx="142">
                  <c:v>-0.214277810891494</c:v>
                </c:pt>
                <c:pt idx="143">
                  <c:v>-0.36717615925548253</c:v>
                </c:pt>
                <c:pt idx="144">
                  <c:v>-0.38118649601439986</c:v>
                </c:pt>
                <c:pt idx="145">
                  <c:v>-0.23077825084822381</c:v>
                </c:pt>
                <c:pt idx="146">
                  <c:v>-0.23592695825831414</c:v>
                </c:pt>
                <c:pt idx="147">
                  <c:v>-0.23405491166652889</c:v>
                </c:pt>
                <c:pt idx="148">
                  <c:v>-0.10561999248083931</c:v>
                </c:pt>
                <c:pt idx="149">
                  <c:v>-0.11832822227729516</c:v>
                </c:pt>
                <c:pt idx="150">
                  <c:v>-0.12475207352738613</c:v>
                </c:pt>
                <c:pt idx="151">
                  <c:v>-8.5063307902018923E-2</c:v>
                </c:pt>
                <c:pt idx="152">
                  <c:v>-6.6745540728911701E-2</c:v>
                </c:pt>
                <c:pt idx="153">
                  <c:v>-8.0044111975005328E-2</c:v>
                </c:pt>
                <c:pt idx="154">
                  <c:v>4.9337707216532509E-2</c:v>
                </c:pt>
                <c:pt idx="155">
                  <c:v>9.5434411906638122E-2</c:v>
                </c:pt>
                <c:pt idx="156">
                  <c:v>1.2025339245325124E-2</c:v>
                </c:pt>
                <c:pt idx="157">
                  <c:v>1.9365652581519007E-2</c:v>
                </c:pt>
                <c:pt idx="158">
                  <c:v>-0.14908507284211994</c:v>
                </c:pt>
                <c:pt idx="159">
                  <c:v>-0.49547366238389035</c:v>
                </c:pt>
                <c:pt idx="160">
                  <c:v>-0.15423248870421483</c:v>
                </c:pt>
                <c:pt idx="161">
                  <c:v>-0.19698048897518766</c:v>
                </c:pt>
                <c:pt idx="162">
                  <c:v>-0.55000000000000004</c:v>
                </c:pt>
                <c:pt idx="163">
                  <c:v>0.2</c:v>
                </c:pt>
              </c:numCache>
            </c:numRef>
          </c:xVal>
          <c:yVal>
            <c:numRef>
              <c:f>master_curve_PM_vs_xMes!$AK$2:$AK$165</c:f>
              <c:numCache>
                <c:formatCode>General</c:formatCode>
                <c:ptCount val="164"/>
                <c:pt idx="0">
                  <c:v>#N/A</c:v>
                </c:pt>
                <c:pt idx="1">
                  <c:v>#N/A</c:v>
                </c:pt>
                <c:pt idx="2">
                  <c:v>#N/A</c:v>
                </c:pt>
                <c:pt idx="3">
                  <c:v>#N/A</c:v>
                </c:pt>
                <c:pt idx="4">
                  <c:v>#N/A</c:v>
                </c:pt>
                <c:pt idx="5">
                  <c:v>#N/A</c:v>
                </c:pt>
                <c:pt idx="6">
                  <c:v>#N/A</c:v>
                </c:pt>
                <c:pt idx="7">
                  <c:v>#N/A</c:v>
                </c:pt>
                <c:pt idx="8">
                  <c:v>#N/A</c:v>
                </c:pt>
                <c:pt idx="9">
                  <c:v>#N/A</c:v>
                </c:pt>
                <c:pt idx="10">
                  <c:v>#N/A</c:v>
                </c:pt>
                <c:pt idx="11">
                  <c:v>#N/A</c:v>
                </c:pt>
                <c:pt idx="12">
                  <c:v>#N/A</c:v>
                </c:pt>
                <c:pt idx="13">
                  <c:v>0.7437752759915397</c:v>
                </c:pt>
                <c:pt idx="14">
                  <c:v>1.071092277020671</c:v>
                </c:pt>
                <c:pt idx="15">
                  <c:v>1.048682740539657</c:v>
                </c:pt>
                <c:pt idx="16">
                  <c:v>1.0603934505634174</c:v>
                </c:pt>
                <c:pt idx="17">
                  <c:v>0.82452960021178712</c:v>
                </c:pt>
                <c:pt idx="18">
                  <c:v>0.86839868235252815</c:v>
                </c:pt>
                <c:pt idx="19">
                  <c:v>0.87048113523873738</c:v>
                </c:pt>
                <c:pt idx="20">
                  <c:v>1.0001445816621586</c:v>
                </c:pt>
                <c:pt idx="21">
                  <c:v>1.0103869401441989</c:v>
                </c:pt>
                <c:pt idx="22">
                  <c:v>1.0350671171611092</c:v>
                </c:pt>
                <c:pt idx="23">
                  <c:v>0.90614741299136303</c:v>
                </c:pt>
                <c:pt idx="24">
                  <c:v>0.93588881600922691</c:v>
                </c:pt>
                <c:pt idx="25">
                  <c:v>0.93666611360329977</c:v>
                </c:pt>
                <c:pt idx="26">
                  <c:v>0.96081780775704662</c:v>
                </c:pt>
                <c:pt idx="27">
                  <c:v>0.88459311528631146</c:v>
                </c:pt>
                <c:pt idx="28">
                  <c:v>0.83043435312592506</c:v>
                </c:pt>
                <c:pt idx="29">
                  <c:v>0.83738972358401098</c:v>
                </c:pt>
                <c:pt idx="30">
                  <c:v>0.88365982576854618</c:v>
                </c:pt>
                <c:pt idx="31">
                  <c:v>0.96595711144719498</c:v>
                </c:pt>
                <c:pt idx="32">
                  <c:v>0.93389455123723664</c:v>
                </c:pt>
                <c:pt idx="33">
                  <c:v>0.93780968176503243</c:v>
                </c:pt>
                <c:pt idx="34">
                  <c:v>0.93191729749862318</c:v>
                </c:pt>
                <c:pt idx="35">
                  <c:v>0.86367758889602297</c:v>
                </c:pt>
                <c:pt idx="36">
                  <c:v>0.88348436819198972</c:v>
                </c:pt>
                <c:pt idx="37">
                  <c:v>0.89376380448869741</c:v>
                </c:pt>
                <c:pt idx="38">
                  <c:v>1.0451627862254795</c:v>
                </c:pt>
                <c:pt idx="39">
                  <c:v>1.0042367148521096</c:v>
                </c:pt>
                <c:pt idx="40">
                  <c:v>1.0152937868326941</c:v>
                </c:pt>
                <c:pt idx="41">
                  <c:v>1.0123253374183347</c:v>
                </c:pt>
                <c:pt idx="42">
                  <c:v>1.0052700471044718</c:v>
                </c:pt>
                <c:pt idx="43">
                  <c:v>1.0181437276930723</c:v>
                </c:pt>
                <c:pt idx="44">
                  <c:v>1.041565184750034</c:v>
                </c:pt>
                <c:pt idx="45">
                  <c:v>1.0400409861893238</c:v>
                </c:pt>
                <c:pt idx="46">
                  <c:v>1.0101874887465518</c:v>
                </c:pt>
                <c:pt idx="47">
                  <c:v>1.0148843476425256</c:v>
                </c:pt>
                <c:pt idx="48">
                  <c:v>1.0159056723914612</c:v>
                </c:pt>
                <c:pt idx="49">
                  <c:v>1.0203995342378884</c:v>
                </c:pt>
                <c:pt idx="50">
                  <c:v>1.017047228417967</c:v>
                </c:pt>
                <c:pt idx="51">
                  <c:v>1.029434773224208</c:v>
                </c:pt>
                <c:pt idx="52">
                  <c:v>0.88191660731350563</c:v>
                </c:pt>
                <c:pt idx="53">
                  <c:v>1.0786523946223079</c:v>
                </c:pt>
                <c:pt idx="54">
                  <c:v>0.82489123286579269</c:v>
                </c:pt>
                <c:pt idx="55">
                  <c:v>0.94642361130359942</c:v>
                </c:pt>
                <c:pt idx="56">
                  <c:v>0.92281298839021564</c:v>
                </c:pt>
                <c:pt idx="57">
                  <c:v>0.89091497493977612</c:v>
                </c:pt>
                <c:pt idx="58">
                  <c:v>0.95303734403812257</c:v>
                </c:pt>
                <c:pt idx="59">
                  <c:v>0.92951254871956923</c:v>
                </c:pt>
                <c:pt idx="60">
                  <c:v>1.1610462010707134</c:v>
                </c:pt>
                <c:pt idx="61">
                  <c:v>1.0477304514613508</c:v>
                </c:pt>
                <c:pt idx="62">
                  <c:v>0.91958096031630776</c:v>
                </c:pt>
                <c:pt idx="63">
                  <c:v>1.0376475756552526</c:v>
                </c:pt>
                <c:pt idx="64">
                  <c:v>0.90117825915192384</c:v>
                </c:pt>
                <c:pt idx="65">
                  <c:v>1.0284568577934465</c:v>
                </c:pt>
                <c:pt idx="66">
                  <c:v>0.99416392179707846</c:v>
                </c:pt>
                <c:pt idx="67">
                  <c:v>1.1052937814180674</c:v>
                </c:pt>
                <c:pt idx="68">
                  <c:v>0.93636374213829143</c:v>
                </c:pt>
                <c:pt idx="69">
                  <c:v>1.0545451615139898</c:v>
                </c:pt>
                <c:pt idx="70">
                  <c:v>0.9248098354669233</c:v>
                </c:pt>
                <c:pt idx="71">
                  <c:v>1.0989117330018237</c:v>
                </c:pt>
                <c:pt idx="72">
                  <c:v>1.110157513443276</c:v>
                </c:pt>
                <c:pt idx="73">
                  <c:v>0.71644225635232806</c:v>
                </c:pt>
                <c:pt idx="74">
                  <c:v>0.72100783009613334</c:v>
                </c:pt>
                <c:pt idx="75">
                  <c:v>1.1732447456001771</c:v>
                </c:pt>
                <c:pt idx="76">
                  <c:v>0.84879300867495233</c:v>
                </c:pt>
                <c:pt idx="77">
                  <c:v>0.93031201225359672</c:v>
                </c:pt>
                <c:pt idx="78">
                  <c:v>#N/A</c:v>
                </c:pt>
                <c:pt idx="79">
                  <c:v>#N/A</c:v>
                </c:pt>
                <c:pt idx="80">
                  <c:v>#N/A</c:v>
                </c:pt>
                <c:pt idx="81">
                  <c:v>#N/A</c:v>
                </c:pt>
                <c:pt idx="82">
                  <c:v>#N/A</c:v>
                </c:pt>
                <c:pt idx="83">
                  <c:v>#N/A</c:v>
                </c:pt>
                <c:pt idx="84">
                  <c:v>#N/A</c:v>
                </c:pt>
                <c:pt idx="85">
                  <c:v>#N/A</c:v>
                </c:pt>
              </c:numCache>
            </c:numRef>
          </c:yVal>
          <c:smooth val="0"/>
          <c:extLst>
            <c:ext xmlns:c16="http://schemas.microsoft.com/office/drawing/2014/chart" uri="{C3380CC4-5D6E-409C-BE32-E72D297353CC}">
              <c16:uniqueId val="{00000001-67E2-4741-A10E-C806335C2265}"/>
            </c:ext>
          </c:extLst>
        </c:ser>
        <c:ser>
          <c:idx val="2"/>
          <c:order val="2"/>
          <c:tx>
            <c:strRef>
              <c:f>master_curve_PM_vs_xMes!$AL$1</c:f>
              <c:strCache>
                <c:ptCount val="1"/>
                <c:pt idx="0">
                  <c:v>D≈7.8mm 単管(T10)</c:v>
                </c:pt>
              </c:strCache>
            </c:strRef>
          </c:tx>
          <c:spPr>
            <a:ln w="25400" cap="rnd">
              <a:noFill/>
              <a:round/>
            </a:ln>
            <a:effectLst/>
          </c:spPr>
          <c:marker>
            <c:symbol val="square"/>
            <c:size val="6"/>
            <c:spPr>
              <a:solidFill>
                <a:srgbClr val="70AD47"/>
              </a:solidFill>
              <a:ln w="9525">
                <a:solidFill>
                  <a:srgbClr val="70AD47"/>
                </a:solidFill>
                <a:prstDash val="solid"/>
              </a:ln>
              <a:effectLst/>
            </c:spPr>
          </c:marker>
          <c:xVal>
            <c:numRef>
              <c:f>master_curve_PM_vs_xMes!$AI$2:$AI$165</c:f>
              <c:numCache>
                <c:formatCode>General</c:formatCode>
                <c:ptCount val="164"/>
                <c:pt idx="0">
                  <c:v>-0.05</c:v>
                </c:pt>
                <c:pt idx="1">
                  <c:v>-5.5E-2</c:v>
                </c:pt>
                <c:pt idx="2">
                  <c:v>-3.3000000000000002E-2</c:v>
                </c:pt>
                <c:pt idx="3">
                  <c:v>-7.4999999999999997E-2</c:v>
                </c:pt>
                <c:pt idx="4">
                  <c:v>-3.5999999999999997E-2</c:v>
                </c:pt>
                <c:pt idx="5">
                  <c:v>-4.8000000000000001E-2</c:v>
                </c:pt>
                <c:pt idx="6">
                  <c:v>-7.0999999999999994E-2</c:v>
                </c:pt>
                <c:pt idx="7">
                  <c:v>-2.7E-2</c:v>
                </c:pt>
                <c:pt idx="8">
                  <c:v>-2.5999999999999999E-2</c:v>
                </c:pt>
                <c:pt idx="9">
                  <c:v>1E-3</c:v>
                </c:pt>
                <c:pt idx="10">
                  <c:v>-1.7999999999999999E-2</c:v>
                </c:pt>
                <c:pt idx="11">
                  <c:v>-2.5999999999999999E-2</c:v>
                </c:pt>
                <c:pt idx="12">
                  <c:v>-1.2E-2</c:v>
                </c:pt>
                <c:pt idx="13">
                  <c:v>0.13700000000000001</c:v>
                </c:pt>
                <c:pt idx="14">
                  <c:v>6.0999999999999999E-2</c:v>
                </c:pt>
                <c:pt idx="15">
                  <c:v>7.9000000000000001E-2</c:v>
                </c:pt>
                <c:pt idx="16">
                  <c:v>7.4999999999999997E-2</c:v>
                </c:pt>
                <c:pt idx="17">
                  <c:v>0.107</c:v>
                </c:pt>
                <c:pt idx="18">
                  <c:v>9.2999999999999999E-2</c:v>
                </c:pt>
                <c:pt idx="19">
                  <c:v>9.1999999999999998E-2</c:v>
                </c:pt>
                <c:pt idx="20">
                  <c:v>7.2999999999999995E-2</c:v>
                </c:pt>
                <c:pt idx="21">
                  <c:v>7.1999999999999995E-2</c:v>
                </c:pt>
                <c:pt idx="22">
                  <c:v>6.8000000000000005E-2</c:v>
                </c:pt>
                <c:pt idx="23">
                  <c:v>7.6999999999999999E-2</c:v>
                </c:pt>
                <c:pt idx="24">
                  <c:v>7.0000000000000007E-2</c:v>
                </c:pt>
                <c:pt idx="25">
                  <c:v>6.9000000000000006E-2</c:v>
                </c:pt>
                <c:pt idx="26">
                  <c:v>6.5000000000000002E-2</c:v>
                </c:pt>
                <c:pt idx="27">
                  <c:v>9.6000000000000002E-2</c:v>
                </c:pt>
                <c:pt idx="28">
                  <c:v>0.105</c:v>
                </c:pt>
                <c:pt idx="29">
                  <c:v>0.10199999999999999</c:v>
                </c:pt>
                <c:pt idx="30">
                  <c:v>9.1999999999999998E-2</c:v>
                </c:pt>
                <c:pt idx="31">
                  <c:v>7.3999999999999996E-2</c:v>
                </c:pt>
                <c:pt idx="32">
                  <c:v>7.5999999999999998E-2</c:v>
                </c:pt>
                <c:pt idx="33">
                  <c:v>7.2999999999999995E-2</c:v>
                </c:pt>
                <c:pt idx="34">
                  <c:v>8.1000000000000003E-2</c:v>
                </c:pt>
                <c:pt idx="35">
                  <c:v>9.0999999999999998E-2</c:v>
                </c:pt>
                <c:pt idx="36">
                  <c:v>8.6999999999999994E-2</c:v>
                </c:pt>
                <c:pt idx="37">
                  <c:v>8.5999999999999993E-2</c:v>
                </c:pt>
                <c:pt idx="38">
                  <c:v>-0.159</c:v>
                </c:pt>
                <c:pt idx="39">
                  <c:v>5.1999999999999998E-2</c:v>
                </c:pt>
                <c:pt idx="40">
                  <c:v>-3.1E-2</c:v>
                </c:pt>
                <c:pt idx="41">
                  <c:v>-3.5999999999999997E-2</c:v>
                </c:pt>
                <c:pt idx="42">
                  <c:v>-3.2000000000000001E-2</c:v>
                </c:pt>
                <c:pt idx="43">
                  <c:v>-3.6999999999999998E-2</c:v>
                </c:pt>
                <c:pt idx="44">
                  <c:v>-3.6999999999999998E-2</c:v>
                </c:pt>
                <c:pt idx="45">
                  <c:v>-3.9E-2</c:v>
                </c:pt>
                <c:pt idx="46">
                  <c:v>-3.5999999999999997E-2</c:v>
                </c:pt>
                <c:pt idx="47">
                  <c:v>-3.3000000000000002E-2</c:v>
                </c:pt>
                <c:pt idx="48">
                  <c:v>-3.9E-2</c:v>
                </c:pt>
                <c:pt idx="49">
                  <c:v>-4.4999999999999998E-2</c:v>
                </c:pt>
                <c:pt idx="50">
                  <c:v>-0.191</c:v>
                </c:pt>
                <c:pt idx="51">
                  <c:v>-5.8999999999999997E-2</c:v>
                </c:pt>
                <c:pt idx="52">
                  <c:v>8.1000000000000003E-2</c:v>
                </c:pt>
                <c:pt idx="53">
                  <c:v>-8.2000000000000003E-2</c:v>
                </c:pt>
                <c:pt idx="54">
                  <c:v>0.11700000000000001</c:v>
                </c:pt>
                <c:pt idx="55">
                  <c:v>5.2999999999999999E-2</c:v>
                </c:pt>
                <c:pt idx="56">
                  <c:v>7.9000000000000001E-2</c:v>
                </c:pt>
                <c:pt idx="57">
                  <c:v>8.6999999999999994E-2</c:v>
                </c:pt>
                <c:pt idx="58">
                  <c:v>1.4999999999999999E-2</c:v>
                </c:pt>
                <c:pt idx="59">
                  <c:v>-1.4E-2</c:v>
                </c:pt>
                <c:pt idx="60">
                  <c:v>-0.09</c:v>
                </c:pt>
                <c:pt idx="61">
                  <c:v>-0.14399999999999999</c:v>
                </c:pt>
                <c:pt idx="62">
                  <c:v>-2.7E-2</c:v>
                </c:pt>
                <c:pt idx="63">
                  <c:v>-0.17399999999999999</c:v>
                </c:pt>
                <c:pt idx="64">
                  <c:v>-5.6000000000000001E-2</c:v>
                </c:pt>
                <c:pt idx="65">
                  <c:v>-6.0999999999999999E-2</c:v>
                </c:pt>
                <c:pt idx="66">
                  <c:v>-0.128</c:v>
                </c:pt>
                <c:pt idx="67">
                  <c:v>-0.28399999999999997</c:v>
                </c:pt>
                <c:pt idx="68">
                  <c:v>-0.14799999999999999</c:v>
                </c:pt>
                <c:pt idx="69">
                  <c:v>-0.216</c:v>
                </c:pt>
                <c:pt idx="70">
                  <c:v>-8.5000000000000006E-2</c:v>
                </c:pt>
                <c:pt idx="71">
                  <c:v>-0.33400000000000002</c:v>
                </c:pt>
                <c:pt idx="72">
                  <c:v>-0.32900000000000001</c:v>
                </c:pt>
                <c:pt idx="73">
                  <c:v>0.13</c:v>
                </c:pt>
                <c:pt idx="74">
                  <c:v>0.13</c:v>
                </c:pt>
                <c:pt idx="75">
                  <c:v>-0.45700000000000002</c:v>
                </c:pt>
                <c:pt idx="76">
                  <c:v>8.8999999999999996E-2</c:v>
                </c:pt>
                <c:pt idx="77">
                  <c:v>7.1999999999999995E-2</c:v>
                </c:pt>
                <c:pt idx="78">
                  <c:v>8.3000000000000004E-2</c:v>
                </c:pt>
                <c:pt idx="79">
                  <c:v>8.2000000000000003E-2</c:v>
                </c:pt>
                <c:pt idx="80">
                  <c:v>4.9000000000000002E-2</c:v>
                </c:pt>
                <c:pt idx="81">
                  <c:v>8.1000000000000003E-2</c:v>
                </c:pt>
                <c:pt idx="82">
                  <c:v>7.6999999999999999E-2</c:v>
                </c:pt>
                <c:pt idx="83">
                  <c:v>3.6999999999999998E-2</c:v>
                </c:pt>
                <c:pt idx="84">
                  <c:v>3.4000000000000002E-2</c:v>
                </c:pt>
                <c:pt idx="85">
                  <c:v>3.3000000000000002E-2</c:v>
                </c:pt>
                <c:pt idx="86">
                  <c:v>-3.1E-2</c:v>
                </c:pt>
                <c:pt idx="87">
                  <c:v>-8.6999999999999994E-2</c:v>
                </c:pt>
                <c:pt idx="88">
                  <c:v>-8.7999999999999995E-2</c:v>
                </c:pt>
                <c:pt idx="89">
                  <c:v>-9.6000000000000002E-2</c:v>
                </c:pt>
                <c:pt idx="90">
                  <c:v>-4.3999999999999997E-2</c:v>
                </c:pt>
                <c:pt idx="91">
                  <c:v>-0.06</c:v>
                </c:pt>
                <c:pt idx="92">
                  <c:v>-0.105</c:v>
                </c:pt>
                <c:pt idx="93">
                  <c:v>-8.5999999999999993E-2</c:v>
                </c:pt>
                <c:pt idx="94">
                  <c:v>-0.114</c:v>
                </c:pt>
                <c:pt idx="95">
                  <c:v>-0.156</c:v>
                </c:pt>
                <c:pt idx="96">
                  <c:v>-7.5999999999999998E-2</c:v>
                </c:pt>
                <c:pt idx="97">
                  <c:v>-9.7000000000000003E-2</c:v>
                </c:pt>
                <c:pt idx="98">
                  <c:v>-0.13800000000000001</c:v>
                </c:pt>
                <c:pt idx="99">
                  <c:v>-0.11899999999999999</c:v>
                </c:pt>
                <c:pt idx="100">
                  <c:v>-0.33800000000000002</c:v>
                </c:pt>
                <c:pt idx="101">
                  <c:v>-0.23100000000000001</c:v>
                </c:pt>
                <c:pt idx="102">
                  <c:v>-0.35099999999999998</c:v>
                </c:pt>
                <c:pt idx="103">
                  <c:v>-0.38700000000000001</c:v>
                </c:pt>
                <c:pt idx="104">
                  <c:v>4.1827591863522147E-2</c:v>
                </c:pt>
                <c:pt idx="105">
                  <c:v>3.0903005549072472E-2</c:v>
                </c:pt>
                <c:pt idx="106">
                  <c:v>-6.5763840908347693E-2</c:v>
                </c:pt>
                <c:pt idx="107">
                  <c:v>-9.2078770611555866E-2</c:v>
                </c:pt>
                <c:pt idx="108">
                  <c:v>-9.4205149215638898E-2</c:v>
                </c:pt>
                <c:pt idx="109">
                  <c:v>-6.2186969406098552E-2</c:v>
                </c:pt>
                <c:pt idx="110">
                  <c:v>-1.0917306192882562E-2</c:v>
                </c:pt>
                <c:pt idx="111">
                  <c:v>-2.6417471996425666E-2</c:v>
                </c:pt>
                <c:pt idx="112">
                  <c:v>1.1901062589217967E-2</c:v>
                </c:pt>
                <c:pt idx="113">
                  <c:v>1.6591548793667185E-2</c:v>
                </c:pt>
                <c:pt idx="114">
                  <c:v>6.9505391417700374E-2</c:v>
                </c:pt>
                <c:pt idx="115">
                  <c:v>-5.8276004235210725E-2</c:v>
                </c:pt>
                <c:pt idx="116">
                  <c:v>-1.9712135043268779E-3</c:v>
                </c:pt>
                <c:pt idx="117">
                  <c:v>4.5215393920802538E-2</c:v>
                </c:pt>
                <c:pt idx="118">
                  <c:v>0.10800429032202953</c:v>
                </c:pt>
                <c:pt idx="119">
                  <c:v>2.9461923127596282E-2</c:v>
                </c:pt>
                <c:pt idx="120">
                  <c:v>-0.1313905309823481</c:v>
                </c:pt>
                <c:pt idx="121">
                  <c:v>3.7567660942059797E-3</c:v>
                </c:pt>
                <c:pt idx="122">
                  <c:v>-0.27208090547888958</c:v>
                </c:pt>
                <c:pt idx="123">
                  <c:v>-0.40001197272001127</c:v>
                </c:pt>
                <c:pt idx="124">
                  <c:v>-0.11111461650440628</c:v>
                </c:pt>
                <c:pt idx="125">
                  <c:v>9.9644021126698221E-2</c:v>
                </c:pt>
                <c:pt idx="126">
                  <c:v>1.4274736070982511E-2</c:v>
                </c:pt>
                <c:pt idx="127">
                  <c:v>7.5098926528288618E-2</c:v>
                </c:pt>
                <c:pt idx="128">
                  <c:v>1.4204433424073319E-2</c:v>
                </c:pt>
                <c:pt idx="129">
                  <c:v>-0.12366381199330789</c:v>
                </c:pt>
                <c:pt idx="130">
                  <c:v>1.5749034092727456E-3</c:v>
                </c:pt>
                <c:pt idx="131">
                  <c:v>-0.27253915389948064</c:v>
                </c:pt>
                <c:pt idx="132">
                  <c:v>-0.12587395745743332</c:v>
                </c:pt>
                <c:pt idx="133">
                  <c:v>2.6478935571520177E-2</c:v>
                </c:pt>
                <c:pt idx="134">
                  <c:v>-2.5267355203347979E-2</c:v>
                </c:pt>
                <c:pt idx="135">
                  <c:v>-9.9971246371980252E-2</c:v>
                </c:pt>
                <c:pt idx="136">
                  <c:v>-0.15512462797083307</c:v>
                </c:pt>
                <c:pt idx="137">
                  <c:v>-0.16173137161494791</c:v>
                </c:pt>
                <c:pt idx="138">
                  <c:v>-0.2039811935761898</c:v>
                </c:pt>
                <c:pt idx="139">
                  <c:v>-0.18803060833863286</c:v>
                </c:pt>
                <c:pt idx="140">
                  <c:v>4.8574531467156894E-3</c:v>
                </c:pt>
                <c:pt idx="141">
                  <c:v>-0.19727053120825078</c:v>
                </c:pt>
                <c:pt idx="142">
                  <c:v>-0.214277810891494</c:v>
                </c:pt>
                <c:pt idx="143">
                  <c:v>-0.36717615925548253</c:v>
                </c:pt>
                <c:pt idx="144">
                  <c:v>-0.38118649601439986</c:v>
                </c:pt>
                <c:pt idx="145">
                  <c:v>-0.23077825084822381</c:v>
                </c:pt>
                <c:pt idx="146">
                  <c:v>-0.23592695825831414</c:v>
                </c:pt>
                <c:pt idx="147">
                  <c:v>-0.23405491166652889</c:v>
                </c:pt>
                <c:pt idx="148">
                  <c:v>-0.10561999248083931</c:v>
                </c:pt>
                <c:pt idx="149">
                  <c:v>-0.11832822227729516</c:v>
                </c:pt>
                <c:pt idx="150">
                  <c:v>-0.12475207352738613</c:v>
                </c:pt>
                <c:pt idx="151">
                  <c:v>-8.5063307902018923E-2</c:v>
                </c:pt>
                <c:pt idx="152">
                  <c:v>-6.6745540728911701E-2</c:v>
                </c:pt>
                <c:pt idx="153">
                  <c:v>-8.0044111975005328E-2</c:v>
                </c:pt>
                <c:pt idx="154">
                  <c:v>4.9337707216532509E-2</c:v>
                </c:pt>
                <c:pt idx="155">
                  <c:v>9.5434411906638122E-2</c:v>
                </c:pt>
                <c:pt idx="156">
                  <c:v>1.2025339245325124E-2</c:v>
                </c:pt>
                <c:pt idx="157">
                  <c:v>1.9365652581519007E-2</c:v>
                </c:pt>
                <c:pt idx="158">
                  <c:v>-0.14908507284211994</c:v>
                </c:pt>
                <c:pt idx="159">
                  <c:v>-0.49547366238389035</c:v>
                </c:pt>
                <c:pt idx="160">
                  <c:v>-0.15423248870421483</c:v>
                </c:pt>
                <c:pt idx="161">
                  <c:v>-0.19698048897518766</c:v>
                </c:pt>
                <c:pt idx="162">
                  <c:v>-0.55000000000000004</c:v>
                </c:pt>
                <c:pt idx="163">
                  <c:v>0.2</c:v>
                </c:pt>
              </c:numCache>
            </c:numRef>
          </c:xVal>
          <c:yVal>
            <c:numRef>
              <c:f>master_curve_PM_vs_xMes!$AL$2:$AL$165</c:f>
              <c:numCache>
                <c:formatCode>General</c:formatCode>
                <c:ptCount val="16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0.93563934583850261</c:v>
                </c:pt>
                <c:pt idx="79">
                  <c:v>0.94012707108129501</c:v>
                </c:pt>
                <c:pt idx="80">
                  <c:v>1.009817825782265</c:v>
                </c:pt>
                <c:pt idx="81">
                  <c:v>0.93141486990935263</c:v>
                </c:pt>
                <c:pt idx="82">
                  <c:v>0.9572878839624831</c:v>
                </c:pt>
                <c:pt idx="83">
                  <c:v>1.0434766068105512</c:v>
                </c:pt>
                <c:pt idx="84">
                  <c:v>1.0518067421366823</c:v>
                </c:pt>
                <c:pt idx="85">
                  <c:v>1.043844190931188</c:v>
                </c:pt>
              </c:numCache>
            </c:numRef>
          </c:yVal>
          <c:smooth val="0"/>
          <c:extLst>
            <c:ext xmlns:c16="http://schemas.microsoft.com/office/drawing/2014/chart" uri="{C3380CC4-5D6E-409C-BE32-E72D297353CC}">
              <c16:uniqueId val="{00000002-67E2-4741-A10E-C806335C2265}"/>
            </c:ext>
          </c:extLst>
        </c:ser>
        <c:ser>
          <c:idx val="3"/>
          <c:order val="3"/>
          <c:tx>
            <c:strRef>
              <c:f>master_curve_PM_vs_xMes!$AM$1</c:f>
              <c:strCache>
                <c:ptCount val="1"/>
                <c:pt idx="0">
                  <c:v>D≈11.8-12.9mm バンドル</c:v>
                </c:pt>
              </c:strCache>
            </c:strRef>
          </c:tx>
          <c:spPr>
            <a:ln w="25400" cap="rnd">
              <a:noFill/>
              <a:round/>
            </a:ln>
            <a:effectLst/>
          </c:spPr>
          <c:marker>
            <c:symbol val="triangle"/>
            <c:size val="7"/>
            <c:spPr>
              <a:solidFill>
                <a:srgbClr val="7030A0"/>
              </a:solidFill>
              <a:ln w="9525">
                <a:solidFill>
                  <a:srgbClr val="7030A0"/>
                </a:solidFill>
                <a:prstDash val="solid"/>
              </a:ln>
              <a:effectLst/>
            </c:spPr>
          </c:marker>
          <c:xVal>
            <c:numRef>
              <c:f>master_curve_PM_vs_xMes!$AI$2:$AI$165</c:f>
              <c:numCache>
                <c:formatCode>General</c:formatCode>
                <c:ptCount val="164"/>
                <c:pt idx="0">
                  <c:v>-0.05</c:v>
                </c:pt>
                <c:pt idx="1">
                  <c:v>-5.5E-2</c:v>
                </c:pt>
                <c:pt idx="2">
                  <c:v>-3.3000000000000002E-2</c:v>
                </c:pt>
                <c:pt idx="3">
                  <c:v>-7.4999999999999997E-2</c:v>
                </c:pt>
                <c:pt idx="4">
                  <c:v>-3.5999999999999997E-2</c:v>
                </c:pt>
                <c:pt idx="5">
                  <c:v>-4.8000000000000001E-2</c:v>
                </c:pt>
                <c:pt idx="6">
                  <c:v>-7.0999999999999994E-2</c:v>
                </c:pt>
                <c:pt idx="7">
                  <c:v>-2.7E-2</c:v>
                </c:pt>
                <c:pt idx="8">
                  <c:v>-2.5999999999999999E-2</c:v>
                </c:pt>
                <c:pt idx="9">
                  <c:v>1E-3</c:v>
                </c:pt>
                <c:pt idx="10">
                  <c:v>-1.7999999999999999E-2</c:v>
                </c:pt>
                <c:pt idx="11">
                  <c:v>-2.5999999999999999E-2</c:v>
                </c:pt>
                <c:pt idx="12">
                  <c:v>-1.2E-2</c:v>
                </c:pt>
                <c:pt idx="13">
                  <c:v>0.13700000000000001</c:v>
                </c:pt>
                <c:pt idx="14">
                  <c:v>6.0999999999999999E-2</c:v>
                </c:pt>
                <c:pt idx="15">
                  <c:v>7.9000000000000001E-2</c:v>
                </c:pt>
                <c:pt idx="16">
                  <c:v>7.4999999999999997E-2</c:v>
                </c:pt>
                <c:pt idx="17">
                  <c:v>0.107</c:v>
                </c:pt>
                <c:pt idx="18">
                  <c:v>9.2999999999999999E-2</c:v>
                </c:pt>
                <c:pt idx="19">
                  <c:v>9.1999999999999998E-2</c:v>
                </c:pt>
                <c:pt idx="20">
                  <c:v>7.2999999999999995E-2</c:v>
                </c:pt>
                <c:pt idx="21">
                  <c:v>7.1999999999999995E-2</c:v>
                </c:pt>
                <c:pt idx="22">
                  <c:v>6.8000000000000005E-2</c:v>
                </c:pt>
                <c:pt idx="23">
                  <c:v>7.6999999999999999E-2</c:v>
                </c:pt>
                <c:pt idx="24">
                  <c:v>7.0000000000000007E-2</c:v>
                </c:pt>
                <c:pt idx="25">
                  <c:v>6.9000000000000006E-2</c:v>
                </c:pt>
                <c:pt idx="26">
                  <c:v>6.5000000000000002E-2</c:v>
                </c:pt>
                <c:pt idx="27">
                  <c:v>9.6000000000000002E-2</c:v>
                </c:pt>
                <c:pt idx="28">
                  <c:v>0.105</c:v>
                </c:pt>
                <c:pt idx="29">
                  <c:v>0.10199999999999999</c:v>
                </c:pt>
                <c:pt idx="30">
                  <c:v>9.1999999999999998E-2</c:v>
                </c:pt>
                <c:pt idx="31">
                  <c:v>7.3999999999999996E-2</c:v>
                </c:pt>
                <c:pt idx="32">
                  <c:v>7.5999999999999998E-2</c:v>
                </c:pt>
                <c:pt idx="33">
                  <c:v>7.2999999999999995E-2</c:v>
                </c:pt>
                <c:pt idx="34">
                  <c:v>8.1000000000000003E-2</c:v>
                </c:pt>
                <c:pt idx="35">
                  <c:v>9.0999999999999998E-2</c:v>
                </c:pt>
                <c:pt idx="36">
                  <c:v>8.6999999999999994E-2</c:v>
                </c:pt>
                <c:pt idx="37">
                  <c:v>8.5999999999999993E-2</c:v>
                </c:pt>
                <c:pt idx="38">
                  <c:v>-0.159</c:v>
                </c:pt>
                <c:pt idx="39">
                  <c:v>5.1999999999999998E-2</c:v>
                </c:pt>
                <c:pt idx="40">
                  <c:v>-3.1E-2</c:v>
                </c:pt>
                <c:pt idx="41">
                  <c:v>-3.5999999999999997E-2</c:v>
                </c:pt>
                <c:pt idx="42">
                  <c:v>-3.2000000000000001E-2</c:v>
                </c:pt>
                <c:pt idx="43">
                  <c:v>-3.6999999999999998E-2</c:v>
                </c:pt>
                <c:pt idx="44">
                  <c:v>-3.6999999999999998E-2</c:v>
                </c:pt>
                <c:pt idx="45">
                  <c:v>-3.9E-2</c:v>
                </c:pt>
                <c:pt idx="46">
                  <c:v>-3.5999999999999997E-2</c:v>
                </c:pt>
                <c:pt idx="47">
                  <c:v>-3.3000000000000002E-2</c:v>
                </c:pt>
                <c:pt idx="48">
                  <c:v>-3.9E-2</c:v>
                </c:pt>
                <c:pt idx="49">
                  <c:v>-4.4999999999999998E-2</c:v>
                </c:pt>
                <c:pt idx="50">
                  <c:v>-0.191</c:v>
                </c:pt>
                <c:pt idx="51">
                  <c:v>-5.8999999999999997E-2</c:v>
                </c:pt>
                <c:pt idx="52">
                  <c:v>8.1000000000000003E-2</c:v>
                </c:pt>
                <c:pt idx="53">
                  <c:v>-8.2000000000000003E-2</c:v>
                </c:pt>
                <c:pt idx="54">
                  <c:v>0.11700000000000001</c:v>
                </c:pt>
                <c:pt idx="55">
                  <c:v>5.2999999999999999E-2</c:v>
                </c:pt>
                <c:pt idx="56">
                  <c:v>7.9000000000000001E-2</c:v>
                </c:pt>
                <c:pt idx="57">
                  <c:v>8.6999999999999994E-2</c:v>
                </c:pt>
                <c:pt idx="58">
                  <c:v>1.4999999999999999E-2</c:v>
                </c:pt>
                <c:pt idx="59">
                  <c:v>-1.4E-2</c:v>
                </c:pt>
                <c:pt idx="60">
                  <c:v>-0.09</c:v>
                </c:pt>
                <c:pt idx="61">
                  <c:v>-0.14399999999999999</c:v>
                </c:pt>
                <c:pt idx="62">
                  <c:v>-2.7E-2</c:v>
                </c:pt>
                <c:pt idx="63">
                  <c:v>-0.17399999999999999</c:v>
                </c:pt>
                <c:pt idx="64">
                  <c:v>-5.6000000000000001E-2</c:v>
                </c:pt>
                <c:pt idx="65">
                  <c:v>-6.0999999999999999E-2</c:v>
                </c:pt>
                <c:pt idx="66">
                  <c:v>-0.128</c:v>
                </c:pt>
                <c:pt idx="67">
                  <c:v>-0.28399999999999997</c:v>
                </c:pt>
                <c:pt idx="68">
                  <c:v>-0.14799999999999999</c:v>
                </c:pt>
                <c:pt idx="69">
                  <c:v>-0.216</c:v>
                </c:pt>
                <c:pt idx="70">
                  <c:v>-8.5000000000000006E-2</c:v>
                </c:pt>
                <c:pt idx="71">
                  <c:v>-0.33400000000000002</c:v>
                </c:pt>
                <c:pt idx="72">
                  <c:v>-0.32900000000000001</c:v>
                </c:pt>
                <c:pt idx="73">
                  <c:v>0.13</c:v>
                </c:pt>
                <c:pt idx="74">
                  <c:v>0.13</c:v>
                </c:pt>
                <c:pt idx="75">
                  <c:v>-0.45700000000000002</c:v>
                </c:pt>
                <c:pt idx="76">
                  <c:v>8.8999999999999996E-2</c:v>
                </c:pt>
                <c:pt idx="77">
                  <c:v>7.1999999999999995E-2</c:v>
                </c:pt>
                <c:pt idx="78">
                  <c:v>8.3000000000000004E-2</c:v>
                </c:pt>
                <c:pt idx="79">
                  <c:v>8.2000000000000003E-2</c:v>
                </c:pt>
                <c:pt idx="80">
                  <c:v>4.9000000000000002E-2</c:v>
                </c:pt>
                <c:pt idx="81">
                  <c:v>8.1000000000000003E-2</c:v>
                </c:pt>
                <c:pt idx="82">
                  <c:v>7.6999999999999999E-2</c:v>
                </c:pt>
                <c:pt idx="83">
                  <c:v>3.6999999999999998E-2</c:v>
                </c:pt>
                <c:pt idx="84">
                  <c:v>3.4000000000000002E-2</c:v>
                </c:pt>
                <c:pt idx="85">
                  <c:v>3.3000000000000002E-2</c:v>
                </c:pt>
                <c:pt idx="86">
                  <c:v>-3.1E-2</c:v>
                </c:pt>
                <c:pt idx="87">
                  <c:v>-8.6999999999999994E-2</c:v>
                </c:pt>
                <c:pt idx="88">
                  <c:v>-8.7999999999999995E-2</c:v>
                </c:pt>
                <c:pt idx="89">
                  <c:v>-9.6000000000000002E-2</c:v>
                </c:pt>
                <c:pt idx="90">
                  <c:v>-4.3999999999999997E-2</c:v>
                </c:pt>
                <c:pt idx="91">
                  <c:v>-0.06</c:v>
                </c:pt>
                <c:pt idx="92">
                  <c:v>-0.105</c:v>
                </c:pt>
                <c:pt idx="93">
                  <c:v>-8.5999999999999993E-2</c:v>
                </c:pt>
                <c:pt idx="94">
                  <c:v>-0.114</c:v>
                </c:pt>
                <c:pt idx="95">
                  <c:v>-0.156</c:v>
                </c:pt>
                <c:pt idx="96">
                  <c:v>-7.5999999999999998E-2</c:v>
                </c:pt>
                <c:pt idx="97">
                  <c:v>-9.7000000000000003E-2</c:v>
                </c:pt>
                <c:pt idx="98">
                  <c:v>-0.13800000000000001</c:v>
                </c:pt>
                <c:pt idx="99">
                  <c:v>-0.11899999999999999</c:v>
                </c:pt>
                <c:pt idx="100">
                  <c:v>-0.33800000000000002</c:v>
                </c:pt>
                <c:pt idx="101">
                  <c:v>-0.23100000000000001</c:v>
                </c:pt>
                <c:pt idx="102">
                  <c:v>-0.35099999999999998</c:v>
                </c:pt>
                <c:pt idx="103">
                  <c:v>-0.38700000000000001</c:v>
                </c:pt>
                <c:pt idx="104">
                  <c:v>4.1827591863522147E-2</c:v>
                </c:pt>
                <c:pt idx="105">
                  <c:v>3.0903005549072472E-2</c:v>
                </c:pt>
                <c:pt idx="106">
                  <c:v>-6.5763840908347693E-2</c:v>
                </c:pt>
                <c:pt idx="107">
                  <c:v>-9.2078770611555866E-2</c:v>
                </c:pt>
                <c:pt idx="108">
                  <c:v>-9.4205149215638898E-2</c:v>
                </c:pt>
                <c:pt idx="109">
                  <c:v>-6.2186969406098552E-2</c:v>
                </c:pt>
                <c:pt idx="110">
                  <c:v>-1.0917306192882562E-2</c:v>
                </c:pt>
                <c:pt idx="111">
                  <c:v>-2.6417471996425666E-2</c:v>
                </c:pt>
                <c:pt idx="112">
                  <c:v>1.1901062589217967E-2</c:v>
                </c:pt>
                <c:pt idx="113">
                  <c:v>1.6591548793667185E-2</c:v>
                </c:pt>
                <c:pt idx="114">
                  <c:v>6.9505391417700374E-2</c:v>
                </c:pt>
                <c:pt idx="115">
                  <c:v>-5.8276004235210725E-2</c:v>
                </c:pt>
                <c:pt idx="116">
                  <c:v>-1.9712135043268779E-3</c:v>
                </c:pt>
                <c:pt idx="117">
                  <c:v>4.5215393920802538E-2</c:v>
                </c:pt>
                <c:pt idx="118">
                  <c:v>0.10800429032202953</c:v>
                </c:pt>
                <c:pt idx="119">
                  <c:v>2.9461923127596282E-2</c:v>
                </c:pt>
                <c:pt idx="120">
                  <c:v>-0.1313905309823481</c:v>
                </c:pt>
                <c:pt idx="121">
                  <c:v>3.7567660942059797E-3</c:v>
                </c:pt>
                <c:pt idx="122">
                  <c:v>-0.27208090547888958</c:v>
                </c:pt>
                <c:pt idx="123">
                  <c:v>-0.40001197272001127</c:v>
                </c:pt>
                <c:pt idx="124">
                  <c:v>-0.11111461650440628</c:v>
                </c:pt>
                <c:pt idx="125">
                  <c:v>9.9644021126698221E-2</c:v>
                </c:pt>
                <c:pt idx="126">
                  <c:v>1.4274736070982511E-2</c:v>
                </c:pt>
                <c:pt idx="127">
                  <c:v>7.5098926528288618E-2</c:v>
                </c:pt>
                <c:pt idx="128">
                  <c:v>1.4204433424073319E-2</c:v>
                </c:pt>
                <c:pt idx="129">
                  <c:v>-0.12366381199330789</c:v>
                </c:pt>
                <c:pt idx="130">
                  <c:v>1.5749034092727456E-3</c:v>
                </c:pt>
                <c:pt idx="131">
                  <c:v>-0.27253915389948064</c:v>
                </c:pt>
                <c:pt idx="132">
                  <c:v>-0.12587395745743332</c:v>
                </c:pt>
                <c:pt idx="133">
                  <c:v>2.6478935571520177E-2</c:v>
                </c:pt>
                <c:pt idx="134">
                  <c:v>-2.5267355203347979E-2</c:v>
                </c:pt>
                <c:pt idx="135">
                  <c:v>-9.9971246371980252E-2</c:v>
                </c:pt>
                <c:pt idx="136">
                  <c:v>-0.15512462797083307</c:v>
                </c:pt>
                <c:pt idx="137">
                  <c:v>-0.16173137161494791</c:v>
                </c:pt>
                <c:pt idx="138">
                  <c:v>-0.2039811935761898</c:v>
                </c:pt>
                <c:pt idx="139">
                  <c:v>-0.18803060833863286</c:v>
                </c:pt>
                <c:pt idx="140">
                  <c:v>4.8574531467156894E-3</c:v>
                </c:pt>
                <c:pt idx="141">
                  <c:v>-0.19727053120825078</c:v>
                </c:pt>
                <c:pt idx="142">
                  <c:v>-0.214277810891494</c:v>
                </c:pt>
                <c:pt idx="143">
                  <c:v>-0.36717615925548253</c:v>
                </c:pt>
                <c:pt idx="144">
                  <c:v>-0.38118649601439986</c:v>
                </c:pt>
                <c:pt idx="145">
                  <c:v>-0.23077825084822381</c:v>
                </c:pt>
                <c:pt idx="146">
                  <c:v>-0.23592695825831414</c:v>
                </c:pt>
                <c:pt idx="147">
                  <c:v>-0.23405491166652889</c:v>
                </c:pt>
                <c:pt idx="148">
                  <c:v>-0.10561999248083931</c:v>
                </c:pt>
                <c:pt idx="149">
                  <c:v>-0.11832822227729516</c:v>
                </c:pt>
                <c:pt idx="150">
                  <c:v>-0.12475207352738613</c:v>
                </c:pt>
                <c:pt idx="151">
                  <c:v>-8.5063307902018923E-2</c:v>
                </c:pt>
                <c:pt idx="152">
                  <c:v>-6.6745540728911701E-2</c:v>
                </c:pt>
                <c:pt idx="153">
                  <c:v>-8.0044111975005328E-2</c:v>
                </c:pt>
                <c:pt idx="154">
                  <c:v>4.9337707216532509E-2</c:v>
                </c:pt>
                <c:pt idx="155">
                  <c:v>9.5434411906638122E-2</c:v>
                </c:pt>
                <c:pt idx="156">
                  <c:v>1.2025339245325124E-2</c:v>
                </c:pt>
                <c:pt idx="157">
                  <c:v>1.9365652581519007E-2</c:v>
                </c:pt>
                <c:pt idx="158">
                  <c:v>-0.14908507284211994</c:v>
                </c:pt>
                <c:pt idx="159">
                  <c:v>-0.49547366238389035</c:v>
                </c:pt>
                <c:pt idx="160">
                  <c:v>-0.15423248870421483</c:v>
                </c:pt>
                <c:pt idx="161">
                  <c:v>-0.19698048897518766</c:v>
                </c:pt>
                <c:pt idx="162">
                  <c:v>-0.55000000000000004</c:v>
                </c:pt>
                <c:pt idx="163">
                  <c:v>0.2</c:v>
                </c:pt>
              </c:numCache>
            </c:numRef>
          </c:xVal>
          <c:yVal>
            <c:numRef>
              <c:f>master_curve_PM_vs_xMes!$AM$2:$AM$165</c:f>
              <c:numCache>
                <c:formatCode>General</c:formatCode>
                <c:ptCount val="164"/>
                <c:pt idx="104">
                  <c:v>1.0106273276798741</c:v>
                </c:pt>
                <c:pt idx="105">
                  <c:v>0.9941305276948661</c:v>
                </c:pt>
                <c:pt idx="106">
                  <c:v>1.1420331997209425</c:v>
                </c:pt>
                <c:pt idx="107">
                  <c:v>1.1458211602460993</c:v>
                </c:pt>
                <c:pt idx="108">
                  <c:v>1.0696424276784597</c:v>
                </c:pt>
                <c:pt idx="109">
                  <c:v>1.0572574945402045</c:v>
                </c:pt>
                <c:pt idx="110">
                  <c:v>1.0300449590800949</c:v>
                </c:pt>
                <c:pt idx="111">
                  <c:v>1.0486269642813966</c:v>
                </c:pt>
                <c:pt idx="112">
                  <c:v>1.0170111030513174</c:v>
                </c:pt>
                <c:pt idx="113">
                  <c:v>1.0784630669650037</c:v>
                </c:pt>
                <c:pt idx="114">
                  <c:v>0.97050531197078704</c:v>
                </c:pt>
                <c:pt idx="115">
                  <c:v>1.1147442639782528</c:v>
                </c:pt>
                <c:pt idx="116">
                  <c:v>1.1335591236790374</c:v>
                </c:pt>
                <c:pt idx="117">
                  <c:v>1.1225757871297435</c:v>
                </c:pt>
                <c:pt idx="118">
                  <c:v>0.71883944631598595</c:v>
                </c:pt>
                <c:pt idx="119">
                  <c:v>0.96821391716224259</c:v>
                </c:pt>
                <c:pt idx="120">
                  <c:v>1.0170298270384632</c:v>
                </c:pt>
                <c:pt idx="121">
                  <c:v>0.83378015007609785</c:v>
                </c:pt>
                <c:pt idx="122">
                  <c:v>1.0054959727378219</c:v>
                </c:pt>
                <c:pt idx="123">
                  <c:v>0.99986769014705335</c:v>
                </c:pt>
                <c:pt idx="124">
                  <c:v>0.89325399259198879</c:v>
                </c:pt>
                <c:pt idx="125">
                  <c:v>0.72085840207540708</c:v>
                </c:pt>
                <c:pt idx="126">
                  <c:v>0.99900558386974514</c:v>
                </c:pt>
                <c:pt idx="127">
                  <c:v>0.77635061951378193</c:v>
                </c:pt>
                <c:pt idx="128">
                  <c:v>0.98607542211810006</c:v>
                </c:pt>
                <c:pt idx="129">
                  <c:v>1.0358021123112462</c:v>
                </c:pt>
                <c:pt idx="130">
                  <c:v>0.87339128690803014</c:v>
                </c:pt>
                <c:pt idx="131">
                  <c:v>0.98340843928386501</c:v>
                </c:pt>
                <c:pt idx="132">
                  <c:v>1.0113336196217049</c:v>
                </c:pt>
                <c:pt idx="133">
                  <c:v>0.84462124337444366</c:v>
                </c:pt>
                <c:pt idx="134">
                  <c:v>0.87998289251990947</c:v>
                </c:pt>
                <c:pt idx="135">
                  <c:v>0.90268212146756033</c:v>
                </c:pt>
                <c:pt idx="136">
                  <c:v>0.85556401912524693</c:v>
                </c:pt>
                <c:pt idx="137">
                  <c:v>0.88521555197109092</c:v>
                </c:pt>
                <c:pt idx="138">
                  <c:v>0.86622323690751601</c:v>
                </c:pt>
                <c:pt idx="139">
                  <c:v>1.0042905654274472</c:v>
                </c:pt>
                <c:pt idx="140">
                  <c:v>0.84205398383796004</c:v>
                </c:pt>
                <c:pt idx="141">
                  <c:v>0.85336940668300787</c:v>
                </c:pt>
                <c:pt idx="142">
                  <c:v>0.87045039764100207</c:v>
                </c:pt>
                <c:pt idx="143">
                  <c:v>0.94516293568375509</c:v>
                </c:pt>
                <c:pt idx="144">
                  <c:v>0.96095561064617607</c:v>
                </c:pt>
                <c:pt idx="145">
                  <c:v>1.0056607893706506</c:v>
                </c:pt>
                <c:pt idx="146">
                  <c:v>1.00474881613253</c:v>
                </c:pt>
                <c:pt idx="147">
                  <c:v>0.97760785491798385</c:v>
                </c:pt>
                <c:pt idx="148">
                  <c:v>0.9015283863395509</c:v>
                </c:pt>
                <c:pt idx="149">
                  <c:v>0.91602919216198697</c:v>
                </c:pt>
                <c:pt idx="150">
                  <c:v>0.89635566331219485</c:v>
                </c:pt>
                <c:pt idx="151">
                  <c:v>1.0066676827342744</c:v>
                </c:pt>
                <c:pt idx="152">
                  <c:v>0.9637585856975367</c:v>
                </c:pt>
                <c:pt idx="153">
                  <c:v>0.99846861588129399</c:v>
                </c:pt>
                <c:pt idx="154">
                  <c:v>0.66592778646237583</c:v>
                </c:pt>
                <c:pt idx="155">
                  <c:v>0.68909447428525927</c:v>
                </c:pt>
                <c:pt idx="156">
                  <c:v>0.74604525550069956</c:v>
                </c:pt>
                <c:pt idx="157">
                  <c:v>0.7473150290366134</c:v>
                </c:pt>
                <c:pt idx="158">
                  <c:v>0.94173509715834025</c:v>
                </c:pt>
                <c:pt idx="159">
                  <c:v>0.90806338492643834</c:v>
                </c:pt>
                <c:pt idx="160">
                  <c:v>0.85614979108026401</c:v>
                </c:pt>
                <c:pt idx="161">
                  <c:v>0.87728584161549694</c:v>
                </c:pt>
              </c:numCache>
            </c:numRef>
          </c:yVal>
          <c:smooth val="0"/>
          <c:extLst>
            <c:ext xmlns:c16="http://schemas.microsoft.com/office/drawing/2014/chart" uri="{C3380CC4-5D6E-409C-BE32-E72D297353CC}">
              <c16:uniqueId val="{00000003-67E2-4741-A10E-C806335C2265}"/>
            </c:ext>
          </c:extLst>
        </c:ser>
        <c:ser>
          <c:idx val="4"/>
          <c:order val="4"/>
          <c:tx>
            <c:strRef>
              <c:f>master_curve_PM_vs_xMes!$AN$1</c:f>
              <c:strCache>
                <c:ptCount val="1"/>
                <c:pt idx="0">
                  <c:v>PM=1</c:v>
                </c:pt>
              </c:strCache>
            </c:strRef>
          </c:tx>
          <c:spPr>
            <a:ln w="19050" cap="rnd">
              <a:solidFill>
                <a:srgbClr val="FF0000"/>
              </a:solidFill>
              <a:prstDash val="lgDash"/>
              <a:round/>
            </a:ln>
            <a:effectLst/>
          </c:spPr>
          <c:marker>
            <c:symbol val="none"/>
          </c:marker>
          <c:xVal>
            <c:numRef>
              <c:f>master_curve_PM_vs_xMes!$AI$2:$AI$165</c:f>
              <c:numCache>
                <c:formatCode>General</c:formatCode>
                <c:ptCount val="164"/>
                <c:pt idx="0">
                  <c:v>-0.05</c:v>
                </c:pt>
                <c:pt idx="1">
                  <c:v>-5.5E-2</c:v>
                </c:pt>
                <c:pt idx="2">
                  <c:v>-3.3000000000000002E-2</c:v>
                </c:pt>
                <c:pt idx="3">
                  <c:v>-7.4999999999999997E-2</c:v>
                </c:pt>
                <c:pt idx="4">
                  <c:v>-3.5999999999999997E-2</c:v>
                </c:pt>
                <c:pt idx="5">
                  <c:v>-4.8000000000000001E-2</c:v>
                </c:pt>
                <c:pt idx="6">
                  <c:v>-7.0999999999999994E-2</c:v>
                </c:pt>
                <c:pt idx="7">
                  <c:v>-2.7E-2</c:v>
                </c:pt>
                <c:pt idx="8">
                  <c:v>-2.5999999999999999E-2</c:v>
                </c:pt>
                <c:pt idx="9">
                  <c:v>1E-3</c:v>
                </c:pt>
                <c:pt idx="10">
                  <c:v>-1.7999999999999999E-2</c:v>
                </c:pt>
                <c:pt idx="11">
                  <c:v>-2.5999999999999999E-2</c:v>
                </c:pt>
                <c:pt idx="12">
                  <c:v>-1.2E-2</c:v>
                </c:pt>
                <c:pt idx="13">
                  <c:v>0.13700000000000001</c:v>
                </c:pt>
                <c:pt idx="14">
                  <c:v>6.0999999999999999E-2</c:v>
                </c:pt>
                <c:pt idx="15">
                  <c:v>7.9000000000000001E-2</c:v>
                </c:pt>
                <c:pt idx="16">
                  <c:v>7.4999999999999997E-2</c:v>
                </c:pt>
                <c:pt idx="17">
                  <c:v>0.107</c:v>
                </c:pt>
                <c:pt idx="18">
                  <c:v>9.2999999999999999E-2</c:v>
                </c:pt>
                <c:pt idx="19">
                  <c:v>9.1999999999999998E-2</c:v>
                </c:pt>
                <c:pt idx="20">
                  <c:v>7.2999999999999995E-2</c:v>
                </c:pt>
                <c:pt idx="21">
                  <c:v>7.1999999999999995E-2</c:v>
                </c:pt>
                <c:pt idx="22">
                  <c:v>6.8000000000000005E-2</c:v>
                </c:pt>
                <c:pt idx="23">
                  <c:v>7.6999999999999999E-2</c:v>
                </c:pt>
                <c:pt idx="24">
                  <c:v>7.0000000000000007E-2</c:v>
                </c:pt>
                <c:pt idx="25">
                  <c:v>6.9000000000000006E-2</c:v>
                </c:pt>
                <c:pt idx="26">
                  <c:v>6.5000000000000002E-2</c:v>
                </c:pt>
                <c:pt idx="27">
                  <c:v>9.6000000000000002E-2</c:v>
                </c:pt>
                <c:pt idx="28">
                  <c:v>0.105</c:v>
                </c:pt>
                <c:pt idx="29">
                  <c:v>0.10199999999999999</c:v>
                </c:pt>
                <c:pt idx="30">
                  <c:v>9.1999999999999998E-2</c:v>
                </c:pt>
                <c:pt idx="31">
                  <c:v>7.3999999999999996E-2</c:v>
                </c:pt>
                <c:pt idx="32">
                  <c:v>7.5999999999999998E-2</c:v>
                </c:pt>
                <c:pt idx="33">
                  <c:v>7.2999999999999995E-2</c:v>
                </c:pt>
                <c:pt idx="34">
                  <c:v>8.1000000000000003E-2</c:v>
                </c:pt>
                <c:pt idx="35">
                  <c:v>9.0999999999999998E-2</c:v>
                </c:pt>
                <c:pt idx="36">
                  <c:v>8.6999999999999994E-2</c:v>
                </c:pt>
                <c:pt idx="37">
                  <c:v>8.5999999999999993E-2</c:v>
                </c:pt>
                <c:pt idx="38">
                  <c:v>-0.159</c:v>
                </c:pt>
                <c:pt idx="39">
                  <c:v>5.1999999999999998E-2</c:v>
                </c:pt>
                <c:pt idx="40">
                  <c:v>-3.1E-2</c:v>
                </c:pt>
                <c:pt idx="41">
                  <c:v>-3.5999999999999997E-2</c:v>
                </c:pt>
                <c:pt idx="42">
                  <c:v>-3.2000000000000001E-2</c:v>
                </c:pt>
                <c:pt idx="43">
                  <c:v>-3.6999999999999998E-2</c:v>
                </c:pt>
                <c:pt idx="44">
                  <c:v>-3.6999999999999998E-2</c:v>
                </c:pt>
                <c:pt idx="45">
                  <c:v>-3.9E-2</c:v>
                </c:pt>
                <c:pt idx="46">
                  <c:v>-3.5999999999999997E-2</c:v>
                </c:pt>
                <c:pt idx="47">
                  <c:v>-3.3000000000000002E-2</c:v>
                </c:pt>
                <c:pt idx="48">
                  <c:v>-3.9E-2</c:v>
                </c:pt>
                <c:pt idx="49">
                  <c:v>-4.4999999999999998E-2</c:v>
                </c:pt>
                <c:pt idx="50">
                  <c:v>-0.191</c:v>
                </c:pt>
                <c:pt idx="51">
                  <c:v>-5.8999999999999997E-2</c:v>
                </c:pt>
                <c:pt idx="52">
                  <c:v>8.1000000000000003E-2</c:v>
                </c:pt>
                <c:pt idx="53">
                  <c:v>-8.2000000000000003E-2</c:v>
                </c:pt>
                <c:pt idx="54">
                  <c:v>0.11700000000000001</c:v>
                </c:pt>
                <c:pt idx="55">
                  <c:v>5.2999999999999999E-2</c:v>
                </c:pt>
                <c:pt idx="56">
                  <c:v>7.9000000000000001E-2</c:v>
                </c:pt>
                <c:pt idx="57">
                  <c:v>8.6999999999999994E-2</c:v>
                </c:pt>
                <c:pt idx="58">
                  <c:v>1.4999999999999999E-2</c:v>
                </c:pt>
                <c:pt idx="59">
                  <c:v>-1.4E-2</c:v>
                </c:pt>
                <c:pt idx="60">
                  <c:v>-0.09</c:v>
                </c:pt>
                <c:pt idx="61">
                  <c:v>-0.14399999999999999</c:v>
                </c:pt>
                <c:pt idx="62">
                  <c:v>-2.7E-2</c:v>
                </c:pt>
                <c:pt idx="63">
                  <c:v>-0.17399999999999999</c:v>
                </c:pt>
                <c:pt idx="64">
                  <c:v>-5.6000000000000001E-2</c:v>
                </c:pt>
                <c:pt idx="65">
                  <c:v>-6.0999999999999999E-2</c:v>
                </c:pt>
                <c:pt idx="66">
                  <c:v>-0.128</c:v>
                </c:pt>
                <c:pt idx="67">
                  <c:v>-0.28399999999999997</c:v>
                </c:pt>
                <c:pt idx="68">
                  <c:v>-0.14799999999999999</c:v>
                </c:pt>
                <c:pt idx="69">
                  <c:v>-0.216</c:v>
                </c:pt>
                <c:pt idx="70">
                  <c:v>-8.5000000000000006E-2</c:v>
                </c:pt>
                <c:pt idx="71">
                  <c:v>-0.33400000000000002</c:v>
                </c:pt>
                <c:pt idx="72">
                  <c:v>-0.32900000000000001</c:v>
                </c:pt>
                <c:pt idx="73">
                  <c:v>0.13</c:v>
                </c:pt>
                <c:pt idx="74">
                  <c:v>0.13</c:v>
                </c:pt>
                <c:pt idx="75">
                  <c:v>-0.45700000000000002</c:v>
                </c:pt>
                <c:pt idx="76">
                  <c:v>8.8999999999999996E-2</c:v>
                </c:pt>
                <c:pt idx="77">
                  <c:v>7.1999999999999995E-2</c:v>
                </c:pt>
                <c:pt idx="78">
                  <c:v>8.3000000000000004E-2</c:v>
                </c:pt>
                <c:pt idx="79">
                  <c:v>8.2000000000000003E-2</c:v>
                </c:pt>
                <c:pt idx="80">
                  <c:v>4.9000000000000002E-2</c:v>
                </c:pt>
                <c:pt idx="81">
                  <c:v>8.1000000000000003E-2</c:v>
                </c:pt>
                <c:pt idx="82">
                  <c:v>7.6999999999999999E-2</c:v>
                </c:pt>
                <c:pt idx="83">
                  <c:v>3.6999999999999998E-2</c:v>
                </c:pt>
                <c:pt idx="84">
                  <c:v>3.4000000000000002E-2</c:v>
                </c:pt>
                <c:pt idx="85">
                  <c:v>3.3000000000000002E-2</c:v>
                </c:pt>
                <c:pt idx="86">
                  <c:v>-3.1E-2</c:v>
                </c:pt>
                <c:pt idx="87">
                  <c:v>-8.6999999999999994E-2</c:v>
                </c:pt>
                <c:pt idx="88">
                  <c:v>-8.7999999999999995E-2</c:v>
                </c:pt>
                <c:pt idx="89">
                  <c:v>-9.6000000000000002E-2</c:v>
                </c:pt>
                <c:pt idx="90">
                  <c:v>-4.3999999999999997E-2</c:v>
                </c:pt>
                <c:pt idx="91">
                  <c:v>-0.06</c:v>
                </c:pt>
                <c:pt idx="92">
                  <c:v>-0.105</c:v>
                </c:pt>
                <c:pt idx="93">
                  <c:v>-8.5999999999999993E-2</c:v>
                </c:pt>
                <c:pt idx="94">
                  <c:v>-0.114</c:v>
                </c:pt>
                <c:pt idx="95">
                  <c:v>-0.156</c:v>
                </c:pt>
                <c:pt idx="96">
                  <c:v>-7.5999999999999998E-2</c:v>
                </c:pt>
                <c:pt idx="97">
                  <c:v>-9.7000000000000003E-2</c:v>
                </c:pt>
                <c:pt idx="98">
                  <c:v>-0.13800000000000001</c:v>
                </c:pt>
                <c:pt idx="99">
                  <c:v>-0.11899999999999999</c:v>
                </c:pt>
                <c:pt idx="100">
                  <c:v>-0.33800000000000002</c:v>
                </c:pt>
                <c:pt idx="101">
                  <c:v>-0.23100000000000001</c:v>
                </c:pt>
                <c:pt idx="102">
                  <c:v>-0.35099999999999998</c:v>
                </c:pt>
                <c:pt idx="103">
                  <c:v>-0.38700000000000001</c:v>
                </c:pt>
                <c:pt idx="104">
                  <c:v>4.1827591863522147E-2</c:v>
                </c:pt>
                <c:pt idx="105">
                  <c:v>3.0903005549072472E-2</c:v>
                </c:pt>
                <c:pt idx="106">
                  <c:v>-6.5763840908347693E-2</c:v>
                </c:pt>
                <c:pt idx="107">
                  <c:v>-9.2078770611555866E-2</c:v>
                </c:pt>
                <c:pt idx="108">
                  <c:v>-9.4205149215638898E-2</c:v>
                </c:pt>
                <c:pt idx="109">
                  <c:v>-6.2186969406098552E-2</c:v>
                </c:pt>
                <c:pt idx="110">
                  <c:v>-1.0917306192882562E-2</c:v>
                </c:pt>
                <c:pt idx="111">
                  <c:v>-2.6417471996425666E-2</c:v>
                </c:pt>
                <c:pt idx="112">
                  <c:v>1.1901062589217967E-2</c:v>
                </c:pt>
                <c:pt idx="113">
                  <c:v>1.6591548793667185E-2</c:v>
                </c:pt>
                <c:pt idx="114">
                  <c:v>6.9505391417700374E-2</c:v>
                </c:pt>
                <c:pt idx="115">
                  <c:v>-5.8276004235210725E-2</c:v>
                </c:pt>
                <c:pt idx="116">
                  <c:v>-1.9712135043268779E-3</c:v>
                </c:pt>
                <c:pt idx="117">
                  <c:v>4.5215393920802538E-2</c:v>
                </c:pt>
                <c:pt idx="118">
                  <c:v>0.10800429032202953</c:v>
                </c:pt>
                <c:pt idx="119">
                  <c:v>2.9461923127596282E-2</c:v>
                </c:pt>
                <c:pt idx="120">
                  <c:v>-0.1313905309823481</c:v>
                </c:pt>
                <c:pt idx="121">
                  <c:v>3.7567660942059797E-3</c:v>
                </c:pt>
                <c:pt idx="122">
                  <c:v>-0.27208090547888958</c:v>
                </c:pt>
                <c:pt idx="123">
                  <c:v>-0.40001197272001127</c:v>
                </c:pt>
                <c:pt idx="124">
                  <c:v>-0.11111461650440628</c:v>
                </c:pt>
                <c:pt idx="125">
                  <c:v>9.9644021126698221E-2</c:v>
                </c:pt>
                <c:pt idx="126">
                  <c:v>1.4274736070982511E-2</c:v>
                </c:pt>
                <c:pt idx="127">
                  <c:v>7.5098926528288618E-2</c:v>
                </c:pt>
                <c:pt idx="128">
                  <c:v>1.4204433424073319E-2</c:v>
                </c:pt>
                <c:pt idx="129">
                  <c:v>-0.12366381199330789</c:v>
                </c:pt>
                <c:pt idx="130">
                  <c:v>1.5749034092727456E-3</c:v>
                </c:pt>
                <c:pt idx="131">
                  <c:v>-0.27253915389948064</c:v>
                </c:pt>
                <c:pt idx="132">
                  <c:v>-0.12587395745743332</c:v>
                </c:pt>
                <c:pt idx="133">
                  <c:v>2.6478935571520177E-2</c:v>
                </c:pt>
                <c:pt idx="134">
                  <c:v>-2.5267355203347979E-2</c:v>
                </c:pt>
                <c:pt idx="135">
                  <c:v>-9.9971246371980252E-2</c:v>
                </c:pt>
                <c:pt idx="136">
                  <c:v>-0.15512462797083307</c:v>
                </c:pt>
                <c:pt idx="137">
                  <c:v>-0.16173137161494791</c:v>
                </c:pt>
                <c:pt idx="138">
                  <c:v>-0.2039811935761898</c:v>
                </c:pt>
                <c:pt idx="139">
                  <c:v>-0.18803060833863286</c:v>
                </c:pt>
                <c:pt idx="140">
                  <c:v>4.8574531467156894E-3</c:v>
                </c:pt>
                <c:pt idx="141">
                  <c:v>-0.19727053120825078</c:v>
                </c:pt>
                <c:pt idx="142">
                  <c:v>-0.214277810891494</c:v>
                </c:pt>
                <c:pt idx="143">
                  <c:v>-0.36717615925548253</c:v>
                </c:pt>
                <c:pt idx="144">
                  <c:v>-0.38118649601439986</c:v>
                </c:pt>
                <c:pt idx="145">
                  <c:v>-0.23077825084822381</c:v>
                </c:pt>
                <c:pt idx="146">
                  <c:v>-0.23592695825831414</c:v>
                </c:pt>
                <c:pt idx="147">
                  <c:v>-0.23405491166652889</c:v>
                </c:pt>
                <c:pt idx="148">
                  <c:v>-0.10561999248083931</c:v>
                </c:pt>
                <c:pt idx="149">
                  <c:v>-0.11832822227729516</c:v>
                </c:pt>
                <c:pt idx="150">
                  <c:v>-0.12475207352738613</c:v>
                </c:pt>
                <c:pt idx="151">
                  <c:v>-8.5063307902018923E-2</c:v>
                </c:pt>
                <c:pt idx="152">
                  <c:v>-6.6745540728911701E-2</c:v>
                </c:pt>
                <c:pt idx="153">
                  <c:v>-8.0044111975005328E-2</c:v>
                </c:pt>
                <c:pt idx="154">
                  <c:v>4.9337707216532509E-2</c:v>
                </c:pt>
                <c:pt idx="155">
                  <c:v>9.5434411906638122E-2</c:v>
                </c:pt>
                <c:pt idx="156">
                  <c:v>1.2025339245325124E-2</c:v>
                </c:pt>
                <c:pt idx="157">
                  <c:v>1.9365652581519007E-2</c:v>
                </c:pt>
                <c:pt idx="158">
                  <c:v>-0.14908507284211994</c:v>
                </c:pt>
                <c:pt idx="159">
                  <c:v>-0.49547366238389035</c:v>
                </c:pt>
                <c:pt idx="160">
                  <c:v>-0.15423248870421483</c:v>
                </c:pt>
                <c:pt idx="161">
                  <c:v>-0.19698048897518766</c:v>
                </c:pt>
                <c:pt idx="162">
                  <c:v>-0.55000000000000004</c:v>
                </c:pt>
                <c:pt idx="163">
                  <c:v>0.2</c:v>
                </c:pt>
              </c:numCache>
            </c:numRef>
          </c:xVal>
          <c:yVal>
            <c:numRef>
              <c:f>master_curve_PM_vs_xMes!$AN$2:$AN$165</c:f>
              <c:numCache>
                <c:formatCode>General</c:formatCode>
                <c:ptCount val="164"/>
                <c:pt idx="162">
                  <c:v>1</c:v>
                </c:pt>
                <c:pt idx="163">
                  <c:v>1</c:v>
                </c:pt>
              </c:numCache>
            </c:numRef>
          </c:yVal>
          <c:smooth val="0"/>
          <c:extLst>
            <c:ext xmlns:c16="http://schemas.microsoft.com/office/drawing/2014/chart" uri="{C3380CC4-5D6E-409C-BE32-E72D297353CC}">
              <c16:uniqueId val="{00000004-67E2-4741-A10E-C806335C2265}"/>
            </c:ext>
          </c:extLst>
        </c:ser>
        <c:dLbls>
          <c:showLegendKey val="0"/>
          <c:showVal val="0"/>
          <c:showCatName val="0"/>
          <c:showSerName val="0"/>
          <c:showPercent val="0"/>
          <c:showBubbleSize val="0"/>
        </c:dLbls>
        <c:axId val="1858567135"/>
        <c:axId val="1858566175"/>
      </c:scatterChart>
      <c:valAx>
        <c:axId val="1858567135"/>
        <c:scaling>
          <c:orientation val="minMax"/>
          <c:max val="0.2"/>
          <c:min val="-0.55000000000000004"/>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altLang="ja-JP" sz="1200" b="0" i="0" u="none" strike="noStrike" kern="1200" baseline="0">
                    <a:solidFill>
                      <a:schemeClr val="tx1">
                        <a:lumMod val="65000"/>
                        <a:lumOff val="35000"/>
                      </a:schemeClr>
                    </a:solidFill>
                    <a:latin typeface="+mn-lt"/>
                    <a:ea typeface="+mn-ea"/>
                    <a:cs typeface="+mn-cs"/>
                  </a:defRPr>
                </a:pPr>
                <a:r>
                  <a:rPr lang="en-US"/>
                  <a:t>x_Mes [-]</a:t>
                </a:r>
              </a:p>
            </c:rich>
          </c:tx>
          <c:overlay val="0"/>
          <c:spPr>
            <a:noFill/>
            <a:ln>
              <a:noFill/>
            </a:ln>
            <a:effectLst/>
          </c:spPr>
          <c:txPr>
            <a:bodyPr rot="0" spcFirstLastPara="1" vertOverflow="ellipsis" vert="horz" wrap="square" anchor="ctr" anchorCtr="1"/>
            <a:lstStyle/>
            <a:p>
              <a:pPr>
                <a:defRPr altLang="ja-JP" sz="1200" b="0" i="0" u="none" strike="noStrike" kern="1200" baseline="0">
                  <a:solidFill>
                    <a:schemeClr val="tx1">
                      <a:lumMod val="65000"/>
                      <a:lumOff val="35000"/>
                    </a:schemeClr>
                  </a:solidFill>
                  <a:latin typeface="+mn-lt"/>
                  <a:ea typeface="+mn-ea"/>
                  <a:cs typeface="+mn-cs"/>
                </a:defRPr>
              </a:pPr>
              <a:endParaRPr lang="ja-JP"/>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ja-JP"/>
          </a:p>
        </c:txPr>
        <c:crossAx val="1858566175"/>
        <c:crosses val="autoZero"/>
        <c:crossBetween val="midCat"/>
      </c:valAx>
      <c:valAx>
        <c:axId val="1858566175"/>
        <c:scaling>
          <c:orientation val="minMax"/>
          <c:max val="2.5"/>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altLang="ja-JP" sz="1200" b="0" i="0" u="none" strike="noStrike" kern="1200" baseline="0">
                    <a:solidFill>
                      <a:schemeClr val="tx1">
                        <a:lumMod val="65000"/>
                        <a:lumOff val="35000"/>
                      </a:schemeClr>
                    </a:solidFill>
                    <a:latin typeface="+mn-lt"/>
                    <a:ea typeface="+mn-ea"/>
                    <a:cs typeface="+mn-cs"/>
                  </a:defRPr>
                </a:pPr>
                <a:r>
                  <a:rPr lang="en-US"/>
                  <a:t>PM_F1 = q_Cal_F1 / q_M [-]</a:t>
                </a:r>
              </a:p>
            </c:rich>
          </c:tx>
          <c:overlay val="0"/>
          <c:spPr>
            <a:noFill/>
            <a:ln>
              <a:noFill/>
            </a:ln>
            <a:effectLst/>
          </c:spPr>
          <c:txPr>
            <a:bodyPr rot="-5400000" spcFirstLastPara="1" vertOverflow="ellipsis" vert="horz" wrap="square" anchor="ctr" anchorCtr="1"/>
            <a:lstStyle/>
            <a:p>
              <a:pPr>
                <a:defRPr altLang="ja-JP" sz="1200" b="0" i="0" u="none" strike="noStrike" kern="1200" baseline="0">
                  <a:solidFill>
                    <a:schemeClr val="tx1">
                      <a:lumMod val="65000"/>
                      <a:lumOff val="35000"/>
                    </a:schemeClr>
                  </a:solidFill>
                  <a:latin typeface="+mn-lt"/>
                  <a:ea typeface="+mn-ea"/>
                  <a:cs typeface="+mn-cs"/>
                </a:defRPr>
              </a:pPr>
              <a:endParaRPr lang="ja-JP"/>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ja-JP"/>
          </a:p>
        </c:txPr>
        <c:crossAx val="185856713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altLang="ja-JP" sz="1400" b="1" i="0" u="none" strike="noStrike" kern="1200" spc="0" baseline="0">
                <a:solidFill>
                  <a:schemeClr val="tx1">
                    <a:lumMod val="65000"/>
                    <a:lumOff val="35000"/>
                  </a:schemeClr>
                </a:solidFill>
                <a:latin typeface="+mn-lt"/>
                <a:ea typeface="+mn-ea"/>
                <a:cs typeface="+mn-cs"/>
              </a:defRPr>
            </a:pPr>
            <a:r>
              <a:rPr lang="en-US"/>
              <a:t>q'' vs </a:t>
            </a:r>
            <a:r>
              <a:rPr lang="el-GR"/>
              <a:t>Δ</a:t>
            </a:r>
            <a:r>
              <a:rPr lang="en-US"/>
              <a:t>x</a:t>
            </a:r>
            <a:r>
              <a:rPr lang="ja-JP"/>
              <a:t>（</a:t>
            </a:r>
            <a:r>
              <a:rPr lang="en-US"/>
              <a:t>G=3000, h_fg=1200 kJ/kg</a:t>
            </a:r>
            <a:r>
              <a:rPr lang="ja-JP"/>
              <a:t>）</a:t>
            </a:r>
          </a:p>
        </c:rich>
      </c:tx>
      <c:overlay val="0"/>
      <c:spPr>
        <a:noFill/>
        <a:ln>
          <a:noFill/>
        </a:ln>
        <a:effectLst/>
      </c:spPr>
      <c:txPr>
        <a:bodyPr rot="0" spcFirstLastPara="1" vertOverflow="ellipsis" vert="horz" wrap="square" anchor="ctr" anchorCtr="1"/>
        <a:lstStyle/>
        <a:p>
          <a:pPr>
            <a:defRPr altLang="ja-JP" sz="1400" b="1"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scatterChart>
        <c:scatterStyle val="lineMarker"/>
        <c:varyColors val="0"/>
        <c:ser>
          <c:idx val="0"/>
          <c:order val="0"/>
          <c:tx>
            <c:strRef>
              <c:f>energy_balance_LD_constraint!$Q$9</c:f>
              <c:strCache>
                <c:ptCount val="1"/>
                <c:pt idx="0">
                  <c:v>L/D=80</c:v>
                </c:pt>
              </c:strCache>
            </c:strRef>
          </c:tx>
          <c:spPr>
            <a:ln w="19050" cap="rnd">
              <a:solidFill>
                <a:srgbClr val="4472C4"/>
              </a:solidFill>
              <a:prstDash val="solid"/>
              <a:round/>
            </a:ln>
            <a:effectLst/>
          </c:spPr>
          <c:marker>
            <c:symbol val="circle"/>
            <c:size val="6"/>
            <c:spPr>
              <a:solidFill>
                <a:srgbClr val="4472C4"/>
              </a:solidFill>
              <a:ln w="9525">
                <a:solidFill>
                  <a:srgbClr val="4472C4"/>
                </a:solidFill>
                <a:prstDash val="solid"/>
              </a:ln>
              <a:effectLst/>
            </c:spPr>
          </c:marker>
          <c:xVal>
            <c:numRef>
              <c:f>energy_balance_LD_constraint!$P$10:$P$13</c:f>
              <c:numCache>
                <c:formatCode>General</c:formatCode>
                <c:ptCount val="4"/>
                <c:pt idx="0">
                  <c:v>0</c:v>
                </c:pt>
                <c:pt idx="1">
                  <c:v>0.1</c:v>
                </c:pt>
                <c:pt idx="2">
                  <c:v>0.2</c:v>
                </c:pt>
                <c:pt idx="3">
                  <c:v>0.3</c:v>
                </c:pt>
              </c:numCache>
            </c:numRef>
          </c:xVal>
          <c:yVal>
            <c:numRef>
              <c:f>energy_balance_LD_constraint!$Q$10:$Q$13</c:f>
              <c:numCache>
                <c:formatCode>0.00</c:formatCode>
                <c:ptCount val="4"/>
                <c:pt idx="0" formatCode="General">
                  <c:v>0</c:v>
                </c:pt>
                <c:pt idx="1">
                  <c:v>1.125</c:v>
                </c:pt>
                <c:pt idx="2">
                  <c:v>2.25</c:v>
                </c:pt>
                <c:pt idx="3">
                  <c:v>3.375</c:v>
                </c:pt>
              </c:numCache>
            </c:numRef>
          </c:yVal>
          <c:smooth val="0"/>
          <c:extLst>
            <c:ext xmlns:c16="http://schemas.microsoft.com/office/drawing/2014/chart" uri="{C3380CC4-5D6E-409C-BE32-E72D297353CC}">
              <c16:uniqueId val="{00000000-A853-4FA4-AD08-D220E4C03F04}"/>
            </c:ext>
          </c:extLst>
        </c:ser>
        <c:ser>
          <c:idx val="1"/>
          <c:order val="1"/>
          <c:tx>
            <c:strRef>
              <c:f>energy_balance_LD_constraint!$R$9</c:f>
              <c:strCache>
                <c:ptCount val="1"/>
                <c:pt idx="0">
                  <c:v>L/D=189</c:v>
                </c:pt>
              </c:strCache>
            </c:strRef>
          </c:tx>
          <c:spPr>
            <a:ln w="19050" cap="rnd">
              <a:solidFill>
                <a:srgbClr val="70AD47"/>
              </a:solidFill>
              <a:prstDash val="solid"/>
              <a:round/>
            </a:ln>
            <a:effectLst/>
          </c:spPr>
          <c:marker>
            <c:symbol val="circle"/>
            <c:size val="6"/>
            <c:spPr>
              <a:solidFill>
                <a:srgbClr val="70AD47"/>
              </a:solidFill>
              <a:ln w="9525">
                <a:solidFill>
                  <a:srgbClr val="70AD47"/>
                </a:solidFill>
                <a:prstDash val="solid"/>
              </a:ln>
              <a:effectLst/>
            </c:spPr>
          </c:marker>
          <c:xVal>
            <c:numRef>
              <c:f>energy_balance_LD_constraint!$P$10:$P$13</c:f>
              <c:numCache>
                <c:formatCode>General</c:formatCode>
                <c:ptCount val="4"/>
                <c:pt idx="0">
                  <c:v>0</c:v>
                </c:pt>
                <c:pt idx="1">
                  <c:v>0.1</c:v>
                </c:pt>
                <c:pt idx="2">
                  <c:v>0.2</c:v>
                </c:pt>
                <c:pt idx="3">
                  <c:v>0.3</c:v>
                </c:pt>
              </c:numCache>
            </c:numRef>
          </c:xVal>
          <c:yVal>
            <c:numRef>
              <c:f>energy_balance_LD_constraint!$R$10:$R$13</c:f>
              <c:numCache>
                <c:formatCode>0.00</c:formatCode>
                <c:ptCount val="4"/>
                <c:pt idx="0" formatCode="General">
                  <c:v>0</c:v>
                </c:pt>
                <c:pt idx="1">
                  <c:v>0.47619047619047622</c:v>
                </c:pt>
                <c:pt idx="2">
                  <c:v>0.95238095238095244</c:v>
                </c:pt>
                <c:pt idx="3">
                  <c:v>1.4285714285714286</c:v>
                </c:pt>
              </c:numCache>
            </c:numRef>
          </c:yVal>
          <c:smooth val="0"/>
          <c:extLst>
            <c:ext xmlns:c16="http://schemas.microsoft.com/office/drawing/2014/chart" uri="{C3380CC4-5D6E-409C-BE32-E72D297353CC}">
              <c16:uniqueId val="{00000001-A853-4FA4-AD08-D220E4C03F04}"/>
            </c:ext>
          </c:extLst>
        </c:ser>
        <c:ser>
          <c:idx val="2"/>
          <c:order val="2"/>
          <c:tx>
            <c:strRef>
              <c:f>energy_balance_LD_constraint!$S$9</c:f>
              <c:strCache>
                <c:ptCount val="1"/>
                <c:pt idx="0">
                  <c:v>L/D=365</c:v>
                </c:pt>
              </c:strCache>
            </c:strRef>
          </c:tx>
          <c:spPr>
            <a:ln w="19050" cap="rnd">
              <a:solidFill>
                <a:srgbClr val="ED7D31"/>
              </a:solidFill>
              <a:prstDash val="solid"/>
              <a:round/>
            </a:ln>
            <a:effectLst/>
          </c:spPr>
          <c:marker>
            <c:symbol val="circle"/>
            <c:size val="6"/>
            <c:spPr>
              <a:solidFill>
                <a:srgbClr val="ED7D31"/>
              </a:solidFill>
              <a:ln w="9525">
                <a:solidFill>
                  <a:srgbClr val="ED7D31"/>
                </a:solidFill>
                <a:prstDash val="solid"/>
              </a:ln>
              <a:effectLst/>
            </c:spPr>
          </c:marker>
          <c:xVal>
            <c:numRef>
              <c:f>energy_balance_LD_constraint!$P$10:$P$13</c:f>
              <c:numCache>
                <c:formatCode>General</c:formatCode>
                <c:ptCount val="4"/>
                <c:pt idx="0">
                  <c:v>0</c:v>
                </c:pt>
                <c:pt idx="1">
                  <c:v>0.1</c:v>
                </c:pt>
                <c:pt idx="2">
                  <c:v>0.2</c:v>
                </c:pt>
                <c:pt idx="3">
                  <c:v>0.3</c:v>
                </c:pt>
              </c:numCache>
            </c:numRef>
          </c:xVal>
          <c:yVal>
            <c:numRef>
              <c:f>energy_balance_LD_constraint!$S$10:$S$13</c:f>
              <c:numCache>
                <c:formatCode>0.00</c:formatCode>
                <c:ptCount val="4"/>
                <c:pt idx="0" formatCode="General">
                  <c:v>0</c:v>
                </c:pt>
                <c:pt idx="1">
                  <c:v>0.24657534246575344</c:v>
                </c:pt>
                <c:pt idx="2">
                  <c:v>0.49315068493150688</c:v>
                </c:pt>
                <c:pt idx="3">
                  <c:v>0.73972602739726034</c:v>
                </c:pt>
              </c:numCache>
            </c:numRef>
          </c:yVal>
          <c:smooth val="0"/>
          <c:extLst>
            <c:ext xmlns:c16="http://schemas.microsoft.com/office/drawing/2014/chart" uri="{C3380CC4-5D6E-409C-BE32-E72D297353CC}">
              <c16:uniqueId val="{00000002-A853-4FA4-AD08-D220E4C03F04}"/>
            </c:ext>
          </c:extLst>
        </c:ser>
        <c:ser>
          <c:idx val="3"/>
          <c:order val="3"/>
          <c:tx>
            <c:strRef>
              <c:f>energy_balance_LD_constraint!$T$9</c:f>
              <c:strCache>
                <c:ptCount val="1"/>
                <c:pt idx="0">
                  <c:v>DNB級目安</c:v>
                </c:pt>
              </c:strCache>
            </c:strRef>
          </c:tx>
          <c:spPr>
            <a:ln w="19050" cap="rnd">
              <a:solidFill>
                <a:srgbClr val="FF0000"/>
              </a:solidFill>
              <a:prstDash val="lgDash"/>
              <a:round/>
            </a:ln>
            <a:effectLst/>
          </c:spPr>
          <c:marker>
            <c:symbol val="none"/>
          </c:marker>
          <c:xVal>
            <c:numRef>
              <c:f>energy_balance_LD_constraint!$P$10:$P$13</c:f>
              <c:numCache>
                <c:formatCode>General</c:formatCode>
                <c:ptCount val="4"/>
                <c:pt idx="0">
                  <c:v>0</c:v>
                </c:pt>
                <c:pt idx="1">
                  <c:v>0.1</c:v>
                </c:pt>
                <c:pt idx="2">
                  <c:v>0.2</c:v>
                </c:pt>
                <c:pt idx="3">
                  <c:v>0.3</c:v>
                </c:pt>
              </c:numCache>
            </c:numRef>
          </c:xVal>
          <c:yVal>
            <c:numRef>
              <c:f>energy_balance_LD_constraint!$T$10:$T$13</c:f>
              <c:numCache>
                <c:formatCode>General</c:formatCode>
                <c:ptCount val="4"/>
                <c:pt idx="0">
                  <c:v>3</c:v>
                </c:pt>
                <c:pt idx="1">
                  <c:v>3</c:v>
                </c:pt>
                <c:pt idx="2">
                  <c:v>3</c:v>
                </c:pt>
                <c:pt idx="3">
                  <c:v>3</c:v>
                </c:pt>
              </c:numCache>
            </c:numRef>
          </c:yVal>
          <c:smooth val="0"/>
          <c:extLst>
            <c:ext xmlns:c16="http://schemas.microsoft.com/office/drawing/2014/chart" uri="{C3380CC4-5D6E-409C-BE32-E72D297353CC}">
              <c16:uniqueId val="{00000003-A853-4FA4-AD08-D220E4C03F04}"/>
            </c:ext>
          </c:extLst>
        </c:ser>
        <c:dLbls>
          <c:showLegendKey val="0"/>
          <c:showVal val="0"/>
          <c:showCatName val="0"/>
          <c:showSerName val="0"/>
          <c:showPercent val="0"/>
          <c:showBubbleSize val="0"/>
        </c:dLbls>
        <c:axId val="1331713695"/>
        <c:axId val="1331720415"/>
      </c:scatterChart>
      <c:valAx>
        <c:axId val="1331713695"/>
        <c:scaling>
          <c:orientation val="minMax"/>
          <c:max val="0.32"/>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altLang="ja-JP" sz="1200" b="0" i="0" u="none" strike="noStrike" kern="1200" baseline="0">
                    <a:solidFill>
                      <a:schemeClr val="tx1">
                        <a:lumMod val="65000"/>
                        <a:lumOff val="35000"/>
                      </a:schemeClr>
                    </a:solidFill>
                    <a:latin typeface="+mn-lt"/>
                    <a:ea typeface="+mn-ea"/>
                    <a:cs typeface="+mn-cs"/>
                  </a:defRPr>
                </a:pPr>
                <a:r>
                  <a:rPr lang="el-GR"/>
                  <a:t>Δ</a:t>
                </a:r>
                <a:r>
                  <a:rPr lang="en-US"/>
                  <a:t>x</a:t>
                </a:r>
                <a:r>
                  <a:rPr lang="ja-JP"/>
                  <a:t>（入口→出口の熱平衡クオリティ上昇量）</a:t>
                </a:r>
                <a:r>
                  <a:rPr lang="en-US"/>
                  <a:t>[-]</a:t>
                </a:r>
              </a:p>
            </c:rich>
          </c:tx>
          <c:overlay val="0"/>
          <c:spPr>
            <a:noFill/>
            <a:ln>
              <a:noFill/>
            </a:ln>
            <a:effectLst/>
          </c:spPr>
          <c:txPr>
            <a:bodyPr rot="0" spcFirstLastPara="1" vertOverflow="ellipsis" vert="horz" wrap="square" anchor="ctr" anchorCtr="1"/>
            <a:lstStyle/>
            <a:p>
              <a:pPr>
                <a:defRPr altLang="ja-JP" sz="1200" b="0" i="0" u="none" strike="noStrike" kern="1200" baseline="0">
                  <a:solidFill>
                    <a:schemeClr val="tx1">
                      <a:lumMod val="65000"/>
                      <a:lumOff val="35000"/>
                    </a:schemeClr>
                  </a:solidFill>
                  <a:latin typeface="+mn-lt"/>
                  <a:ea typeface="+mn-ea"/>
                  <a:cs typeface="+mn-cs"/>
                </a:defRPr>
              </a:pPr>
              <a:endParaRPr lang="ja-JP"/>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331720415"/>
        <c:crosses val="autoZero"/>
        <c:crossBetween val="midCat"/>
      </c:valAx>
      <c:valAx>
        <c:axId val="13317204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altLang="ja-JP" sz="1200" b="0" i="0" u="none" strike="noStrike" kern="1200" baseline="0">
                    <a:solidFill>
                      <a:schemeClr val="tx1">
                        <a:lumMod val="65000"/>
                        <a:lumOff val="35000"/>
                      </a:schemeClr>
                    </a:solidFill>
                    <a:latin typeface="+mn-lt"/>
                    <a:ea typeface="+mn-ea"/>
                    <a:cs typeface="+mn-cs"/>
                  </a:defRPr>
                </a:pPr>
                <a:r>
                  <a:rPr lang="en-US"/>
                  <a:t>q'' [MW/m²]</a:t>
                </a:r>
              </a:p>
            </c:rich>
          </c:tx>
          <c:overlay val="0"/>
          <c:spPr>
            <a:noFill/>
            <a:ln>
              <a:noFill/>
            </a:ln>
            <a:effectLst/>
          </c:spPr>
          <c:txPr>
            <a:bodyPr rot="-5400000" spcFirstLastPara="1" vertOverflow="ellipsis" vert="horz" wrap="square" anchor="ctr" anchorCtr="1"/>
            <a:lstStyle/>
            <a:p>
              <a:pPr>
                <a:defRPr altLang="ja-JP" sz="1200" b="0" i="0" u="none" strike="noStrike" kern="1200" baseline="0">
                  <a:solidFill>
                    <a:schemeClr val="tx1">
                      <a:lumMod val="65000"/>
                      <a:lumOff val="35000"/>
                    </a:schemeClr>
                  </a:solidFill>
                  <a:latin typeface="+mn-lt"/>
                  <a:ea typeface="+mn-ea"/>
                  <a:cs typeface="+mn-cs"/>
                </a:defRPr>
              </a:pPr>
              <a:endParaRPr lang="ja-JP"/>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33171369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ja-JP"/>
              <a:t>H52Q-04 x_Mes vs L_over_D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scatterChart>
        <c:scatterStyle val="lineMarker"/>
        <c:varyColors val="0"/>
        <c:ser>
          <c:idx val="0"/>
          <c:order val="0"/>
          <c:tx>
            <c:strRef>
              <c:f>internal_H52Q_graphs!$B$67</c:f>
              <c:strCache>
                <c:ptCount val="1"/>
                <c:pt idx="0">
                  <c:v>main_x_Mes</c:v>
                </c:pt>
              </c:strCache>
            </c:strRef>
          </c:tx>
          <c:spPr>
            <a:ln w="38100" cap="rnd">
              <a:noFill/>
              <a:round/>
            </a:ln>
            <a:effectLst/>
          </c:spPr>
          <c:marker>
            <c:symbol val="circle"/>
            <c:size val="5"/>
            <c:spPr>
              <a:solidFill>
                <a:schemeClr val="accent1"/>
              </a:solidFill>
              <a:ln w="9525">
                <a:solidFill>
                  <a:schemeClr val="accent1"/>
                </a:solidFill>
              </a:ln>
              <a:effectLst/>
            </c:spPr>
          </c:marker>
          <c:xVal>
            <c:numRef>
              <c:f>internal_H52Q_graphs!$A$68:$A$171</c:f>
              <c:numCache>
                <c:formatCode>General</c:formatCode>
                <c:ptCount val="104"/>
                <c:pt idx="0">
                  <c:v>64.516129032258107</c:v>
                </c:pt>
                <c:pt idx="1">
                  <c:v>64.516129032258107</c:v>
                </c:pt>
                <c:pt idx="2">
                  <c:v>64.516129032258107</c:v>
                </c:pt>
                <c:pt idx="3">
                  <c:v>64.516129032258107</c:v>
                </c:pt>
                <c:pt idx="4">
                  <c:v>64.516129032258107</c:v>
                </c:pt>
                <c:pt idx="5">
                  <c:v>64.516129032258107</c:v>
                </c:pt>
                <c:pt idx="6">
                  <c:v>64.516129032258107</c:v>
                </c:pt>
                <c:pt idx="7">
                  <c:v>64.516129032258107</c:v>
                </c:pt>
                <c:pt idx="8">
                  <c:v>64.516129032258107</c:v>
                </c:pt>
                <c:pt idx="9">
                  <c:v>64.516129032258107</c:v>
                </c:pt>
                <c:pt idx="10">
                  <c:v>64.516129032258107</c:v>
                </c:pt>
                <c:pt idx="11">
                  <c:v>64.516129032258107</c:v>
                </c:pt>
                <c:pt idx="12">
                  <c:v>64.516129032258107</c:v>
                </c:pt>
                <c:pt idx="13">
                  <c:v>64.516129032258107</c:v>
                </c:pt>
                <c:pt idx="14">
                  <c:v>64.516129032258107</c:v>
                </c:pt>
                <c:pt idx="15">
                  <c:v>64.516129032258107</c:v>
                </c:pt>
                <c:pt idx="16">
                  <c:v>64.5833333333333</c:v>
                </c:pt>
                <c:pt idx="17">
                  <c:v>64.5833333333333</c:v>
                </c:pt>
                <c:pt idx="18">
                  <c:v>64.5833333333333</c:v>
                </c:pt>
                <c:pt idx="19">
                  <c:v>64.5833333333333</c:v>
                </c:pt>
                <c:pt idx="20">
                  <c:v>64.5833333333333</c:v>
                </c:pt>
                <c:pt idx="21">
                  <c:v>64.5833333333333</c:v>
                </c:pt>
                <c:pt idx="22">
                  <c:v>64.5833333333333</c:v>
                </c:pt>
                <c:pt idx="23">
                  <c:v>64.5833333333333</c:v>
                </c:pt>
                <c:pt idx="24">
                  <c:v>64.5833333333333</c:v>
                </c:pt>
                <c:pt idx="25">
                  <c:v>64.5833333333333</c:v>
                </c:pt>
                <c:pt idx="26">
                  <c:v>64.5833333333333</c:v>
                </c:pt>
                <c:pt idx="27">
                  <c:v>64.5833333333333</c:v>
                </c:pt>
                <c:pt idx="28">
                  <c:v>64.5833333333333</c:v>
                </c:pt>
                <c:pt idx="29">
                  <c:v>64.5833333333333</c:v>
                </c:pt>
                <c:pt idx="30">
                  <c:v>64.5833333333333</c:v>
                </c:pt>
                <c:pt idx="31">
                  <c:v>64.5833333333333</c:v>
                </c:pt>
                <c:pt idx="32">
                  <c:v>64.5833333333333</c:v>
                </c:pt>
                <c:pt idx="33">
                  <c:v>64.5833333333333</c:v>
                </c:pt>
                <c:pt idx="34">
                  <c:v>64.5833333333333</c:v>
                </c:pt>
                <c:pt idx="35">
                  <c:v>64.5833333333333</c:v>
                </c:pt>
                <c:pt idx="36">
                  <c:v>64.5833333333333</c:v>
                </c:pt>
                <c:pt idx="37">
                  <c:v>64.5833333333333</c:v>
                </c:pt>
                <c:pt idx="38">
                  <c:v>64.5833333333333</c:v>
                </c:pt>
                <c:pt idx="39">
                  <c:v>64.5833333333333</c:v>
                </c:pt>
                <c:pt idx="40">
                  <c:v>64.5833333333333</c:v>
                </c:pt>
                <c:pt idx="41">
                  <c:v>66.844919786096298</c:v>
                </c:pt>
                <c:pt idx="42">
                  <c:v>66.844919786096298</c:v>
                </c:pt>
                <c:pt idx="43">
                  <c:v>66.844919786096298</c:v>
                </c:pt>
                <c:pt idx="44">
                  <c:v>66.844919786096298</c:v>
                </c:pt>
                <c:pt idx="45">
                  <c:v>66.844919786096298</c:v>
                </c:pt>
                <c:pt idx="46">
                  <c:v>66.844919786096298</c:v>
                </c:pt>
                <c:pt idx="47">
                  <c:v>66.844919786096298</c:v>
                </c:pt>
                <c:pt idx="48">
                  <c:v>66.844919786096298</c:v>
                </c:pt>
                <c:pt idx="49">
                  <c:v>66.844919786096298</c:v>
                </c:pt>
                <c:pt idx="50">
                  <c:v>66.844919786096298</c:v>
                </c:pt>
                <c:pt idx="51">
                  <c:v>66.844919786096298</c:v>
                </c:pt>
                <c:pt idx="52">
                  <c:v>66.844919786096298</c:v>
                </c:pt>
                <c:pt idx="53">
                  <c:v>66.844919786096298</c:v>
                </c:pt>
                <c:pt idx="54">
                  <c:v>66.844919786096298</c:v>
                </c:pt>
                <c:pt idx="55">
                  <c:v>66.844919786096298</c:v>
                </c:pt>
                <c:pt idx="56">
                  <c:v>66.844919786096298</c:v>
                </c:pt>
                <c:pt idx="57">
                  <c:v>66.844919786096298</c:v>
                </c:pt>
                <c:pt idx="58">
                  <c:v>66.844919786096298</c:v>
                </c:pt>
                <c:pt idx="59">
                  <c:v>66.844919786096298</c:v>
                </c:pt>
                <c:pt idx="60">
                  <c:v>66.844919786096298</c:v>
                </c:pt>
                <c:pt idx="61">
                  <c:v>66.844919786096298</c:v>
                </c:pt>
                <c:pt idx="62">
                  <c:v>66.844919786096298</c:v>
                </c:pt>
                <c:pt idx="63">
                  <c:v>66.844919786096298</c:v>
                </c:pt>
                <c:pt idx="64">
                  <c:v>66.844919786096298</c:v>
                </c:pt>
                <c:pt idx="65">
                  <c:v>75.980392156862706</c:v>
                </c:pt>
                <c:pt idx="66">
                  <c:v>75.980392156862706</c:v>
                </c:pt>
                <c:pt idx="67">
                  <c:v>75.980392156862706</c:v>
                </c:pt>
                <c:pt idx="68">
                  <c:v>75.980392156862706</c:v>
                </c:pt>
                <c:pt idx="69">
                  <c:v>75.980392156862706</c:v>
                </c:pt>
                <c:pt idx="70">
                  <c:v>75.980392156862706</c:v>
                </c:pt>
                <c:pt idx="71">
                  <c:v>75.980392156862706</c:v>
                </c:pt>
                <c:pt idx="72">
                  <c:v>75.980392156862706</c:v>
                </c:pt>
                <c:pt idx="73">
                  <c:v>80</c:v>
                </c:pt>
                <c:pt idx="74">
                  <c:v>80</c:v>
                </c:pt>
                <c:pt idx="75">
                  <c:v>80</c:v>
                </c:pt>
                <c:pt idx="76">
                  <c:v>80</c:v>
                </c:pt>
                <c:pt idx="77">
                  <c:v>80</c:v>
                </c:pt>
                <c:pt idx="78">
                  <c:v>80</c:v>
                </c:pt>
                <c:pt idx="79">
                  <c:v>80</c:v>
                </c:pt>
                <c:pt idx="80">
                  <c:v>80</c:v>
                </c:pt>
                <c:pt idx="81">
                  <c:v>80</c:v>
                </c:pt>
                <c:pt idx="82">
                  <c:v>80</c:v>
                </c:pt>
                <c:pt idx="83">
                  <c:v>80</c:v>
                </c:pt>
                <c:pt idx="84">
                  <c:v>80</c:v>
                </c:pt>
                <c:pt idx="85">
                  <c:v>80</c:v>
                </c:pt>
                <c:pt idx="86">
                  <c:v>365.33333333333297</c:v>
                </c:pt>
                <c:pt idx="87">
                  <c:v>365.33333333333297</c:v>
                </c:pt>
                <c:pt idx="88">
                  <c:v>365.33333333333297</c:v>
                </c:pt>
                <c:pt idx="89">
                  <c:v>365.33333333333297</c:v>
                </c:pt>
                <c:pt idx="90">
                  <c:v>365.33333333333297</c:v>
                </c:pt>
                <c:pt idx="91">
                  <c:v>365.33333333333297</c:v>
                </c:pt>
                <c:pt idx="92">
                  <c:v>365.33333333333297</c:v>
                </c:pt>
                <c:pt idx="93">
                  <c:v>365.33333333333297</c:v>
                </c:pt>
                <c:pt idx="94">
                  <c:v>365.33333333333297</c:v>
                </c:pt>
                <c:pt idx="95">
                  <c:v>365.33333333333297</c:v>
                </c:pt>
                <c:pt idx="96">
                  <c:v>365.33333333333297</c:v>
                </c:pt>
                <c:pt idx="97">
                  <c:v>365.33333333333297</c:v>
                </c:pt>
                <c:pt idx="98">
                  <c:v>365.33333333333297</c:v>
                </c:pt>
                <c:pt idx="99">
                  <c:v>365.33333333333297</c:v>
                </c:pt>
                <c:pt idx="100">
                  <c:v>365.33333333333297</c:v>
                </c:pt>
                <c:pt idx="101">
                  <c:v>365.33333333333297</c:v>
                </c:pt>
                <c:pt idx="102">
                  <c:v>365.33333333333297</c:v>
                </c:pt>
                <c:pt idx="103">
                  <c:v>365.33333333333297</c:v>
                </c:pt>
              </c:numCache>
            </c:numRef>
          </c:xVal>
          <c:yVal>
            <c:numRef>
              <c:f>internal_H52Q_graphs!$B$68:$B$171</c:f>
              <c:numCache>
                <c:formatCode>General</c:formatCode>
                <c:ptCount val="104"/>
                <c:pt idx="0">
                  <c:v>-0.159</c:v>
                </c:pt>
                <c:pt idx="1">
                  <c:v>5.1999999999999998E-2</c:v>
                </c:pt>
                <c:pt idx="2">
                  <c:v>-3.1E-2</c:v>
                </c:pt>
                <c:pt idx="3">
                  <c:v>-3.5999999999999997E-2</c:v>
                </c:pt>
                <c:pt idx="4">
                  <c:v>-3.2000000000000001E-2</c:v>
                </c:pt>
                <c:pt idx="5">
                  <c:v>-3.6999999999999998E-2</c:v>
                </c:pt>
                <c:pt idx="6">
                  <c:v>-3.6999999999999998E-2</c:v>
                </c:pt>
                <c:pt idx="7">
                  <c:v>-3.9E-2</c:v>
                </c:pt>
                <c:pt idx="8">
                  <c:v>-3.5999999999999997E-2</c:v>
                </c:pt>
                <c:pt idx="9">
                  <c:v>-3.3000000000000002E-2</c:v>
                </c:pt>
                <c:pt idx="10">
                  <c:v>-3.9E-2</c:v>
                </c:pt>
                <c:pt idx="11">
                  <c:v>-4.4999999999999998E-2</c:v>
                </c:pt>
                <c:pt idx="12">
                  <c:v>-0.191</c:v>
                </c:pt>
                <c:pt idx="13">
                  <c:v>-5.8999999999999997E-2</c:v>
                </c:pt>
                <c:pt idx="14">
                  <c:v>8.1000000000000003E-2</c:v>
                </c:pt>
                <c:pt idx="15">
                  <c:v>-8.2000000000000003E-2</c:v>
                </c:pt>
                <c:pt idx="16">
                  <c:v>0.13700000000000001</c:v>
                </c:pt>
                <c:pt idx="17">
                  <c:v>6.0999999999999999E-2</c:v>
                </c:pt>
                <c:pt idx="18">
                  <c:v>7.9000000000000001E-2</c:v>
                </c:pt>
                <c:pt idx="19">
                  <c:v>7.4999999999999997E-2</c:v>
                </c:pt>
                <c:pt idx="20">
                  <c:v>0.107</c:v>
                </c:pt>
                <c:pt idx="21">
                  <c:v>9.2999999999999999E-2</c:v>
                </c:pt>
                <c:pt idx="22">
                  <c:v>9.1999999999999998E-2</c:v>
                </c:pt>
                <c:pt idx="23">
                  <c:v>7.2999999999999995E-2</c:v>
                </c:pt>
                <c:pt idx="24">
                  <c:v>7.1999999999999995E-2</c:v>
                </c:pt>
                <c:pt idx="25">
                  <c:v>6.8000000000000005E-2</c:v>
                </c:pt>
                <c:pt idx="26">
                  <c:v>7.6999999999999999E-2</c:v>
                </c:pt>
                <c:pt idx="27">
                  <c:v>7.0000000000000007E-2</c:v>
                </c:pt>
                <c:pt idx="28">
                  <c:v>6.9000000000000006E-2</c:v>
                </c:pt>
                <c:pt idx="29">
                  <c:v>6.5000000000000002E-2</c:v>
                </c:pt>
                <c:pt idx="30">
                  <c:v>9.6000000000000002E-2</c:v>
                </c:pt>
                <c:pt idx="31">
                  <c:v>0.105</c:v>
                </c:pt>
                <c:pt idx="32">
                  <c:v>0.10199999999999999</c:v>
                </c:pt>
                <c:pt idx="33">
                  <c:v>9.1999999999999998E-2</c:v>
                </c:pt>
                <c:pt idx="34">
                  <c:v>7.3999999999999996E-2</c:v>
                </c:pt>
                <c:pt idx="35">
                  <c:v>7.5999999999999998E-2</c:v>
                </c:pt>
                <c:pt idx="36">
                  <c:v>7.2999999999999995E-2</c:v>
                </c:pt>
                <c:pt idx="37">
                  <c:v>8.1000000000000003E-2</c:v>
                </c:pt>
                <c:pt idx="38">
                  <c:v>9.0999999999999998E-2</c:v>
                </c:pt>
                <c:pt idx="39">
                  <c:v>8.6999999999999994E-2</c:v>
                </c:pt>
                <c:pt idx="40">
                  <c:v>8.5999999999999993E-2</c:v>
                </c:pt>
                <c:pt idx="41">
                  <c:v>0.11700000000000001</c:v>
                </c:pt>
                <c:pt idx="42">
                  <c:v>5.2999999999999999E-2</c:v>
                </c:pt>
                <c:pt idx="43">
                  <c:v>7.9000000000000001E-2</c:v>
                </c:pt>
                <c:pt idx="44">
                  <c:v>8.6999999999999994E-2</c:v>
                </c:pt>
                <c:pt idx="45">
                  <c:v>1.4999999999999999E-2</c:v>
                </c:pt>
                <c:pt idx="46">
                  <c:v>-1.4E-2</c:v>
                </c:pt>
                <c:pt idx="47">
                  <c:v>-0.09</c:v>
                </c:pt>
                <c:pt idx="48">
                  <c:v>-0.14399999999999999</c:v>
                </c:pt>
                <c:pt idx="49">
                  <c:v>-2.7E-2</c:v>
                </c:pt>
                <c:pt idx="50">
                  <c:v>-0.17399999999999999</c:v>
                </c:pt>
                <c:pt idx="51">
                  <c:v>-5.6000000000000001E-2</c:v>
                </c:pt>
                <c:pt idx="52">
                  <c:v>-6.0999999999999999E-2</c:v>
                </c:pt>
                <c:pt idx="53">
                  <c:v>-0.128</c:v>
                </c:pt>
                <c:pt idx="54">
                  <c:v>-0.28399999999999997</c:v>
                </c:pt>
                <c:pt idx="55">
                  <c:v>-0.14799999999999999</c:v>
                </c:pt>
                <c:pt idx="56">
                  <c:v>-0.216</c:v>
                </c:pt>
                <c:pt idx="57">
                  <c:v>-8.5000000000000006E-2</c:v>
                </c:pt>
                <c:pt idx="58">
                  <c:v>-0.33400000000000002</c:v>
                </c:pt>
                <c:pt idx="59">
                  <c:v>-0.32900000000000001</c:v>
                </c:pt>
                <c:pt idx="60">
                  <c:v>0.13</c:v>
                </c:pt>
                <c:pt idx="61">
                  <c:v>0.13</c:v>
                </c:pt>
                <c:pt idx="62">
                  <c:v>-0.45700000000000002</c:v>
                </c:pt>
                <c:pt idx="63">
                  <c:v>8.8999999999999996E-2</c:v>
                </c:pt>
                <c:pt idx="64">
                  <c:v>7.1999999999999995E-2</c:v>
                </c:pt>
                <c:pt idx="65">
                  <c:v>8.3000000000000004E-2</c:v>
                </c:pt>
                <c:pt idx="66">
                  <c:v>8.2000000000000003E-2</c:v>
                </c:pt>
                <c:pt idx="67">
                  <c:v>4.9000000000000002E-2</c:v>
                </c:pt>
                <c:pt idx="68">
                  <c:v>8.1000000000000003E-2</c:v>
                </c:pt>
                <c:pt idx="69">
                  <c:v>7.6999999999999999E-2</c:v>
                </c:pt>
                <c:pt idx="70">
                  <c:v>3.6999999999999998E-2</c:v>
                </c:pt>
                <c:pt idx="71">
                  <c:v>3.4000000000000002E-2</c:v>
                </c:pt>
                <c:pt idx="72">
                  <c:v>3.3000000000000002E-2</c:v>
                </c:pt>
                <c:pt idx="73">
                  <c:v>-0.05</c:v>
                </c:pt>
                <c:pt idx="74">
                  <c:v>-5.5E-2</c:v>
                </c:pt>
                <c:pt idx="75">
                  <c:v>-3.3000000000000002E-2</c:v>
                </c:pt>
                <c:pt idx="76">
                  <c:v>-7.4999999999999997E-2</c:v>
                </c:pt>
                <c:pt idx="77">
                  <c:v>-3.5999999999999997E-2</c:v>
                </c:pt>
                <c:pt idx="78">
                  <c:v>-4.8000000000000001E-2</c:v>
                </c:pt>
                <c:pt idx="79">
                  <c:v>-7.0999999999999994E-2</c:v>
                </c:pt>
                <c:pt idx="80">
                  <c:v>-2.7E-2</c:v>
                </c:pt>
                <c:pt idx="81">
                  <c:v>-2.5999999999999999E-2</c:v>
                </c:pt>
                <c:pt idx="82">
                  <c:v>1E-3</c:v>
                </c:pt>
                <c:pt idx="83">
                  <c:v>-1.7999999999999999E-2</c:v>
                </c:pt>
                <c:pt idx="84">
                  <c:v>-2.5999999999999999E-2</c:v>
                </c:pt>
                <c:pt idx="85">
                  <c:v>-1.2E-2</c:v>
                </c:pt>
                <c:pt idx="86">
                  <c:v>-3.1E-2</c:v>
                </c:pt>
                <c:pt idx="87">
                  <c:v>-8.6999999999999994E-2</c:v>
                </c:pt>
                <c:pt idx="88">
                  <c:v>-8.7999999999999995E-2</c:v>
                </c:pt>
                <c:pt idx="89">
                  <c:v>-9.6000000000000002E-2</c:v>
                </c:pt>
                <c:pt idx="90">
                  <c:v>-4.3999999999999997E-2</c:v>
                </c:pt>
                <c:pt idx="91">
                  <c:v>-0.06</c:v>
                </c:pt>
                <c:pt idx="92">
                  <c:v>-0.105</c:v>
                </c:pt>
              </c:numCache>
            </c:numRef>
          </c:yVal>
          <c:smooth val="0"/>
          <c:extLst>
            <c:ext xmlns:c16="http://schemas.microsoft.com/office/drawing/2014/chart" uri="{C3380CC4-5D6E-409C-BE32-E72D297353CC}">
              <c16:uniqueId val="{00000000-CD0D-4259-9853-AE629F7432CC}"/>
            </c:ext>
          </c:extLst>
        </c:ser>
        <c:ser>
          <c:idx val="1"/>
          <c:order val="1"/>
          <c:tx>
            <c:strRef>
              <c:f>internal_H52Q_graphs!$C$67</c:f>
              <c:strCache>
                <c:ptCount val="1"/>
                <c:pt idx="0">
                  <c:v>high_check_x_Mes</c:v>
                </c:pt>
              </c:strCache>
            </c:strRef>
          </c:tx>
          <c:spPr>
            <a:ln w="38100" cap="rnd">
              <a:noFill/>
              <a:round/>
            </a:ln>
            <a:effectLst/>
          </c:spPr>
          <c:marker>
            <c:symbol val="circle"/>
            <c:size val="5"/>
            <c:spPr>
              <a:solidFill>
                <a:schemeClr val="accent2"/>
              </a:solidFill>
              <a:ln w="9525">
                <a:solidFill>
                  <a:schemeClr val="accent2"/>
                </a:solidFill>
              </a:ln>
              <a:effectLst/>
            </c:spPr>
          </c:marker>
          <c:xVal>
            <c:numRef>
              <c:f>internal_H52Q_graphs!$A$68:$A$171</c:f>
              <c:numCache>
                <c:formatCode>General</c:formatCode>
                <c:ptCount val="104"/>
                <c:pt idx="0">
                  <c:v>64.516129032258107</c:v>
                </c:pt>
                <c:pt idx="1">
                  <c:v>64.516129032258107</c:v>
                </c:pt>
                <c:pt idx="2">
                  <c:v>64.516129032258107</c:v>
                </c:pt>
                <c:pt idx="3">
                  <c:v>64.516129032258107</c:v>
                </c:pt>
                <c:pt idx="4">
                  <c:v>64.516129032258107</c:v>
                </c:pt>
                <c:pt idx="5">
                  <c:v>64.516129032258107</c:v>
                </c:pt>
                <c:pt idx="6">
                  <c:v>64.516129032258107</c:v>
                </c:pt>
                <c:pt idx="7">
                  <c:v>64.516129032258107</c:v>
                </c:pt>
                <c:pt idx="8">
                  <c:v>64.516129032258107</c:v>
                </c:pt>
                <c:pt idx="9">
                  <c:v>64.516129032258107</c:v>
                </c:pt>
                <c:pt idx="10">
                  <c:v>64.516129032258107</c:v>
                </c:pt>
                <c:pt idx="11">
                  <c:v>64.516129032258107</c:v>
                </c:pt>
                <c:pt idx="12">
                  <c:v>64.516129032258107</c:v>
                </c:pt>
                <c:pt idx="13">
                  <c:v>64.516129032258107</c:v>
                </c:pt>
                <c:pt idx="14">
                  <c:v>64.516129032258107</c:v>
                </c:pt>
                <c:pt idx="15">
                  <c:v>64.516129032258107</c:v>
                </c:pt>
                <c:pt idx="16">
                  <c:v>64.5833333333333</c:v>
                </c:pt>
                <c:pt idx="17">
                  <c:v>64.5833333333333</c:v>
                </c:pt>
                <c:pt idx="18">
                  <c:v>64.5833333333333</c:v>
                </c:pt>
                <c:pt idx="19">
                  <c:v>64.5833333333333</c:v>
                </c:pt>
                <c:pt idx="20">
                  <c:v>64.5833333333333</c:v>
                </c:pt>
                <c:pt idx="21">
                  <c:v>64.5833333333333</c:v>
                </c:pt>
                <c:pt idx="22">
                  <c:v>64.5833333333333</c:v>
                </c:pt>
                <c:pt idx="23">
                  <c:v>64.5833333333333</c:v>
                </c:pt>
                <c:pt idx="24">
                  <c:v>64.5833333333333</c:v>
                </c:pt>
                <c:pt idx="25">
                  <c:v>64.5833333333333</c:v>
                </c:pt>
                <c:pt idx="26">
                  <c:v>64.5833333333333</c:v>
                </c:pt>
                <c:pt idx="27">
                  <c:v>64.5833333333333</c:v>
                </c:pt>
                <c:pt idx="28">
                  <c:v>64.5833333333333</c:v>
                </c:pt>
                <c:pt idx="29">
                  <c:v>64.5833333333333</c:v>
                </c:pt>
                <c:pt idx="30">
                  <c:v>64.5833333333333</c:v>
                </c:pt>
                <c:pt idx="31">
                  <c:v>64.5833333333333</c:v>
                </c:pt>
                <c:pt idx="32">
                  <c:v>64.5833333333333</c:v>
                </c:pt>
                <c:pt idx="33">
                  <c:v>64.5833333333333</c:v>
                </c:pt>
                <c:pt idx="34">
                  <c:v>64.5833333333333</c:v>
                </c:pt>
                <c:pt idx="35">
                  <c:v>64.5833333333333</c:v>
                </c:pt>
                <c:pt idx="36">
                  <c:v>64.5833333333333</c:v>
                </c:pt>
                <c:pt idx="37">
                  <c:v>64.5833333333333</c:v>
                </c:pt>
                <c:pt idx="38">
                  <c:v>64.5833333333333</c:v>
                </c:pt>
                <c:pt idx="39">
                  <c:v>64.5833333333333</c:v>
                </c:pt>
                <c:pt idx="40">
                  <c:v>64.5833333333333</c:v>
                </c:pt>
                <c:pt idx="41">
                  <c:v>66.844919786096298</c:v>
                </c:pt>
                <c:pt idx="42">
                  <c:v>66.844919786096298</c:v>
                </c:pt>
                <c:pt idx="43">
                  <c:v>66.844919786096298</c:v>
                </c:pt>
                <c:pt idx="44">
                  <c:v>66.844919786096298</c:v>
                </c:pt>
                <c:pt idx="45">
                  <c:v>66.844919786096298</c:v>
                </c:pt>
                <c:pt idx="46">
                  <c:v>66.844919786096298</c:v>
                </c:pt>
                <c:pt idx="47">
                  <c:v>66.844919786096298</c:v>
                </c:pt>
                <c:pt idx="48">
                  <c:v>66.844919786096298</c:v>
                </c:pt>
                <c:pt idx="49">
                  <c:v>66.844919786096298</c:v>
                </c:pt>
                <c:pt idx="50">
                  <c:v>66.844919786096298</c:v>
                </c:pt>
                <c:pt idx="51">
                  <c:v>66.844919786096298</c:v>
                </c:pt>
                <c:pt idx="52">
                  <c:v>66.844919786096298</c:v>
                </c:pt>
                <c:pt idx="53">
                  <c:v>66.844919786096298</c:v>
                </c:pt>
                <c:pt idx="54">
                  <c:v>66.844919786096298</c:v>
                </c:pt>
                <c:pt idx="55">
                  <c:v>66.844919786096298</c:v>
                </c:pt>
                <c:pt idx="56">
                  <c:v>66.844919786096298</c:v>
                </c:pt>
                <c:pt idx="57">
                  <c:v>66.844919786096298</c:v>
                </c:pt>
                <c:pt idx="58">
                  <c:v>66.844919786096298</c:v>
                </c:pt>
                <c:pt idx="59">
                  <c:v>66.844919786096298</c:v>
                </c:pt>
                <c:pt idx="60">
                  <c:v>66.844919786096298</c:v>
                </c:pt>
                <c:pt idx="61">
                  <c:v>66.844919786096298</c:v>
                </c:pt>
                <c:pt idx="62">
                  <c:v>66.844919786096298</c:v>
                </c:pt>
                <c:pt idx="63">
                  <c:v>66.844919786096298</c:v>
                </c:pt>
                <c:pt idx="64">
                  <c:v>66.844919786096298</c:v>
                </c:pt>
                <c:pt idx="65">
                  <c:v>75.980392156862706</c:v>
                </c:pt>
                <c:pt idx="66">
                  <c:v>75.980392156862706</c:v>
                </c:pt>
                <c:pt idx="67">
                  <c:v>75.980392156862706</c:v>
                </c:pt>
                <c:pt idx="68">
                  <c:v>75.980392156862706</c:v>
                </c:pt>
                <c:pt idx="69">
                  <c:v>75.980392156862706</c:v>
                </c:pt>
                <c:pt idx="70">
                  <c:v>75.980392156862706</c:v>
                </c:pt>
                <c:pt idx="71">
                  <c:v>75.980392156862706</c:v>
                </c:pt>
                <c:pt idx="72">
                  <c:v>75.980392156862706</c:v>
                </c:pt>
                <c:pt idx="73">
                  <c:v>80</c:v>
                </c:pt>
                <c:pt idx="74">
                  <c:v>80</c:v>
                </c:pt>
                <c:pt idx="75">
                  <c:v>80</c:v>
                </c:pt>
                <c:pt idx="76">
                  <c:v>80</c:v>
                </c:pt>
                <c:pt idx="77">
                  <c:v>80</c:v>
                </c:pt>
                <c:pt idx="78">
                  <c:v>80</c:v>
                </c:pt>
                <c:pt idx="79">
                  <c:v>80</c:v>
                </c:pt>
                <c:pt idx="80">
                  <c:v>80</c:v>
                </c:pt>
                <c:pt idx="81">
                  <c:v>80</c:v>
                </c:pt>
                <c:pt idx="82">
                  <c:v>80</c:v>
                </c:pt>
                <c:pt idx="83">
                  <c:v>80</c:v>
                </c:pt>
                <c:pt idx="84">
                  <c:v>80</c:v>
                </c:pt>
                <c:pt idx="85">
                  <c:v>80</c:v>
                </c:pt>
                <c:pt idx="86">
                  <c:v>365.33333333333297</c:v>
                </c:pt>
                <c:pt idx="87">
                  <c:v>365.33333333333297</c:v>
                </c:pt>
                <c:pt idx="88">
                  <c:v>365.33333333333297</c:v>
                </c:pt>
                <c:pt idx="89">
                  <c:v>365.33333333333297</c:v>
                </c:pt>
                <c:pt idx="90">
                  <c:v>365.33333333333297</c:v>
                </c:pt>
                <c:pt idx="91">
                  <c:v>365.33333333333297</c:v>
                </c:pt>
                <c:pt idx="92">
                  <c:v>365.33333333333297</c:v>
                </c:pt>
                <c:pt idx="93">
                  <c:v>365.33333333333297</c:v>
                </c:pt>
                <c:pt idx="94">
                  <c:v>365.33333333333297</c:v>
                </c:pt>
                <c:pt idx="95">
                  <c:v>365.33333333333297</c:v>
                </c:pt>
                <c:pt idx="96">
                  <c:v>365.33333333333297</c:v>
                </c:pt>
                <c:pt idx="97">
                  <c:v>365.33333333333297</c:v>
                </c:pt>
                <c:pt idx="98">
                  <c:v>365.33333333333297</c:v>
                </c:pt>
                <c:pt idx="99">
                  <c:v>365.33333333333297</c:v>
                </c:pt>
                <c:pt idx="100">
                  <c:v>365.33333333333297</c:v>
                </c:pt>
                <c:pt idx="101">
                  <c:v>365.33333333333297</c:v>
                </c:pt>
                <c:pt idx="102">
                  <c:v>365.33333333333297</c:v>
                </c:pt>
                <c:pt idx="103">
                  <c:v>365.33333333333297</c:v>
                </c:pt>
              </c:numCache>
            </c:numRef>
          </c:xVal>
          <c:yVal>
            <c:numRef>
              <c:f>internal_H52Q_graphs!$C$68:$C$171</c:f>
              <c:numCache>
                <c:formatCode>General</c:formatCode>
                <c:ptCount val="104"/>
                <c:pt idx="93">
                  <c:v>-8.5999999999999993E-2</c:v>
                </c:pt>
                <c:pt idx="94">
                  <c:v>-0.114</c:v>
                </c:pt>
                <c:pt idx="95">
                  <c:v>-0.156</c:v>
                </c:pt>
                <c:pt idx="96">
                  <c:v>-7.5999999999999998E-2</c:v>
                </c:pt>
                <c:pt idx="97">
                  <c:v>-9.7000000000000003E-2</c:v>
                </c:pt>
                <c:pt idx="98">
                  <c:v>-0.13800000000000001</c:v>
                </c:pt>
                <c:pt idx="99">
                  <c:v>-0.11899999999999999</c:v>
                </c:pt>
                <c:pt idx="100">
                  <c:v>-0.33800000000000002</c:v>
                </c:pt>
                <c:pt idx="101">
                  <c:v>-0.23100000000000001</c:v>
                </c:pt>
                <c:pt idx="102">
                  <c:v>-0.35099999999999998</c:v>
                </c:pt>
                <c:pt idx="103">
                  <c:v>-0.38700000000000001</c:v>
                </c:pt>
              </c:numCache>
            </c:numRef>
          </c:yVal>
          <c:smooth val="0"/>
          <c:extLst>
            <c:ext xmlns:c16="http://schemas.microsoft.com/office/drawing/2014/chart" uri="{C3380CC4-5D6E-409C-BE32-E72D297353CC}">
              <c16:uniqueId val="{00000001-CD0D-4259-9853-AE629F7432CC}"/>
            </c:ext>
          </c:extLst>
        </c:ser>
        <c:ser>
          <c:idx val="2"/>
          <c:order val="2"/>
          <c:tx>
            <c:strRef>
              <c:f>internal_H52Q_graphs!$D$67</c:f>
              <c:strCache>
                <c:ptCount val="1"/>
                <c:pt idx="0">
                  <c:v>explore_low_x_Mes</c:v>
                </c:pt>
              </c:strCache>
            </c:strRef>
          </c:tx>
          <c:spPr>
            <a:ln w="38100" cap="rnd">
              <a:noFill/>
              <a:round/>
            </a:ln>
            <a:effectLst/>
          </c:spPr>
          <c:marker>
            <c:symbol val="circle"/>
            <c:size val="5"/>
            <c:spPr>
              <a:solidFill>
                <a:schemeClr val="accent3"/>
              </a:solidFill>
              <a:ln w="9525">
                <a:solidFill>
                  <a:schemeClr val="accent3"/>
                </a:solidFill>
              </a:ln>
              <a:effectLst/>
            </c:spPr>
          </c:marker>
          <c:xVal>
            <c:numRef>
              <c:f>internal_H52Q_graphs!$A$68:$A$171</c:f>
              <c:numCache>
                <c:formatCode>General</c:formatCode>
                <c:ptCount val="104"/>
                <c:pt idx="0">
                  <c:v>64.516129032258107</c:v>
                </c:pt>
                <c:pt idx="1">
                  <c:v>64.516129032258107</c:v>
                </c:pt>
                <c:pt idx="2">
                  <c:v>64.516129032258107</c:v>
                </c:pt>
                <c:pt idx="3">
                  <c:v>64.516129032258107</c:v>
                </c:pt>
                <c:pt idx="4">
                  <c:v>64.516129032258107</c:v>
                </c:pt>
                <c:pt idx="5">
                  <c:v>64.516129032258107</c:v>
                </c:pt>
                <c:pt idx="6">
                  <c:v>64.516129032258107</c:v>
                </c:pt>
                <c:pt idx="7">
                  <c:v>64.516129032258107</c:v>
                </c:pt>
                <c:pt idx="8">
                  <c:v>64.516129032258107</c:v>
                </c:pt>
                <c:pt idx="9">
                  <c:v>64.516129032258107</c:v>
                </c:pt>
                <c:pt idx="10">
                  <c:v>64.516129032258107</c:v>
                </c:pt>
                <c:pt idx="11">
                  <c:v>64.516129032258107</c:v>
                </c:pt>
                <c:pt idx="12">
                  <c:v>64.516129032258107</c:v>
                </c:pt>
                <c:pt idx="13">
                  <c:v>64.516129032258107</c:v>
                </c:pt>
                <c:pt idx="14">
                  <c:v>64.516129032258107</c:v>
                </c:pt>
                <c:pt idx="15">
                  <c:v>64.516129032258107</c:v>
                </c:pt>
                <c:pt idx="16">
                  <c:v>64.5833333333333</c:v>
                </c:pt>
                <c:pt idx="17">
                  <c:v>64.5833333333333</c:v>
                </c:pt>
                <c:pt idx="18">
                  <c:v>64.5833333333333</c:v>
                </c:pt>
                <c:pt idx="19">
                  <c:v>64.5833333333333</c:v>
                </c:pt>
                <c:pt idx="20">
                  <c:v>64.5833333333333</c:v>
                </c:pt>
                <c:pt idx="21">
                  <c:v>64.5833333333333</c:v>
                </c:pt>
                <c:pt idx="22">
                  <c:v>64.5833333333333</c:v>
                </c:pt>
                <c:pt idx="23">
                  <c:v>64.5833333333333</c:v>
                </c:pt>
                <c:pt idx="24">
                  <c:v>64.5833333333333</c:v>
                </c:pt>
                <c:pt idx="25">
                  <c:v>64.5833333333333</c:v>
                </c:pt>
                <c:pt idx="26">
                  <c:v>64.5833333333333</c:v>
                </c:pt>
                <c:pt idx="27">
                  <c:v>64.5833333333333</c:v>
                </c:pt>
                <c:pt idx="28">
                  <c:v>64.5833333333333</c:v>
                </c:pt>
                <c:pt idx="29">
                  <c:v>64.5833333333333</c:v>
                </c:pt>
                <c:pt idx="30">
                  <c:v>64.5833333333333</c:v>
                </c:pt>
                <c:pt idx="31">
                  <c:v>64.5833333333333</c:v>
                </c:pt>
                <c:pt idx="32">
                  <c:v>64.5833333333333</c:v>
                </c:pt>
                <c:pt idx="33">
                  <c:v>64.5833333333333</c:v>
                </c:pt>
                <c:pt idx="34">
                  <c:v>64.5833333333333</c:v>
                </c:pt>
                <c:pt idx="35">
                  <c:v>64.5833333333333</c:v>
                </c:pt>
                <c:pt idx="36">
                  <c:v>64.5833333333333</c:v>
                </c:pt>
                <c:pt idx="37">
                  <c:v>64.5833333333333</c:v>
                </c:pt>
                <c:pt idx="38">
                  <c:v>64.5833333333333</c:v>
                </c:pt>
                <c:pt idx="39">
                  <c:v>64.5833333333333</c:v>
                </c:pt>
                <c:pt idx="40">
                  <c:v>64.5833333333333</c:v>
                </c:pt>
                <c:pt idx="41">
                  <c:v>66.844919786096298</c:v>
                </c:pt>
                <c:pt idx="42">
                  <c:v>66.844919786096298</c:v>
                </c:pt>
                <c:pt idx="43">
                  <c:v>66.844919786096298</c:v>
                </c:pt>
                <c:pt idx="44">
                  <c:v>66.844919786096298</c:v>
                </c:pt>
                <c:pt idx="45">
                  <c:v>66.844919786096298</c:v>
                </c:pt>
                <c:pt idx="46">
                  <c:v>66.844919786096298</c:v>
                </c:pt>
                <c:pt idx="47">
                  <c:v>66.844919786096298</c:v>
                </c:pt>
                <c:pt idx="48">
                  <c:v>66.844919786096298</c:v>
                </c:pt>
                <c:pt idx="49">
                  <c:v>66.844919786096298</c:v>
                </c:pt>
                <c:pt idx="50">
                  <c:v>66.844919786096298</c:v>
                </c:pt>
                <c:pt idx="51">
                  <c:v>66.844919786096298</c:v>
                </c:pt>
                <c:pt idx="52">
                  <c:v>66.844919786096298</c:v>
                </c:pt>
                <c:pt idx="53">
                  <c:v>66.844919786096298</c:v>
                </c:pt>
                <c:pt idx="54">
                  <c:v>66.844919786096298</c:v>
                </c:pt>
                <c:pt idx="55">
                  <c:v>66.844919786096298</c:v>
                </c:pt>
                <c:pt idx="56">
                  <c:v>66.844919786096298</c:v>
                </c:pt>
                <c:pt idx="57">
                  <c:v>66.844919786096298</c:v>
                </c:pt>
                <c:pt idx="58">
                  <c:v>66.844919786096298</c:v>
                </c:pt>
                <c:pt idx="59">
                  <c:v>66.844919786096298</c:v>
                </c:pt>
                <c:pt idx="60">
                  <c:v>66.844919786096298</c:v>
                </c:pt>
                <c:pt idx="61">
                  <c:v>66.844919786096298</c:v>
                </c:pt>
                <c:pt idx="62">
                  <c:v>66.844919786096298</c:v>
                </c:pt>
                <c:pt idx="63">
                  <c:v>66.844919786096298</c:v>
                </c:pt>
                <c:pt idx="64">
                  <c:v>66.844919786096298</c:v>
                </c:pt>
                <c:pt idx="65">
                  <c:v>75.980392156862706</c:v>
                </c:pt>
                <c:pt idx="66">
                  <c:v>75.980392156862706</c:v>
                </c:pt>
                <c:pt idx="67">
                  <c:v>75.980392156862706</c:v>
                </c:pt>
                <c:pt idx="68">
                  <c:v>75.980392156862706</c:v>
                </c:pt>
                <c:pt idx="69">
                  <c:v>75.980392156862706</c:v>
                </c:pt>
                <c:pt idx="70">
                  <c:v>75.980392156862706</c:v>
                </c:pt>
                <c:pt idx="71">
                  <c:v>75.980392156862706</c:v>
                </c:pt>
                <c:pt idx="72">
                  <c:v>75.980392156862706</c:v>
                </c:pt>
                <c:pt idx="73">
                  <c:v>80</c:v>
                </c:pt>
                <c:pt idx="74">
                  <c:v>80</c:v>
                </c:pt>
                <c:pt idx="75">
                  <c:v>80</c:v>
                </c:pt>
                <c:pt idx="76">
                  <c:v>80</c:v>
                </c:pt>
                <c:pt idx="77">
                  <c:v>80</c:v>
                </c:pt>
                <c:pt idx="78">
                  <c:v>80</c:v>
                </c:pt>
                <c:pt idx="79">
                  <c:v>80</c:v>
                </c:pt>
                <c:pt idx="80">
                  <c:v>80</c:v>
                </c:pt>
                <c:pt idx="81">
                  <c:v>80</c:v>
                </c:pt>
                <c:pt idx="82">
                  <c:v>80</c:v>
                </c:pt>
                <c:pt idx="83">
                  <c:v>80</c:v>
                </c:pt>
                <c:pt idx="84">
                  <c:v>80</c:v>
                </c:pt>
                <c:pt idx="85">
                  <c:v>80</c:v>
                </c:pt>
                <c:pt idx="86">
                  <c:v>365.33333333333297</c:v>
                </c:pt>
                <c:pt idx="87">
                  <c:v>365.33333333333297</c:v>
                </c:pt>
                <c:pt idx="88">
                  <c:v>365.33333333333297</c:v>
                </c:pt>
                <c:pt idx="89">
                  <c:v>365.33333333333297</c:v>
                </c:pt>
                <c:pt idx="90">
                  <c:v>365.33333333333297</c:v>
                </c:pt>
                <c:pt idx="91">
                  <c:v>365.33333333333297</c:v>
                </c:pt>
                <c:pt idx="92">
                  <c:v>365.33333333333297</c:v>
                </c:pt>
                <c:pt idx="93">
                  <c:v>365.33333333333297</c:v>
                </c:pt>
                <c:pt idx="94">
                  <c:v>365.33333333333297</c:v>
                </c:pt>
                <c:pt idx="95">
                  <c:v>365.33333333333297</c:v>
                </c:pt>
                <c:pt idx="96">
                  <c:v>365.33333333333297</c:v>
                </c:pt>
                <c:pt idx="97">
                  <c:v>365.33333333333297</c:v>
                </c:pt>
                <c:pt idx="98">
                  <c:v>365.33333333333297</c:v>
                </c:pt>
                <c:pt idx="99">
                  <c:v>365.33333333333297</c:v>
                </c:pt>
                <c:pt idx="100">
                  <c:v>365.33333333333297</c:v>
                </c:pt>
                <c:pt idx="101">
                  <c:v>365.33333333333297</c:v>
                </c:pt>
                <c:pt idx="102">
                  <c:v>365.33333333333297</c:v>
                </c:pt>
                <c:pt idx="103">
                  <c:v>365.33333333333297</c:v>
                </c:pt>
              </c:numCache>
            </c:numRef>
          </c:xVal>
          <c:yVal>
            <c:numRef>
              <c:f>internal_H52Q_graphs!$D$68:$D$171</c:f>
              <c:numCache>
                <c:formatCode>General</c:formatCode>
                <c:ptCount val="104"/>
              </c:numCache>
            </c:numRef>
          </c:yVal>
          <c:smooth val="0"/>
          <c:extLst>
            <c:ext xmlns:c16="http://schemas.microsoft.com/office/drawing/2014/chart" uri="{C3380CC4-5D6E-409C-BE32-E72D297353CC}">
              <c16:uniqueId val="{00000002-CD0D-4259-9853-AE629F7432CC}"/>
            </c:ext>
          </c:extLst>
        </c:ser>
        <c:dLbls>
          <c:showLegendKey val="0"/>
          <c:showVal val="0"/>
          <c:showCatName val="0"/>
          <c:showSerName val="0"/>
          <c:showPercent val="0"/>
          <c:showBubbleSize val="0"/>
        </c:dLbls>
        <c:axId val="370925183"/>
        <c:axId val="370924703"/>
      </c:scatterChart>
      <c:valAx>
        <c:axId val="3709251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L_over_D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370924703"/>
        <c:crosses val="autoZero"/>
        <c:crossBetween val="midCat"/>
      </c:valAx>
      <c:valAx>
        <c:axId val="3709247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x_Mes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37092518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ja-JP"/>
              <a:t>H52Q-05 q_exp and q_calc_F1 vs Delta_h_sub</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scatterChart>
        <c:scatterStyle val="lineMarker"/>
        <c:varyColors val="0"/>
        <c:ser>
          <c:idx val="0"/>
          <c:order val="0"/>
          <c:tx>
            <c:strRef>
              <c:f>internal_H52Q_graphs!$H$67</c:f>
              <c:strCache>
                <c:ptCount val="1"/>
                <c:pt idx="0">
                  <c:v>q_exp_short</c:v>
                </c:pt>
              </c:strCache>
            </c:strRef>
          </c:tx>
          <c:spPr>
            <a:ln w="38100" cap="rnd">
              <a:noFill/>
              <a:round/>
            </a:ln>
            <a:effectLst/>
          </c:spPr>
          <c:marker>
            <c:symbol val="circle"/>
            <c:size val="5"/>
            <c:spPr>
              <a:solidFill>
                <a:schemeClr val="accent1"/>
              </a:solidFill>
              <a:ln w="9525">
                <a:solidFill>
                  <a:schemeClr val="accent1"/>
                </a:solidFill>
              </a:ln>
              <a:effectLst/>
            </c:spPr>
          </c:marker>
          <c:xVal>
            <c:numRef>
              <c:f>internal_H52Q_graphs!$G$68:$G$171</c:f>
              <c:numCache>
                <c:formatCode>General</c:formatCode>
                <c:ptCount val="104"/>
                <c:pt idx="0">
                  <c:v>44951.519868761403</c:v>
                </c:pt>
                <c:pt idx="1">
                  <c:v>46998.053340076804</c:v>
                </c:pt>
                <c:pt idx="2">
                  <c:v>51371.601596487897</c:v>
                </c:pt>
                <c:pt idx="3">
                  <c:v>51371.601596487897</c:v>
                </c:pt>
                <c:pt idx="4">
                  <c:v>51371.601596487897</c:v>
                </c:pt>
                <c:pt idx="5">
                  <c:v>55778.313768116997</c:v>
                </c:pt>
                <c:pt idx="6">
                  <c:v>55778.313768116997</c:v>
                </c:pt>
                <c:pt idx="7">
                  <c:v>60217.7356391719</c:v>
                </c:pt>
                <c:pt idx="8">
                  <c:v>73192.704353571404</c:v>
                </c:pt>
                <c:pt idx="9">
                  <c:v>77216.628488467395</c:v>
                </c:pt>
                <c:pt idx="10">
                  <c:v>81264.4184993862</c:v>
                </c:pt>
                <c:pt idx="11">
                  <c:v>85335.792811943</c:v>
                </c:pt>
                <c:pt idx="12">
                  <c:v>85335.792811943</c:v>
                </c:pt>
                <c:pt idx="13">
                  <c:v>89430.474256383401</c:v>
                </c:pt>
                <c:pt idx="14">
                  <c:v>93548.189990083003</c:v>
                </c:pt>
                <c:pt idx="15">
                  <c:v>97688.671421656007</c:v>
                </c:pt>
                <c:pt idx="16">
                  <c:v>97688.671421656007</c:v>
                </c:pt>
                <c:pt idx="17">
                  <c:v>97688.671421656007</c:v>
                </c:pt>
                <c:pt idx="18">
                  <c:v>102129.979963611</c:v>
                </c:pt>
                <c:pt idx="19">
                  <c:v>106316.677224595</c:v>
                </c:pt>
                <c:pt idx="20">
                  <c:v>110525.342232635</c:v>
                </c:pt>
                <c:pt idx="21">
                  <c:v>114755.722929075</c:v>
                </c:pt>
                <c:pt idx="22">
                  <c:v>119007.57114150999</c:v>
                </c:pt>
                <c:pt idx="23">
                  <c:v>154061.66821639799</c:v>
                </c:pt>
                <c:pt idx="24">
                  <c:v>154061.66821639799</c:v>
                </c:pt>
                <c:pt idx="25">
                  <c:v>157016.715719256</c:v>
                </c:pt>
                <c:pt idx="26">
                  <c:v>166231.43184630401</c:v>
                </c:pt>
                <c:pt idx="27">
                  <c:v>174623.50776155599</c:v>
                </c:pt>
                <c:pt idx="28">
                  <c:v>174623.50776155599</c:v>
                </c:pt>
                <c:pt idx="29">
                  <c:v>178843.711362601</c:v>
                </c:pt>
                <c:pt idx="30">
                  <c:v>183079.80943365599</c:v>
                </c:pt>
                <c:pt idx="31">
                  <c:v>183079.80943365599</c:v>
                </c:pt>
                <c:pt idx="32">
                  <c:v>183079.80943365599</c:v>
                </c:pt>
                <c:pt idx="33">
                  <c:v>187331.64281157599</c:v>
                </c:pt>
                <c:pt idx="34">
                  <c:v>187331.64281157599</c:v>
                </c:pt>
                <c:pt idx="35">
                  <c:v>251617.012692569</c:v>
                </c:pt>
                <c:pt idx="36">
                  <c:v>255776.389823921</c:v>
                </c:pt>
                <c:pt idx="37">
                  <c:v>259947.30679437099</c:v>
                </c:pt>
                <c:pt idx="38">
                  <c:v>268646.41932735097</c:v>
                </c:pt>
                <c:pt idx="39">
                  <c:v>272852.21978667798</c:v>
                </c:pt>
                <c:pt idx="40">
                  <c:v>272852.21978667798</c:v>
                </c:pt>
                <c:pt idx="41">
                  <c:v>277069.15883377101</c:v>
                </c:pt>
                <c:pt idx="42">
                  <c:v>366333.43254850002</c:v>
                </c:pt>
                <c:pt idx="43">
                  <c:v>477350.84766598197</c:v>
                </c:pt>
                <c:pt idx="44">
                  <c:v>516873.04041947803</c:v>
                </c:pt>
                <c:pt idx="45">
                  <c:v>547039.610134096</c:v>
                </c:pt>
                <c:pt idx="46">
                  <c:v>564614.93311363005</c:v>
                </c:pt>
                <c:pt idx="47">
                  <c:v>569023.21813898999</c:v>
                </c:pt>
                <c:pt idx="48">
                  <c:v>573069.15983961395</c:v>
                </c:pt>
                <c:pt idx="49">
                  <c:v>581913.174340631</c:v>
                </c:pt>
                <c:pt idx="50">
                  <c:v>581913.174340631</c:v>
                </c:pt>
                <c:pt idx="51">
                  <c:v>581913.174340631</c:v>
                </c:pt>
                <c:pt idx="52">
                  <c:v>581913.174340631</c:v>
                </c:pt>
                <c:pt idx="53">
                  <c:v>581913.174340631</c:v>
                </c:pt>
                <c:pt idx="54">
                  <c:v>581913.174340631</c:v>
                </c:pt>
                <c:pt idx="55">
                  <c:v>581913.174340631</c:v>
                </c:pt>
                <c:pt idx="56">
                  <c:v>581913.174340631</c:v>
                </c:pt>
                <c:pt idx="57">
                  <c:v>586343.59821228404</c:v>
                </c:pt>
                <c:pt idx="58">
                  <c:v>589300.30672449595</c:v>
                </c:pt>
                <c:pt idx="59">
                  <c:v>590409.70762692299</c:v>
                </c:pt>
                <c:pt idx="60">
                  <c:v>590409.70762692299</c:v>
                </c:pt>
                <c:pt idx="61">
                  <c:v>594480.46354491997</c:v>
                </c:pt>
                <c:pt idx="62">
                  <c:v>598926.55522299896</c:v>
                </c:pt>
                <c:pt idx="63">
                  <c:v>611553.35846071795</c:v>
                </c:pt>
                <c:pt idx="64">
                  <c:v>620119.48049295601</c:v>
                </c:pt>
                <c:pt idx="65">
                  <c:v>624596.50216839497</c:v>
                </c:pt>
                <c:pt idx="66">
                  <c:v>727425.11749857501</c:v>
                </c:pt>
                <c:pt idx="67">
                  <c:v>782835.467362392</c:v>
                </c:pt>
                <c:pt idx="68">
                  <c:v>817390.22793839604</c:v>
                </c:pt>
                <c:pt idx="69">
                  <c:v>830259.80475026497</c:v>
                </c:pt>
                <c:pt idx="70">
                  <c:v>834556.37775159604</c:v>
                </c:pt>
                <c:pt idx="71">
                  <c:v>838856.27635606902</c:v>
                </c:pt>
                <c:pt idx="72">
                  <c:v>868654.02538889402</c:v>
                </c:pt>
                <c:pt idx="73">
                  <c:v>893864.87989601702</c:v>
                </c:pt>
                <c:pt idx="74">
                  <c:v>898208.58395909599</c:v>
                </c:pt>
                <c:pt idx="75">
                  <c:v>941015.72801712505</c:v>
                </c:pt>
                <c:pt idx="76">
                  <c:v>962125.99728380702</c:v>
                </c:pt>
                <c:pt idx="77">
                  <c:v>991709.70917080005</c:v>
                </c:pt>
                <c:pt idx="78">
                  <c:v>991709.70917080005</c:v>
                </c:pt>
                <c:pt idx="79">
                  <c:v>1021818.3536501901</c:v>
                </c:pt>
                <c:pt idx="80">
                  <c:v>1149952.5568447199</c:v>
                </c:pt>
                <c:pt idx="81">
                  <c:v>1149952.5568447199</c:v>
                </c:pt>
                <c:pt idx="82">
                  <c:v>1248501.70321462</c:v>
                </c:pt>
                <c:pt idx="83">
                  <c:v>1454099.85263506</c:v>
                </c:pt>
                <c:pt idx="84">
                  <c:v>1493996.9171136001</c:v>
                </c:pt>
                <c:pt idx="85">
                  <c:v>1928309.54447036</c:v>
                </c:pt>
                <c:pt idx="86">
                  <c:v>2860183.1138484902</c:v>
                </c:pt>
                <c:pt idx="87">
                  <c:v>2865242.4532118998</c:v>
                </c:pt>
                <c:pt idx="88">
                  <c:v>2865242.4532118998</c:v>
                </c:pt>
                <c:pt idx="89">
                  <c:v>2869795.91627124</c:v>
                </c:pt>
                <c:pt idx="90">
                  <c:v>2884974.5016791499</c:v>
                </c:pt>
                <c:pt idx="91">
                  <c:v>2884974.5016791499</c:v>
                </c:pt>
                <c:pt idx="92">
                  <c:v>2890034.13820897</c:v>
                </c:pt>
                <c:pt idx="93">
                  <c:v>3664975.1957174302</c:v>
                </c:pt>
                <c:pt idx="94">
                  <c:v>3676964.6359355198</c:v>
                </c:pt>
                <c:pt idx="95">
                  <c:v>3683275.0520715099</c:v>
                </c:pt>
                <c:pt idx="96">
                  <c:v>3689585.5892201802</c:v>
                </c:pt>
                <c:pt idx="97">
                  <c:v>3689585.5892201802</c:v>
                </c:pt>
                <c:pt idx="98">
                  <c:v>3702207.0067202901</c:v>
                </c:pt>
                <c:pt idx="99">
                  <c:v>5379122.4370967699</c:v>
                </c:pt>
                <c:pt idx="100">
                  <c:v>5388166.55481508</c:v>
                </c:pt>
                <c:pt idx="101">
                  <c:v>5397210.9186108699</c:v>
                </c:pt>
                <c:pt idx="102">
                  <c:v>5406255.5234602401</c:v>
                </c:pt>
                <c:pt idx="103">
                  <c:v>5432486.19243747</c:v>
                </c:pt>
              </c:numCache>
            </c:numRef>
          </c:xVal>
          <c:yVal>
            <c:numRef>
              <c:f>internal_H52Q_graphs!$H$68:$H$171</c:f>
              <c:numCache>
                <c:formatCode>General</c:formatCode>
                <c:ptCount val="104"/>
                <c:pt idx="0">
                  <c:v>2508225</c:v>
                </c:pt>
                <c:pt idx="1">
                  <c:v>1687925</c:v>
                </c:pt>
                <c:pt idx="2">
                  <c:v>2075990</c:v>
                </c:pt>
                <c:pt idx="3">
                  <c:v>1687925</c:v>
                </c:pt>
                <c:pt idx="4">
                  <c:v>2637580</c:v>
                </c:pt>
                <c:pt idx="5">
                  <c:v>2176950</c:v>
                </c:pt>
                <c:pt idx="6">
                  <c:v>2318925</c:v>
                </c:pt>
                <c:pt idx="7">
                  <c:v>2353630</c:v>
                </c:pt>
                <c:pt idx="8">
                  <c:v>2587100</c:v>
                </c:pt>
                <c:pt idx="9">
                  <c:v>2587100</c:v>
                </c:pt>
                <c:pt idx="10">
                  <c:v>2501915</c:v>
                </c:pt>
                <c:pt idx="11">
                  <c:v>2539775</c:v>
                </c:pt>
                <c:pt idx="12">
                  <c:v>2665975</c:v>
                </c:pt>
                <c:pt idx="13">
                  <c:v>2126470</c:v>
                </c:pt>
                <c:pt idx="14">
                  <c:v>2148555</c:v>
                </c:pt>
                <c:pt idx="15">
                  <c:v>2665975</c:v>
                </c:pt>
                <c:pt idx="16">
                  <c:v>2148555</c:v>
                </c:pt>
                <c:pt idx="17">
                  <c:v>2520845</c:v>
                </c:pt>
                <c:pt idx="18">
                  <c:v>2650200</c:v>
                </c:pt>
                <c:pt idx="19">
                  <c:v>2681750</c:v>
                </c:pt>
                <c:pt idx="20">
                  <c:v>2161175</c:v>
                </c:pt>
                <c:pt idx="21">
                  <c:v>2688060</c:v>
                </c:pt>
                <c:pt idx="22">
                  <c:v>2722765</c:v>
                </c:pt>
                <c:pt idx="23">
                  <c:v>2665975</c:v>
                </c:pt>
                <c:pt idx="24">
                  <c:v>3344300</c:v>
                </c:pt>
                <c:pt idx="25">
                  <c:v>3129760</c:v>
                </c:pt>
                <c:pt idx="26">
                  <c:v>3186550</c:v>
                </c:pt>
                <c:pt idx="27">
                  <c:v>3139225</c:v>
                </c:pt>
                <c:pt idx="28">
                  <c:v>2271600</c:v>
                </c:pt>
                <c:pt idx="29">
                  <c:v>2258980</c:v>
                </c:pt>
                <c:pt idx="30">
                  <c:v>3123450</c:v>
                </c:pt>
                <c:pt idx="31">
                  <c:v>3082435</c:v>
                </c:pt>
                <c:pt idx="32">
                  <c:v>2236895</c:v>
                </c:pt>
                <c:pt idx="33">
                  <c:v>3155000</c:v>
                </c:pt>
                <c:pt idx="34">
                  <c:v>2255825</c:v>
                </c:pt>
                <c:pt idx="35">
                  <c:v>3129760</c:v>
                </c:pt>
                <c:pt idx="36">
                  <c:v>3249650</c:v>
                </c:pt>
                <c:pt idx="37">
                  <c:v>2527155</c:v>
                </c:pt>
                <c:pt idx="38">
                  <c:v>2943615</c:v>
                </c:pt>
                <c:pt idx="39">
                  <c:v>2587100</c:v>
                </c:pt>
                <c:pt idx="40">
                  <c:v>2602875</c:v>
                </c:pt>
                <c:pt idx="41">
                  <c:v>2618650</c:v>
                </c:pt>
                <c:pt idx="42">
                  <c:v>3691350</c:v>
                </c:pt>
                <c:pt idx="43">
                  <c:v>4297110</c:v>
                </c:pt>
                <c:pt idx="44">
                  <c:v>4417000</c:v>
                </c:pt>
                <c:pt idx="45">
                  <c:v>5016450</c:v>
                </c:pt>
                <c:pt idx="46">
                  <c:v>4732500</c:v>
                </c:pt>
                <c:pt idx="47">
                  <c:v>4126740</c:v>
                </c:pt>
                <c:pt idx="48">
                  <c:v>4858700</c:v>
                </c:pt>
                <c:pt idx="49">
                  <c:v>3943750</c:v>
                </c:pt>
                <c:pt idx="50">
                  <c:v>4890250</c:v>
                </c:pt>
                <c:pt idx="51">
                  <c:v>4227700</c:v>
                </c:pt>
                <c:pt idx="52">
                  <c:v>4224545</c:v>
                </c:pt>
                <c:pt idx="53">
                  <c:v>4192995</c:v>
                </c:pt>
                <c:pt idx="54">
                  <c:v>4164600</c:v>
                </c:pt>
                <c:pt idx="55">
                  <c:v>4259250</c:v>
                </c:pt>
                <c:pt idx="56">
                  <c:v>5016450</c:v>
                </c:pt>
                <c:pt idx="57">
                  <c:v>4196150</c:v>
                </c:pt>
                <c:pt idx="58">
                  <c:v>4284490</c:v>
                </c:pt>
                <c:pt idx="59">
                  <c:v>4101500</c:v>
                </c:pt>
                <c:pt idx="60">
                  <c:v>4764050</c:v>
                </c:pt>
                <c:pt idx="61">
                  <c:v>4312885</c:v>
                </c:pt>
                <c:pt idx="62">
                  <c:v>4290800</c:v>
                </c:pt>
                <c:pt idx="63">
                  <c:v>5300400</c:v>
                </c:pt>
                <c:pt idx="64">
                  <c:v>4164600</c:v>
                </c:pt>
                <c:pt idx="65">
                  <c:v>5426600</c:v>
                </c:pt>
                <c:pt idx="66">
                  <c:v>5836750</c:v>
                </c:pt>
                <c:pt idx="67">
                  <c:v>6215350</c:v>
                </c:pt>
                <c:pt idx="68">
                  <c:v>5300400</c:v>
                </c:pt>
                <c:pt idx="69">
                  <c:v>5742100</c:v>
                </c:pt>
                <c:pt idx="70">
                  <c:v>4038400</c:v>
                </c:pt>
                <c:pt idx="71">
                  <c:v>4038400</c:v>
                </c:pt>
                <c:pt idx="72">
                  <c:v>5395050</c:v>
                </c:pt>
                <c:pt idx="73">
                  <c:v>5521250</c:v>
                </c:pt>
                <c:pt idx="74">
                  <c:v>5679000</c:v>
                </c:pt>
                <c:pt idx="75">
                  <c:v>5836750</c:v>
                </c:pt>
                <c:pt idx="76">
                  <c:v>5174200</c:v>
                </c:pt>
                <c:pt idx="77">
                  <c:v>6215350</c:v>
                </c:pt>
                <c:pt idx="78">
                  <c:v>6941000</c:v>
                </c:pt>
                <c:pt idx="79">
                  <c:v>6215350</c:v>
                </c:pt>
                <c:pt idx="80">
                  <c:v>6688600</c:v>
                </c:pt>
                <c:pt idx="81">
                  <c:v>6751700</c:v>
                </c:pt>
                <c:pt idx="82">
                  <c:v>6941000</c:v>
                </c:pt>
                <c:pt idx="83">
                  <c:v>7950600</c:v>
                </c:pt>
                <c:pt idx="84">
                  <c:v>8171450</c:v>
                </c:pt>
                <c:pt idx="85">
                  <c:v>9969800</c:v>
                </c:pt>
              </c:numCache>
            </c:numRef>
          </c:yVal>
          <c:smooth val="0"/>
          <c:extLst>
            <c:ext xmlns:c16="http://schemas.microsoft.com/office/drawing/2014/chart" uri="{C3380CC4-5D6E-409C-BE32-E72D297353CC}">
              <c16:uniqueId val="{00000000-305E-46DE-A86A-242C401BA8D3}"/>
            </c:ext>
          </c:extLst>
        </c:ser>
        <c:ser>
          <c:idx val="1"/>
          <c:order val="1"/>
          <c:tx>
            <c:strRef>
              <c:f>internal_H52Q_graphs!$I$67</c:f>
              <c:strCache>
                <c:ptCount val="1"/>
                <c:pt idx="0">
                  <c:v>q_exp_middle</c:v>
                </c:pt>
              </c:strCache>
            </c:strRef>
          </c:tx>
          <c:spPr>
            <a:ln w="38100" cap="rnd">
              <a:noFill/>
              <a:round/>
            </a:ln>
            <a:effectLst/>
          </c:spPr>
          <c:marker>
            <c:symbol val="circle"/>
            <c:size val="5"/>
            <c:spPr>
              <a:solidFill>
                <a:schemeClr val="accent2"/>
              </a:solidFill>
              <a:ln w="9525">
                <a:solidFill>
                  <a:schemeClr val="accent2"/>
                </a:solidFill>
              </a:ln>
              <a:effectLst/>
            </c:spPr>
          </c:marker>
          <c:xVal>
            <c:numRef>
              <c:f>internal_H52Q_graphs!$G$68:$G$171</c:f>
              <c:numCache>
                <c:formatCode>General</c:formatCode>
                <c:ptCount val="104"/>
                <c:pt idx="0">
                  <c:v>44951.519868761403</c:v>
                </c:pt>
                <c:pt idx="1">
                  <c:v>46998.053340076804</c:v>
                </c:pt>
                <c:pt idx="2">
                  <c:v>51371.601596487897</c:v>
                </c:pt>
                <c:pt idx="3">
                  <c:v>51371.601596487897</c:v>
                </c:pt>
                <c:pt idx="4">
                  <c:v>51371.601596487897</c:v>
                </c:pt>
                <c:pt idx="5">
                  <c:v>55778.313768116997</c:v>
                </c:pt>
                <c:pt idx="6">
                  <c:v>55778.313768116997</c:v>
                </c:pt>
                <c:pt idx="7">
                  <c:v>60217.7356391719</c:v>
                </c:pt>
                <c:pt idx="8">
                  <c:v>73192.704353571404</c:v>
                </c:pt>
                <c:pt idx="9">
                  <c:v>77216.628488467395</c:v>
                </c:pt>
                <c:pt idx="10">
                  <c:v>81264.4184993862</c:v>
                </c:pt>
                <c:pt idx="11">
                  <c:v>85335.792811943</c:v>
                </c:pt>
                <c:pt idx="12">
                  <c:v>85335.792811943</c:v>
                </c:pt>
                <c:pt idx="13">
                  <c:v>89430.474256383401</c:v>
                </c:pt>
                <c:pt idx="14">
                  <c:v>93548.189990083003</c:v>
                </c:pt>
                <c:pt idx="15">
                  <c:v>97688.671421656007</c:v>
                </c:pt>
                <c:pt idx="16">
                  <c:v>97688.671421656007</c:v>
                </c:pt>
                <c:pt idx="17">
                  <c:v>97688.671421656007</c:v>
                </c:pt>
                <c:pt idx="18">
                  <c:v>102129.979963611</c:v>
                </c:pt>
                <c:pt idx="19">
                  <c:v>106316.677224595</c:v>
                </c:pt>
                <c:pt idx="20">
                  <c:v>110525.342232635</c:v>
                </c:pt>
                <c:pt idx="21">
                  <c:v>114755.722929075</c:v>
                </c:pt>
                <c:pt idx="22">
                  <c:v>119007.57114150999</c:v>
                </c:pt>
                <c:pt idx="23">
                  <c:v>154061.66821639799</c:v>
                </c:pt>
                <c:pt idx="24">
                  <c:v>154061.66821639799</c:v>
                </c:pt>
                <c:pt idx="25">
                  <c:v>157016.715719256</c:v>
                </c:pt>
                <c:pt idx="26">
                  <c:v>166231.43184630401</c:v>
                </c:pt>
                <c:pt idx="27">
                  <c:v>174623.50776155599</c:v>
                </c:pt>
                <c:pt idx="28">
                  <c:v>174623.50776155599</c:v>
                </c:pt>
                <c:pt idx="29">
                  <c:v>178843.711362601</c:v>
                </c:pt>
                <c:pt idx="30">
                  <c:v>183079.80943365599</c:v>
                </c:pt>
                <c:pt idx="31">
                  <c:v>183079.80943365599</c:v>
                </c:pt>
                <c:pt idx="32">
                  <c:v>183079.80943365599</c:v>
                </c:pt>
                <c:pt idx="33">
                  <c:v>187331.64281157599</c:v>
                </c:pt>
                <c:pt idx="34">
                  <c:v>187331.64281157599</c:v>
                </c:pt>
                <c:pt idx="35">
                  <c:v>251617.012692569</c:v>
                </c:pt>
                <c:pt idx="36">
                  <c:v>255776.389823921</c:v>
                </c:pt>
                <c:pt idx="37">
                  <c:v>259947.30679437099</c:v>
                </c:pt>
                <c:pt idx="38">
                  <c:v>268646.41932735097</c:v>
                </c:pt>
                <c:pt idx="39">
                  <c:v>272852.21978667798</c:v>
                </c:pt>
                <c:pt idx="40">
                  <c:v>272852.21978667798</c:v>
                </c:pt>
                <c:pt idx="41">
                  <c:v>277069.15883377101</c:v>
                </c:pt>
                <c:pt idx="42">
                  <c:v>366333.43254850002</c:v>
                </c:pt>
                <c:pt idx="43">
                  <c:v>477350.84766598197</c:v>
                </c:pt>
                <c:pt idx="44">
                  <c:v>516873.04041947803</c:v>
                </c:pt>
                <c:pt idx="45">
                  <c:v>547039.610134096</c:v>
                </c:pt>
                <c:pt idx="46">
                  <c:v>564614.93311363005</c:v>
                </c:pt>
                <c:pt idx="47">
                  <c:v>569023.21813898999</c:v>
                </c:pt>
                <c:pt idx="48">
                  <c:v>573069.15983961395</c:v>
                </c:pt>
                <c:pt idx="49">
                  <c:v>581913.174340631</c:v>
                </c:pt>
                <c:pt idx="50">
                  <c:v>581913.174340631</c:v>
                </c:pt>
                <c:pt idx="51">
                  <c:v>581913.174340631</c:v>
                </c:pt>
                <c:pt idx="52">
                  <c:v>581913.174340631</c:v>
                </c:pt>
                <c:pt idx="53">
                  <c:v>581913.174340631</c:v>
                </c:pt>
                <c:pt idx="54">
                  <c:v>581913.174340631</c:v>
                </c:pt>
                <c:pt idx="55">
                  <c:v>581913.174340631</c:v>
                </c:pt>
                <c:pt idx="56">
                  <c:v>581913.174340631</c:v>
                </c:pt>
                <c:pt idx="57">
                  <c:v>586343.59821228404</c:v>
                </c:pt>
                <c:pt idx="58">
                  <c:v>589300.30672449595</c:v>
                </c:pt>
                <c:pt idx="59">
                  <c:v>590409.70762692299</c:v>
                </c:pt>
                <c:pt idx="60">
                  <c:v>590409.70762692299</c:v>
                </c:pt>
                <c:pt idx="61">
                  <c:v>594480.46354491997</c:v>
                </c:pt>
                <c:pt idx="62">
                  <c:v>598926.55522299896</c:v>
                </c:pt>
                <c:pt idx="63">
                  <c:v>611553.35846071795</c:v>
                </c:pt>
                <c:pt idx="64">
                  <c:v>620119.48049295601</c:v>
                </c:pt>
                <c:pt idx="65">
                  <c:v>624596.50216839497</c:v>
                </c:pt>
                <c:pt idx="66">
                  <c:v>727425.11749857501</c:v>
                </c:pt>
                <c:pt idx="67">
                  <c:v>782835.467362392</c:v>
                </c:pt>
                <c:pt idx="68">
                  <c:v>817390.22793839604</c:v>
                </c:pt>
                <c:pt idx="69">
                  <c:v>830259.80475026497</c:v>
                </c:pt>
                <c:pt idx="70">
                  <c:v>834556.37775159604</c:v>
                </c:pt>
                <c:pt idx="71">
                  <c:v>838856.27635606902</c:v>
                </c:pt>
                <c:pt idx="72">
                  <c:v>868654.02538889402</c:v>
                </c:pt>
                <c:pt idx="73">
                  <c:v>893864.87989601702</c:v>
                </c:pt>
                <c:pt idx="74">
                  <c:v>898208.58395909599</c:v>
                </c:pt>
                <c:pt idx="75">
                  <c:v>941015.72801712505</c:v>
                </c:pt>
                <c:pt idx="76">
                  <c:v>962125.99728380702</c:v>
                </c:pt>
                <c:pt idx="77">
                  <c:v>991709.70917080005</c:v>
                </c:pt>
                <c:pt idx="78">
                  <c:v>991709.70917080005</c:v>
                </c:pt>
                <c:pt idx="79">
                  <c:v>1021818.3536501901</c:v>
                </c:pt>
                <c:pt idx="80">
                  <c:v>1149952.5568447199</c:v>
                </c:pt>
                <c:pt idx="81">
                  <c:v>1149952.5568447199</c:v>
                </c:pt>
                <c:pt idx="82">
                  <c:v>1248501.70321462</c:v>
                </c:pt>
                <c:pt idx="83">
                  <c:v>1454099.85263506</c:v>
                </c:pt>
                <c:pt idx="84">
                  <c:v>1493996.9171136001</c:v>
                </c:pt>
                <c:pt idx="85">
                  <c:v>1928309.54447036</c:v>
                </c:pt>
                <c:pt idx="86">
                  <c:v>2860183.1138484902</c:v>
                </c:pt>
                <c:pt idx="87">
                  <c:v>2865242.4532118998</c:v>
                </c:pt>
                <c:pt idx="88">
                  <c:v>2865242.4532118998</c:v>
                </c:pt>
                <c:pt idx="89">
                  <c:v>2869795.91627124</c:v>
                </c:pt>
                <c:pt idx="90">
                  <c:v>2884974.5016791499</c:v>
                </c:pt>
                <c:pt idx="91">
                  <c:v>2884974.5016791499</c:v>
                </c:pt>
                <c:pt idx="92">
                  <c:v>2890034.13820897</c:v>
                </c:pt>
                <c:pt idx="93">
                  <c:v>3664975.1957174302</c:v>
                </c:pt>
                <c:pt idx="94">
                  <c:v>3676964.6359355198</c:v>
                </c:pt>
                <c:pt idx="95">
                  <c:v>3683275.0520715099</c:v>
                </c:pt>
                <c:pt idx="96">
                  <c:v>3689585.5892201802</c:v>
                </c:pt>
                <c:pt idx="97">
                  <c:v>3689585.5892201802</c:v>
                </c:pt>
                <c:pt idx="98">
                  <c:v>3702207.0067202901</c:v>
                </c:pt>
                <c:pt idx="99">
                  <c:v>5379122.4370967699</c:v>
                </c:pt>
                <c:pt idx="100">
                  <c:v>5388166.55481508</c:v>
                </c:pt>
                <c:pt idx="101">
                  <c:v>5397210.9186108699</c:v>
                </c:pt>
                <c:pt idx="102">
                  <c:v>5406255.5234602401</c:v>
                </c:pt>
                <c:pt idx="103">
                  <c:v>5432486.19243747</c:v>
                </c:pt>
              </c:numCache>
            </c:numRef>
          </c:xVal>
          <c:yVal>
            <c:numRef>
              <c:f>internal_H52Q_graphs!$I$68:$I$171</c:f>
              <c:numCache>
                <c:formatCode>General</c:formatCode>
                <c:ptCount val="104"/>
              </c:numCache>
            </c:numRef>
          </c:yVal>
          <c:smooth val="0"/>
          <c:extLst>
            <c:ext xmlns:c16="http://schemas.microsoft.com/office/drawing/2014/chart" uri="{C3380CC4-5D6E-409C-BE32-E72D297353CC}">
              <c16:uniqueId val="{00000001-305E-46DE-A86A-242C401BA8D3}"/>
            </c:ext>
          </c:extLst>
        </c:ser>
        <c:ser>
          <c:idx val="2"/>
          <c:order val="2"/>
          <c:tx>
            <c:strRef>
              <c:f>internal_H52Q_graphs!$J$67</c:f>
              <c:strCache>
                <c:ptCount val="1"/>
                <c:pt idx="0">
                  <c:v>q_exp_long</c:v>
                </c:pt>
              </c:strCache>
            </c:strRef>
          </c:tx>
          <c:spPr>
            <a:ln w="38100" cap="rnd">
              <a:noFill/>
              <a:round/>
            </a:ln>
            <a:effectLst/>
          </c:spPr>
          <c:marker>
            <c:symbol val="circle"/>
            <c:size val="5"/>
            <c:spPr>
              <a:solidFill>
                <a:schemeClr val="accent3"/>
              </a:solidFill>
              <a:ln w="9525">
                <a:solidFill>
                  <a:schemeClr val="accent3"/>
                </a:solidFill>
              </a:ln>
              <a:effectLst/>
            </c:spPr>
          </c:marker>
          <c:xVal>
            <c:numRef>
              <c:f>internal_H52Q_graphs!$G$68:$G$171</c:f>
              <c:numCache>
                <c:formatCode>General</c:formatCode>
                <c:ptCount val="104"/>
                <c:pt idx="0">
                  <c:v>44951.519868761403</c:v>
                </c:pt>
                <c:pt idx="1">
                  <c:v>46998.053340076804</c:v>
                </c:pt>
                <c:pt idx="2">
                  <c:v>51371.601596487897</c:v>
                </c:pt>
                <c:pt idx="3">
                  <c:v>51371.601596487897</c:v>
                </c:pt>
                <c:pt idx="4">
                  <c:v>51371.601596487897</c:v>
                </c:pt>
                <c:pt idx="5">
                  <c:v>55778.313768116997</c:v>
                </c:pt>
                <c:pt idx="6">
                  <c:v>55778.313768116997</c:v>
                </c:pt>
                <c:pt idx="7">
                  <c:v>60217.7356391719</c:v>
                </c:pt>
                <c:pt idx="8">
                  <c:v>73192.704353571404</c:v>
                </c:pt>
                <c:pt idx="9">
                  <c:v>77216.628488467395</c:v>
                </c:pt>
                <c:pt idx="10">
                  <c:v>81264.4184993862</c:v>
                </c:pt>
                <c:pt idx="11">
                  <c:v>85335.792811943</c:v>
                </c:pt>
                <c:pt idx="12">
                  <c:v>85335.792811943</c:v>
                </c:pt>
                <c:pt idx="13">
                  <c:v>89430.474256383401</c:v>
                </c:pt>
                <c:pt idx="14">
                  <c:v>93548.189990083003</c:v>
                </c:pt>
                <c:pt idx="15">
                  <c:v>97688.671421656007</c:v>
                </c:pt>
                <c:pt idx="16">
                  <c:v>97688.671421656007</c:v>
                </c:pt>
                <c:pt idx="17">
                  <c:v>97688.671421656007</c:v>
                </c:pt>
                <c:pt idx="18">
                  <c:v>102129.979963611</c:v>
                </c:pt>
                <c:pt idx="19">
                  <c:v>106316.677224595</c:v>
                </c:pt>
                <c:pt idx="20">
                  <c:v>110525.342232635</c:v>
                </c:pt>
                <c:pt idx="21">
                  <c:v>114755.722929075</c:v>
                </c:pt>
                <c:pt idx="22">
                  <c:v>119007.57114150999</c:v>
                </c:pt>
                <c:pt idx="23">
                  <c:v>154061.66821639799</c:v>
                </c:pt>
                <c:pt idx="24">
                  <c:v>154061.66821639799</c:v>
                </c:pt>
                <c:pt idx="25">
                  <c:v>157016.715719256</c:v>
                </c:pt>
                <c:pt idx="26">
                  <c:v>166231.43184630401</c:v>
                </c:pt>
                <c:pt idx="27">
                  <c:v>174623.50776155599</c:v>
                </c:pt>
                <c:pt idx="28">
                  <c:v>174623.50776155599</c:v>
                </c:pt>
                <c:pt idx="29">
                  <c:v>178843.711362601</c:v>
                </c:pt>
                <c:pt idx="30">
                  <c:v>183079.80943365599</c:v>
                </c:pt>
                <c:pt idx="31">
                  <c:v>183079.80943365599</c:v>
                </c:pt>
                <c:pt idx="32">
                  <c:v>183079.80943365599</c:v>
                </c:pt>
                <c:pt idx="33">
                  <c:v>187331.64281157599</c:v>
                </c:pt>
                <c:pt idx="34">
                  <c:v>187331.64281157599</c:v>
                </c:pt>
                <c:pt idx="35">
                  <c:v>251617.012692569</c:v>
                </c:pt>
                <c:pt idx="36">
                  <c:v>255776.389823921</c:v>
                </c:pt>
                <c:pt idx="37">
                  <c:v>259947.30679437099</c:v>
                </c:pt>
                <c:pt idx="38">
                  <c:v>268646.41932735097</c:v>
                </c:pt>
                <c:pt idx="39">
                  <c:v>272852.21978667798</c:v>
                </c:pt>
                <c:pt idx="40">
                  <c:v>272852.21978667798</c:v>
                </c:pt>
                <c:pt idx="41">
                  <c:v>277069.15883377101</c:v>
                </c:pt>
                <c:pt idx="42">
                  <c:v>366333.43254850002</c:v>
                </c:pt>
                <c:pt idx="43">
                  <c:v>477350.84766598197</c:v>
                </c:pt>
                <c:pt idx="44">
                  <c:v>516873.04041947803</c:v>
                </c:pt>
                <c:pt idx="45">
                  <c:v>547039.610134096</c:v>
                </c:pt>
                <c:pt idx="46">
                  <c:v>564614.93311363005</c:v>
                </c:pt>
                <c:pt idx="47">
                  <c:v>569023.21813898999</c:v>
                </c:pt>
                <c:pt idx="48">
                  <c:v>573069.15983961395</c:v>
                </c:pt>
                <c:pt idx="49">
                  <c:v>581913.174340631</c:v>
                </c:pt>
                <c:pt idx="50">
                  <c:v>581913.174340631</c:v>
                </c:pt>
                <c:pt idx="51">
                  <c:v>581913.174340631</c:v>
                </c:pt>
                <c:pt idx="52">
                  <c:v>581913.174340631</c:v>
                </c:pt>
                <c:pt idx="53">
                  <c:v>581913.174340631</c:v>
                </c:pt>
                <c:pt idx="54">
                  <c:v>581913.174340631</c:v>
                </c:pt>
                <c:pt idx="55">
                  <c:v>581913.174340631</c:v>
                </c:pt>
                <c:pt idx="56">
                  <c:v>581913.174340631</c:v>
                </c:pt>
                <c:pt idx="57">
                  <c:v>586343.59821228404</c:v>
                </c:pt>
                <c:pt idx="58">
                  <c:v>589300.30672449595</c:v>
                </c:pt>
                <c:pt idx="59">
                  <c:v>590409.70762692299</c:v>
                </c:pt>
                <c:pt idx="60">
                  <c:v>590409.70762692299</c:v>
                </c:pt>
                <c:pt idx="61">
                  <c:v>594480.46354491997</c:v>
                </c:pt>
                <c:pt idx="62">
                  <c:v>598926.55522299896</c:v>
                </c:pt>
                <c:pt idx="63">
                  <c:v>611553.35846071795</c:v>
                </c:pt>
                <c:pt idx="64">
                  <c:v>620119.48049295601</c:v>
                </c:pt>
                <c:pt idx="65">
                  <c:v>624596.50216839497</c:v>
                </c:pt>
                <c:pt idx="66">
                  <c:v>727425.11749857501</c:v>
                </c:pt>
                <c:pt idx="67">
                  <c:v>782835.467362392</c:v>
                </c:pt>
                <c:pt idx="68">
                  <c:v>817390.22793839604</c:v>
                </c:pt>
                <c:pt idx="69">
                  <c:v>830259.80475026497</c:v>
                </c:pt>
                <c:pt idx="70">
                  <c:v>834556.37775159604</c:v>
                </c:pt>
                <c:pt idx="71">
                  <c:v>838856.27635606902</c:v>
                </c:pt>
                <c:pt idx="72">
                  <c:v>868654.02538889402</c:v>
                </c:pt>
                <c:pt idx="73">
                  <c:v>893864.87989601702</c:v>
                </c:pt>
                <c:pt idx="74">
                  <c:v>898208.58395909599</c:v>
                </c:pt>
                <c:pt idx="75">
                  <c:v>941015.72801712505</c:v>
                </c:pt>
                <c:pt idx="76">
                  <c:v>962125.99728380702</c:v>
                </c:pt>
                <c:pt idx="77">
                  <c:v>991709.70917080005</c:v>
                </c:pt>
                <c:pt idx="78">
                  <c:v>991709.70917080005</c:v>
                </c:pt>
                <c:pt idx="79">
                  <c:v>1021818.3536501901</c:v>
                </c:pt>
                <c:pt idx="80">
                  <c:v>1149952.5568447199</c:v>
                </c:pt>
                <c:pt idx="81">
                  <c:v>1149952.5568447199</c:v>
                </c:pt>
                <c:pt idx="82">
                  <c:v>1248501.70321462</c:v>
                </c:pt>
                <c:pt idx="83">
                  <c:v>1454099.85263506</c:v>
                </c:pt>
                <c:pt idx="84">
                  <c:v>1493996.9171136001</c:v>
                </c:pt>
                <c:pt idx="85">
                  <c:v>1928309.54447036</c:v>
                </c:pt>
                <c:pt idx="86">
                  <c:v>2860183.1138484902</c:v>
                </c:pt>
                <c:pt idx="87">
                  <c:v>2865242.4532118998</c:v>
                </c:pt>
                <c:pt idx="88">
                  <c:v>2865242.4532118998</c:v>
                </c:pt>
                <c:pt idx="89">
                  <c:v>2869795.91627124</c:v>
                </c:pt>
                <c:pt idx="90">
                  <c:v>2884974.5016791499</c:v>
                </c:pt>
                <c:pt idx="91">
                  <c:v>2884974.5016791499</c:v>
                </c:pt>
                <c:pt idx="92">
                  <c:v>2890034.13820897</c:v>
                </c:pt>
                <c:pt idx="93">
                  <c:v>3664975.1957174302</c:v>
                </c:pt>
                <c:pt idx="94">
                  <c:v>3676964.6359355198</c:v>
                </c:pt>
                <c:pt idx="95">
                  <c:v>3683275.0520715099</c:v>
                </c:pt>
                <c:pt idx="96">
                  <c:v>3689585.5892201802</c:v>
                </c:pt>
                <c:pt idx="97">
                  <c:v>3689585.5892201802</c:v>
                </c:pt>
                <c:pt idx="98">
                  <c:v>3702207.0067202901</c:v>
                </c:pt>
                <c:pt idx="99">
                  <c:v>5379122.4370967699</c:v>
                </c:pt>
                <c:pt idx="100">
                  <c:v>5388166.55481508</c:v>
                </c:pt>
                <c:pt idx="101">
                  <c:v>5397210.9186108699</c:v>
                </c:pt>
                <c:pt idx="102">
                  <c:v>5406255.5234602401</c:v>
                </c:pt>
                <c:pt idx="103">
                  <c:v>5432486.19243747</c:v>
                </c:pt>
              </c:numCache>
            </c:numRef>
          </c:xVal>
          <c:yVal>
            <c:numRef>
              <c:f>internal_H52Q_graphs!$J$68:$J$171</c:f>
              <c:numCache>
                <c:formatCode>General</c:formatCode>
                <c:ptCount val="104"/>
                <c:pt idx="86">
                  <c:v>3753962.1</c:v>
                </c:pt>
                <c:pt idx="87">
                  <c:v>3523677.03</c:v>
                </c:pt>
                <c:pt idx="88">
                  <c:v>3722416.2</c:v>
                </c:pt>
                <c:pt idx="89">
                  <c:v>2429034.2999999998</c:v>
                </c:pt>
                <c:pt idx="90">
                  <c:v>2492126.1</c:v>
                </c:pt>
                <c:pt idx="91">
                  <c:v>2996860.5</c:v>
                </c:pt>
                <c:pt idx="92">
                  <c:v>3091498.2</c:v>
                </c:pt>
                <c:pt idx="93">
                  <c:v>3722416.2</c:v>
                </c:pt>
                <c:pt idx="94">
                  <c:v>3659324.4</c:v>
                </c:pt>
                <c:pt idx="95">
                  <c:v>3028406.4</c:v>
                </c:pt>
                <c:pt idx="96">
                  <c:v>2492126.1</c:v>
                </c:pt>
                <c:pt idx="97">
                  <c:v>3028406.4</c:v>
                </c:pt>
                <c:pt idx="98">
                  <c:v>3753962.1</c:v>
                </c:pt>
                <c:pt idx="99">
                  <c:v>3564686.7</c:v>
                </c:pt>
                <c:pt idx="100">
                  <c:v>3533140.8</c:v>
                </c:pt>
                <c:pt idx="101">
                  <c:v>2996860.5</c:v>
                </c:pt>
                <c:pt idx="102">
                  <c:v>2776039.2</c:v>
                </c:pt>
                <c:pt idx="103">
                  <c:v>3533140.8</c:v>
                </c:pt>
              </c:numCache>
            </c:numRef>
          </c:yVal>
          <c:smooth val="0"/>
          <c:extLst>
            <c:ext xmlns:c16="http://schemas.microsoft.com/office/drawing/2014/chart" uri="{C3380CC4-5D6E-409C-BE32-E72D297353CC}">
              <c16:uniqueId val="{00000002-305E-46DE-A86A-242C401BA8D3}"/>
            </c:ext>
          </c:extLst>
        </c:ser>
        <c:ser>
          <c:idx val="3"/>
          <c:order val="3"/>
          <c:tx>
            <c:strRef>
              <c:f>internal_H52Q_graphs!$K$67</c:f>
              <c:strCache>
                <c:ptCount val="1"/>
                <c:pt idx="0">
                  <c:v>q_calc_short</c:v>
                </c:pt>
              </c:strCache>
            </c:strRef>
          </c:tx>
          <c:spPr>
            <a:ln w="38100" cap="rnd">
              <a:noFill/>
              <a:round/>
            </a:ln>
            <a:effectLst/>
          </c:spPr>
          <c:marker>
            <c:symbol val="circle"/>
            <c:size val="5"/>
            <c:spPr>
              <a:solidFill>
                <a:schemeClr val="accent4"/>
              </a:solidFill>
              <a:ln w="9525">
                <a:solidFill>
                  <a:schemeClr val="accent4"/>
                </a:solidFill>
              </a:ln>
              <a:effectLst/>
            </c:spPr>
          </c:marker>
          <c:xVal>
            <c:numRef>
              <c:f>internal_H52Q_graphs!$G$68:$G$171</c:f>
              <c:numCache>
                <c:formatCode>General</c:formatCode>
                <c:ptCount val="104"/>
                <c:pt idx="0">
                  <c:v>44951.519868761403</c:v>
                </c:pt>
                <c:pt idx="1">
                  <c:v>46998.053340076804</c:v>
                </c:pt>
                <c:pt idx="2">
                  <c:v>51371.601596487897</c:v>
                </c:pt>
                <c:pt idx="3">
                  <c:v>51371.601596487897</c:v>
                </c:pt>
                <c:pt idx="4">
                  <c:v>51371.601596487897</c:v>
                </c:pt>
                <c:pt idx="5">
                  <c:v>55778.313768116997</c:v>
                </c:pt>
                <c:pt idx="6">
                  <c:v>55778.313768116997</c:v>
                </c:pt>
                <c:pt idx="7">
                  <c:v>60217.7356391719</c:v>
                </c:pt>
                <c:pt idx="8">
                  <c:v>73192.704353571404</c:v>
                </c:pt>
                <c:pt idx="9">
                  <c:v>77216.628488467395</c:v>
                </c:pt>
                <c:pt idx="10">
                  <c:v>81264.4184993862</c:v>
                </c:pt>
                <c:pt idx="11">
                  <c:v>85335.792811943</c:v>
                </c:pt>
                <c:pt idx="12">
                  <c:v>85335.792811943</c:v>
                </c:pt>
                <c:pt idx="13">
                  <c:v>89430.474256383401</c:v>
                </c:pt>
                <c:pt idx="14">
                  <c:v>93548.189990083003</c:v>
                </c:pt>
                <c:pt idx="15">
                  <c:v>97688.671421656007</c:v>
                </c:pt>
                <c:pt idx="16">
                  <c:v>97688.671421656007</c:v>
                </c:pt>
                <c:pt idx="17">
                  <c:v>97688.671421656007</c:v>
                </c:pt>
                <c:pt idx="18">
                  <c:v>102129.979963611</c:v>
                </c:pt>
                <c:pt idx="19">
                  <c:v>106316.677224595</c:v>
                </c:pt>
                <c:pt idx="20">
                  <c:v>110525.342232635</c:v>
                </c:pt>
                <c:pt idx="21">
                  <c:v>114755.722929075</c:v>
                </c:pt>
                <c:pt idx="22">
                  <c:v>119007.57114150999</c:v>
                </c:pt>
                <c:pt idx="23">
                  <c:v>154061.66821639799</c:v>
                </c:pt>
                <c:pt idx="24">
                  <c:v>154061.66821639799</c:v>
                </c:pt>
                <c:pt idx="25">
                  <c:v>157016.715719256</c:v>
                </c:pt>
                <c:pt idx="26">
                  <c:v>166231.43184630401</c:v>
                </c:pt>
                <c:pt idx="27">
                  <c:v>174623.50776155599</c:v>
                </c:pt>
                <c:pt idx="28">
                  <c:v>174623.50776155599</c:v>
                </c:pt>
                <c:pt idx="29">
                  <c:v>178843.711362601</c:v>
                </c:pt>
                <c:pt idx="30">
                  <c:v>183079.80943365599</c:v>
                </c:pt>
                <c:pt idx="31">
                  <c:v>183079.80943365599</c:v>
                </c:pt>
                <c:pt idx="32">
                  <c:v>183079.80943365599</c:v>
                </c:pt>
                <c:pt idx="33">
                  <c:v>187331.64281157599</c:v>
                </c:pt>
                <c:pt idx="34">
                  <c:v>187331.64281157599</c:v>
                </c:pt>
                <c:pt idx="35">
                  <c:v>251617.012692569</c:v>
                </c:pt>
                <c:pt idx="36">
                  <c:v>255776.389823921</c:v>
                </c:pt>
                <c:pt idx="37">
                  <c:v>259947.30679437099</c:v>
                </c:pt>
                <c:pt idx="38">
                  <c:v>268646.41932735097</c:v>
                </c:pt>
                <c:pt idx="39">
                  <c:v>272852.21978667798</c:v>
                </c:pt>
                <c:pt idx="40">
                  <c:v>272852.21978667798</c:v>
                </c:pt>
                <c:pt idx="41">
                  <c:v>277069.15883377101</c:v>
                </c:pt>
                <c:pt idx="42">
                  <c:v>366333.43254850002</c:v>
                </c:pt>
                <c:pt idx="43">
                  <c:v>477350.84766598197</c:v>
                </c:pt>
                <c:pt idx="44">
                  <c:v>516873.04041947803</c:v>
                </c:pt>
                <c:pt idx="45">
                  <c:v>547039.610134096</c:v>
                </c:pt>
                <c:pt idx="46">
                  <c:v>564614.93311363005</c:v>
                </c:pt>
                <c:pt idx="47">
                  <c:v>569023.21813898999</c:v>
                </c:pt>
                <c:pt idx="48">
                  <c:v>573069.15983961395</c:v>
                </c:pt>
                <c:pt idx="49">
                  <c:v>581913.174340631</c:v>
                </c:pt>
                <c:pt idx="50">
                  <c:v>581913.174340631</c:v>
                </c:pt>
                <c:pt idx="51">
                  <c:v>581913.174340631</c:v>
                </c:pt>
                <c:pt idx="52">
                  <c:v>581913.174340631</c:v>
                </c:pt>
                <c:pt idx="53">
                  <c:v>581913.174340631</c:v>
                </c:pt>
                <c:pt idx="54">
                  <c:v>581913.174340631</c:v>
                </c:pt>
                <c:pt idx="55">
                  <c:v>581913.174340631</c:v>
                </c:pt>
                <c:pt idx="56">
                  <c:v>581913.174340631</c:v>
                </c:pt>
                <c:pt idx="57">
                  <c:v>586343.59821228404</c:v>
                </c:pt>
                <c:pt idx="58">
                  <c:v>589300.30672449595</c:v>
                </c:pt>
                <c:pt idx="59">
                  <c:v>590409.70762692299</c:v>
                </c:pt>
                <c:pt idx="60">
                  <c:v>590409.70762692299</c:v>
                </c:pt>
                <c:pt idx="61">
                  <c:v>594480.46354491997</c:v>
                </c:pt>
                <c:pt idx="62">
                  <c:v>598926.55522299896</c:v>
                </c:pt>
                <c:pt idx="63">
                  <c:v>611553.35846071795</c:v>
                </c:pt>
                <c:pt idx="64">
                  <c:v>620119.48049295601</c:v>
                </c:pt>
                <c:pt idx="65">
                  <c:v>624596.50216839497</c:v>
                </c:pt>
                <c:pt idx="66">
                  <c:v>727425.11749857501</c:v>
                </c:pt>
                <c:pt idx="67">
                  <c:v>782835.467362392</c:v>
                </c:pt>
                <c:pt idx="68">
                  <c:v>817390.22793839604</c:v>
                </c:pt>
                <c:pt idx="69">
                  <c:v>830259.80475026497</c:v>
                </c:pt>
                <c:pt idx="70">
                  <c:v>834556.37775159604</c:v>
                </c:pt>
                <c:pt idx="71">
                  <c:v>838856.27635606902</c:v>
                </c:pt>
                <c:pt idx="72">
                  <c:v>868654.02538889402</c:v>
                </c:pt>
                <c:pt idx="73">
                  <c:v>893864.87989601702</c:v>
                </c:pt>
                <c:pt idx="74">
                  <c:v>898208.58395909599</c:v>
                </c:pt>
                <c:pt idx="75">
                  <c:v>941015.72801712505</c:v>
                </c:pt>
                <c:pt idx="76">
                  <c:v>962125.99728380702</c:v>
                </c:pt>
                <c:pt idx="77">
                  <c:v>991709.70917080005</c:v>
                </c:pt>
                <c:pt idx="78">
                  <c:v>991709.70917080005</c:v>
                </c:pt>
                <c:pt idx="79">
                  <c:v>1021818.3536501901</c:v>
                </c:pt>
                <c:pt idx="80">
                  <c:v>1149952.5568447199</c:v>
                </c:pt>
                <c:pt idx="81">
                  <c:v>1149952.5568447199</c:v>
                </c:pt>
                <c:pt idx="82">
                  <c:v>1248501.70321462</c:v>
                </c:pt>
                <c:pt idx="83">
                  <c:v>1454099.85263506</c:v>
                </c:pt>
                <c:pt idx="84">
                  <c:v>1493996.9171136001</c:v>
                </c:pt>
                <c:pt idx="85">
                  <c:v>1928309.54447036</c:v>
                </c:pt>
                <c:pt idx="86">
                  <c:v>2860183.1138484902</c:v>
                </c:pt>
                <c:pt idx="87">
                  <c:v>2865242.4532118998</c:v>
                </c:pt>
                <c:pt idx="88">
                  <c:v>2865242.4532118998</c:v>
                </c:pt>
                <c:pt idx="89">
                  <c:v>2869795.91627124</c:v>
                </c:pt>
                <c:pt idx="90">
                  <c:v>2884974.5016791499</c:v>
                </c:pt>
                <c:pt idx="91">
                  <c:v>2884974.5016791499</c:v>
                </c:pt>
                <c:pt idx="92">
                  <c:v>2890034.13820897</c:v>
                </c:pt>
                <c:pt idx="93">
                  <c:v>3664975.1957174302</c:v>
                </c:pt>
                <c:pt idx="94">
                  <c:v>3676964.6359355198</c:v>
                </c:pt>
                <c:pt idx="95">
                  <c:v>3683275.0520715099</c:v>
                </c:pt>
                <c:pt idx="96">
                  <c:v>3689585.5892201802</c:v>
                </c:pt>
                <c:pt idx="97">
                  <c:v>3689585.5892201802</c:v>
                </c:pt>
                <c:pt idx="98">
                  <c:v>3702207.0067202901</c:v>
                </c:pt>
                <c:pt idx="99">
                  <c:v>5379122.4370967699</c:v>
                </c:pt>
                <c:pt idx="100">
                  <c:v>5388166.55481508</c:v>
                </c:pt>
                <c:pt idx="101">
                  <c:v>5397210.9186108699</c:v>
                </c:pt>
                <c:pt idx="102">
                  <c:v>5406255.5234602401</c:v>
                </c:pt>
                <c:pt idx="103">
                  <c:v>5432486.19243747</c:v>
                </c:pt>
              </c:numCache>
            </c:numRef>
          </c:xVal>
          <c:yVal>
            <c:numRef>
              <c:f>internal_H52Q_graphs!$K$68:$K$171</c:f>
              <c:numCache>
                <c:formatCode>General</c:formatCode>
                <c:ptCount val="104"/>
                <c:pt idx="0">
                  <c:v>1796998.37843932</c:v>
                </c:pt>
                <c:pt idx="1">
                  <c:v>1770097.8148254</c:v>
                </c:pt>
                <c:pt idx="2">
                  <c:v>1544070.0352056799</c:v>
                </c:pt>
                <c:pt idx="3">
                  <c:v>1789864.6150422599</c:v>
                </c:pt>
                <c:pt idx="4">
                  <c:v>1901715.83250496</c:v>
                </c:pt>
                <c:pt idx="5">
                  <c:v>1925714.9823225399</c:v>
                </c:pt>
                <c:pt idx="6">
                  <c:v>1925714.9823225399</c:v>
                </c:pt>
                <c:pt idx="7">
                  <c:v>1970905.57511904</c:v>
                </c:pt>
                <c:pt idx="8">
                  <c:v>2234420.2902329001</c:v>
                </c:pt>
                <c:pt idx="9">
                  <c:v>2285662.4089494999</c:v>
                </c:pt>
                <c:pt idx="10">
                  <c:v>2331577.8653712701</c:v>
                </c:pt>
                <c:pt idx="11">
                  <c:v>2244297.1339913099</c:v>
                </c:pt>
                <c:pt idx="12">
                  <c:v>2382751.9586717598</c:v>
                </c:pt>
                <c:pt idx="13">
                  <c:v>2126777.4485671301</c:v>
                </c:pt>
                <c:pt idx="14">
                  <c:v>2170871.9121815199</c:v>
                </c:pt>
                <c:pt idx="15">
                  <c:v>2198175.3009246201</c:v>
                </c:pt>
                <c:pt idx="16">
                  <c:v>2223898.62991209</c:v>
                </c:pt>
                <c:pt idx="17">
                  <c:v>2435028.1546061002</c:v>
                </c:pt>
                <c:pt idx="18">
                  <c:v>2475007.33968892</c:v>
                </c:pt>
                <c:pt idx="19">
                  <c:v>2514971.1140733799</c:v>
                </c:pt>
                <c:pt idx="20">
                  <c:v>2314817.8517901502</c:v>
                </c:pt>
                <c:pt idx="21">
                  <c:v>2334307.76208454</c:v>
                </c:pt>
                <c:pt idx="22">
                  <c:v>2370115.5681882999</c:v>
                </c:pt>
                <c:pt idx="23">
                  <c:v>2199139.4045393802</c:v>
                </c:pt>
                <c:pt idx="24">
                  <c:v>2838618.4589116401</c:v>
                </c:pt>
                <c:pt idx="25">
                  <c:v>2911653.3234708202</c:v>
                </c:pt>
                <c:pt idx="26">
                  <c:v>2810271.3650348498</c:v>
                </c:pt>
                <c:pt idx="27">
                  <c:v>2844600.6125478102</c:v>
                </c:pt>
                <c:pt idx="28">
                  <c:v>2115802.01848609</c:v>
                </c:pt>
                <c:pt idx="29">
                  <c:v>2162494.18411357</c:v>
                </c:pt>
                <c:pt idx="30">
                  <c:v>2923201.9223640198</c:v>
                </c:pt>
                <c:pt idx="31">
                  <c:v>2961658.4392535901</c:v>
                </c:pt>
                <c:pt idx="32">
                  <c:v>2092926.9745094201</c:v>
                </c:pt>
                <c:pt idx="33">
                  <c:v>2955181.5884184102</c:v>
                </c:pt>
                <c:pt idx="34">
                  <c:v>2120762.1501219599</c:v>
                </c:pt>
                <c:pt idx="35">
                  <c:v>2888183.17854416</c:v>
                </c:pt>
                <c:pt idx="36">
                  <c:v>2895161.8483130401</c:v>
                </c:pt>
                <c:pt idx="37">
                  <c:v>2551966.1675147801</c:v>
                </c:pt>
                <c:pt idx="38">
                  <c:v>2956086.2573893899</c:v>
                </c:pt>
                <c:pt idx="39">
                  <c:v>2699578.3294795798</c:v>
                </c:pt>
                <c:pt idx="40">
                  <c:v>2737721.4739390202</c:v>
                </c:pt>
                <c:pt idx="41">
                  <c:v>2733462.59058196</c:v>
                </c:pt>
                <c:pt idx="42">
                  <c:v>3493580.79758554</c:v>
                </c:pt>
                <c:pt idx="43">
                  <c:v>4095306.3014396601</c:v>
                </c:pt>
                <c:pt idx="44">
                  <c:v>5027724.60422651</c:v>
                </c:pt>
                <c:pt idx="45">
                  <c:v>5411005.8050030796</c:v>
                </c:pt>
                <c:pt idx="46">
                  <c:v>4871800.06428356</c:v>
                </c:pt>
                <c:pt idx="47">
                  <c:v>4298268.7105153603</c:v>
                </c:pt>
                <c:pt idx="48">
                  <c:v>5453404.6702856198</c:v>
                </c:pt>
                <c:pt idx="49">
                  <c:v>4765233.3649660004</c:v>
                </c:pt>
                <c:pt idx="50">
                  <c:v>5546902.3455865001</c:v>
                </c:pt>
                <c:pt idx="51">
                  <c:v>4292357.5425925804</c:v>
                </c:pt>
                <c:pt idx="52">
                  <c:v>4246808.5511449603</c:v>
                </c:pt>
                <c:pt idx="53">
                  <c:v>4269071.5594984097</c:v>
                </c:pt>
                <c:pt idx="54">
                  <c:v>4331354.6910840599</c:v>
                </c:pt>
                <c:pt idx="55">
                  <c:v>4322646.1576964296</c:v>
                </c:pt>
                <c:pt idx="56">
                  <c:v>4662853.2250242801</c:v>
                </c:pt>
                <c:pt idx="57">
                  <c:v>4247868.9646079503</c:v>
                </c:pt>
                <c:pt idx="58">
                  <c:v>4352637.6943044905</c:v>
                </c:pt>
                <c:pt idx="59">
                  <c:v>4762030.9936915301</c:v>
                </c:pt>
                <c:pt idx="60">
                  <c:v>4899619.8933708696</c:v>
                </c:pt>
                <c:pt idx="61">
                  <c:v>4356822.4674026696</c:v>
                </c:pt>
                <c:pt idx="62">
                  <c:v>4378330.3215079298</c:v>
                </c:pt>
                <c:pt idx="63">
                  <c:v>4874146.9220605604</c:v>
                </c:pt>
                <c:pt idx="64">
                  <c:v>4879564.8780498998</c:v>
                </c:pt>
                <c:pt idx="65">
                  <c:v>5725139.35943757</c:v>
                </c:pt>
                <c:pt idx="66">
                  <c:v>5259952.2041049898</c:v>
                </c:pt>
                <c:pt idx="67">
                  <c:v>5748016.8108693399</c:v>
                </c:pt>
                <c:pt idx="68">
                  <c:v>5553390.4849257404</c:v>
                </c:pt>
                <c:pt idx="69">
                  <c:v>5708588.6553509999</c:v>
                </c:pt>
                <c:pt idx="70">
                  <c:v>4684519.0571490703</c:v>
                </c:pt>
                <c:pt idx="71">
                  <c:v>4746671.5879564397</c:v>
                </c:pt>
                <c:pt idx="72">
                  <c:v>5610425.4715190902</c:v>
                </c:pt>
                <c:pt idx="73">
                  <c:v>5786302.2219899697</c:v>
                </c:pt>
                <c:pt idx="74">
                  <c:v>5794042.0075119296</c:v>
                </c:pt>
                <c:pt idx="75">
                  <c:v>6056489.4872057997</c:v>
                </c:pt>
                <c:pt idx="76">
                  <c:v>5407881.2884878702</c:v>
                </c:pt>
                <c:pt idx="77">
                  <c:v>6321304.4911476104</c:v>
                </c:pt>
                <c:pt idx="78">
                  <c:v>6499300.73418188</c:v>
                </c:pt>
                <c:pt idx="79">
                  <c:v>6554367.2696159799</c:v>
                </c:pt>
                <c:pt idx="80">
                  <c:v>6795606.26505493</c:v>
                </c:pt>
                <c:pt idx="81">
                  <c:v>6881756.9735596702</c:v>
                </c:pt>
                <c:pt idx="82">
                  <c:v>7671844.1368228104</c:v>
                </c:pt>
                <c:pt idx="83">
                  <c:v>8826418.3263821099</c:v>
                </c:pt>
                <c:pt idx="84">
                  <c:v>8979702.2806377504</c:v>
                </c:pt>
                <c:pt idx="85">
                  <c:v>11697015.4646846</c:v>
                </c:pt>
              </c:numCache>
            </c:numRef>
          </c:yVal>
          <c:smooth val="0"/>
          <c:extLst>
            <c:ext xmlns:c16="http://schemas.microsoft.com/office/drawing/2014/chart" uri="{C3380CC4-5D6E-409C-BE32-E72D297353CC}">
              <c16:uniqueId val="{00000003-305E-46DE-A86A-242C401BA8D3}"/>
            </c:ext>
          </c:extLst>
        </c:ser>
        <c:ser>
          <c:idx val="4"/>
          <c:order val="4"/>
          <c:tx>
            <c:strRef>
              <c:f>internal_H52Q_graphs!$L$67</c:f>
              <c:strCache>
                <c:ptCount val="1"/>
                <c:pt idx="0">
                  <c:v>q_calc_middle</c:v>
                </c:pt>
              </c:strCache>
            </c:strRef>
          </c:tx>
          <c:spPr>
            <a:ln w="38100" cap="rnd">
              <a:noFill/>
              <a:round/>
            </a:ln>
            <a:effectLst/>
          </c:spPr>
          <c:marker>
            <c:symbol val="circle"/>
            <c:size val="5"/>
            <c:spPr>
              <a:solidFill>
                <a:schemeClr val="accent5"/>
              </a:solidFill>
              <a:ln w="9525">
                <a:solidFill>
                  <a:schemeClr val="accent5"/>
                </a:solidFill>
              </a:ln>
              <a:effectLst/>
            </c:spPr>
          </c:marker>
          <c:xVal>
            <c:numRef>
              <c:f>internal_H52Q_graphs!$G$68:$G$171</c:f>
              <c:numCache>
                <c:formatCode>General</c:formatCode>
                <c:ptCount val="104"/>
                <c:pt idx="0">
                  <c:v>44951.519868761403</c:v>
                </c:pt>
                <c:pt idx="1">
                  <c:v>46998.053340076804</c:v>
                </c:pt>
                <c:pt idx="2">
                  <c:v>51371.601596487897</c:v>
                </c:pt>
                <c:pt idx="3">
                  <c:v>51371.601596487897</c:v>
                </c:pt>
                <c:pt idx="4">
                  <c:v>51371.601596487897</c:v>
                </c:pt>
                <c:pt idx="5">
                  <c:v>55778.313768116997</c:v>
                </c:pt>
                <c:pt idx="6">
                  <c:v>55778.313768116997</c:v>
                </c:pt>
                <c:pt idx="7">
                  <c:v>60217.7356391719</c:v>
                </c:pt>
                <c:pt idx="8">
                  <c:v>73192.704353571404</c:v>
                </c:pt>
                <c:pt idx="9">
                  <c:v>77216.628488467395</c:v>
                </c:pt>
                <c:pt idx="10">
                  <c:v>81264.4184993862</c:v>
                </c:pt>
                <c:pt idx="11">
                  <c:v>85335.792811943</c:v>
                </c:pt>
                <c:pt idx="12">
                  <c:v>85335.792811943</c:v>
                </c:pt>
                <c:pt idx="13">
                  <c:v>89430.474256383401</c:v>
                </c:pt>
                <c:pt idx="14">
                  <c:v>93548.189990083003</c:v>
                </c:pt>
                <c:pt idx="15">
                  <c:v>97688.671421656007</c:v>
                </c:pt>
                <c:pt idx="16">
                  <c:v>97688.671421656007</c:v>
                </c:pt>
                <c:pt idx="17">
                  <c:v>97688.671421656007</c:v>
                </c:pt>
                <c:pt idx="18">
                  <c:v>102129.979963611</c:v>
                </c:pt>
                <c:pt idx="19">
                  <c:v>106316.677224595</c:v>
                </c:pt>
                <c:pt idx="20">
                  <c:v>110525.342232635</c:v>
                </c:pt>
                <c:pt idx="21">
                  <c:v>114755.722929075</c:v>
                </c:pt>
                <c:pt idx="22">
                  <c:v>119007.57114150999</c:v>
                </c:pt>
                <c:pt idx="23">
                  <c:v>154061.66821639799</c:v>
                </c:pt>
                <c:pt idx="24">
                  <c:v>154061.66821639799</c:v>
                </c:pt>
                <c:pt idx="25">
                  <c:v>157016.715719256</c:v>
                </c:pt>
                <c:pt idx="26">
                  <c:v>166231.43184630401</c:v>
                </c:pt>
                <c:pt idx="27">
                  <c:v>174623.50776155599</c:v>
                </c:pt>
                <c:pt idx="28">
                  <c:v>174623.50776155599</c:v>
                </c:pt>
                <c:pt idx="29">
                  <c:v>178843.711362601</c:v>
                </c:pt>
                <c:pt idx="30">
                  <c:v>183079.80943365599</c:v>
                </c:pt>
                <c:pt idx="31">
                  <c:v>183079.80943365599</c:v>
                </c:pt>
                <c:pt idx="32">
                  <c:v>183079.80943365599</c:v>
                </c:pt>
                <c:pt idx="33">
                  <c:v>187331.64281157599</c:v>
                </c:pt>
                <c:pt idx="34">
                  <c:v>187331.64281157599</c:v>
                </c:pt>
                <c:pt idx="35">
                  <c:v>251617.012692569</c:v>
                </c:pt>
                <c:pt idx="36">
                  <c:v>255776.389823921</c:v>
                </c:pt>
                <c:pt idx="37">
                  <c:v>259947.30679437099</c:v>
                </c:pt>
                <c:pt idx="38">
                  <c:v>268646.41932735097</c:v>
                </c:pt>
                <c:pt idx="39">
                  <c:v>272852.21978667798</c:v>
                </c:pt>
                <c:pt idx="40">
                  <c:v>272852.21978667798</c:v>
                </c:pt>
                <c:pt idx="41">
                  <c:v>277069.15883377101</c:v>
                </c:pt>
                <c:pt idx="42">
                  <c:v>366333.43254850002</c:v>
                </c:pt>
                <c:pt idx="43">
                  <c:v>477350.84766598197</c:v>
                </c:pt>
                <c:pt idx="44">
                  <c:v>516873.04041947803</c:v>
                </c:pt>
                <c:pt idx="45">
                  <c:v>547039.610134096</c:v>
                </c:pt>
                <c:pt idx="46">
                  <c:v>564614.93311363005</c:v>
                </c:pt>
                <c:pt idx="47">
                  <c:v>569023.21813898999</c:v>
                </c:pt>
                <c:pt idx="48">
                  <c:v>573069.15983961395</c:v>
                </c:pt>
                <c:pt idx="49">
                  <c:v>581913.174340631</c:v>
                </c:pt>
                <c:pt idx="50">
                  <c:v>581913.174340631</c:v>
                </c:pt>
                <c:pt idx="51">
                  <c:v>581913.174340631</c:v>
                </c:pt>
                <c:pt idx="52">
                  <c:v>581913.174340631</c:v>
                </c:pt>
                <c:pt idx="53">
                  <c:v>581913.174340631</c:v>
                </c:pt>
                <c:pt idx="54">
                  <c:v>581913.174340631</c:v>
                </c:pt>
                <c:pt idx="55">
                  <c:v>581913.174340631</c:v>
                </c:pt>
                <c:pt idx="56">
                  <c:v>581913.174340631</c:v>
                </c:pt>
                <c:pt idx="57">
                  <c:v>586343.59821228404</c:v>
                </c:pt>
                <c:pt idx="58">
                  <c:v>589300.30672449595</c:v>
                </c:pt>
                <c:pt idx="59">
                  <c:v>590409.70762692299</c:v>
                </c:pt>
                <c:pt idx="60">
                  <c:v>590409.70762692299</c:v>
                </c:pt>
                <c:pt idx="61">
                  <c:v>594480.46354491997</c:v>
                </c:pt>
                <c:pt idx="62">
                  <c:v>598926.55522299896</c:v>
                </c:pt>
                <c:pt idx="63">
                  <c:v>611553.35846071795</c:v>
                </c:pt>
                <c:pt idx="64">
                  <c:v>620119.48049295601</c:v>
                </c:pt>
                <c:pt idx="65">
                  <c:v>624596.50216839497</c:v>
                </c:pt>
                <c:pt idx="66">
                  <c:v>727425.11749857501</c:v>
                </c:pt>
                <c:pt idx="67">
                  <c:v>782835.467362392</c:v>
                </c:pt>
                <c:pt idx="68">
                  <c:v>817390.22793839604</c:v>
                </c:pt>
                <c:pt idx="69">
                  <c:v>830259.80475026497</c:v>
                </c:pt>
                <c:pt idx="70">
                  <c:v>834556.37775159604</c:v>
                </c:pt>
                <c:pt idx="71">
                  <c:v>838856.27635606902</c:v>
                </c:pt>
                <c:pt idx="72">
                  <c:v>868654.02538889402</c:v>
                </c:pt>
                <c:pt idx="73">
                  <c:v>893864.87989601702</c:v>
                </c:pt>
                <c:pt idx="74">
                  <c:v>898208.58395909599</c:v>
                </c:pt>
                <c:pt idx="75">
                  <c:v>941015.72801712505</c:v>
                </c:pt>
                <c:pt idx="76">
                  <c:v>962125.99728380702</c:v>
                </c:pt>
                <c:pt idx="77">
                  <c:v>991709.70917080005</c:v>
                </c:pt>
                <c:pt idx="78">
                  <c:v>991709.70917080005</c:v>
                </c:pt>
                <c:pt idx="79">
                  <c:v>1021818.3536501901</c:v>
                </c:pt>
                <c:pt idx="80">
                  <c:v>1149952.5568447199</c:v>
                </c:pt>
                <c:pt idx="81">
                  <c:v>1149952.5568447199</c:v>
                </c:pt>
                <c:pt idx="82">
                  <c:v>1248501.70321462</c:v>
                </c:pt>
                <c:pt idx="83">
                  <c:v>1454099.85263506</c:v>
                </c:pt>
                <c:pt idx="84">
                  <c:v>1493996.9171136001</c:v>
                </c:pt>
                <c:pt idx="85">
                  <c:v>1928309.54447036</c:v>
                </c:pt>
                <c:pt idx="86">
                  <c:v>2860183.1138484902</c:v>
                </c:pt>
                <c:pt idx="87">
                  <c:v>2865242.4532118998</c:v>
                </c:pt>
                <c:pt idx="88">
                  <c:v>2865242.4532118998</c:v>
                </c:pt>
                <c:pt idx="89">
                  <c:v>2869795.91627124</c:v>
                </c:pt>
                <c:pt idx="90">
                  <c:v>2884974.5016791499</c:v>
                </c:pt>
                <c:pt idx="91">
                  <c:v>2884974.5016791499</c:v>
                </c:pt>
                <c:pt idx="92">
                  <c:v>2890034.13820897</c:v>
                </c:pt>
                <c:pt idx="93">
                  <c:v>3664975.1957174302</c:v>
                </c:pt>
                <c:pt idx="94">
                  <c:v>3676964.6359355198</c:v>
                </c:pt>
                <c:pt idx="95">
                  <c:v>3683275.0520715099</c:v>
                </c:pt>
                <c:pt idx="96">
                  <c:v>3689585.5892201802</c:v>
                </c:pt>
                <c:pt idx="97">
                  <c:v>3689585.5892201802</c:v>
                </c:pt>
                <c:pt idx="98">
                  <c:v>3702207.0067202901</c:v>
                </c:pt>
                <c:pt idx="99">
                  <c:v>5379122.4370967699</c:v>
                </c:pt>
                <c:pt idx="100">
                  <c:v>5388166.55481508</c:v>
                </c:pt>
                <c:pt idx="101">
                  <c:v>5397210.9186108699</c:v>
                </c:pt>
                <c:pt idx="102">
                  <c:v>5406255.5234602401</c:v>
                </c:pt>
                <c:pt idx="103">
                  <c:v>5432486.19243747</c:v>
                </c:pt>
              </c:numCache>
            </c:numRef>
          </c:xVal>
          <c:yVal>
            <c:numRef>
              <c:f>internal_H52Q_graphs!$L$68:$L$171</c:f>
              <c:numCache>
                <c:formatCode>General</c:formatCode>
                <c:ptCount val="104"/>
              </c:numCache>
            </c:numRef>
          </c:yVal>
          <c:smooth val="0"/>
          <c:extLst>
            <c:ext xmlns:c16="http://schemas.microsoft.com/office/drawing/2014/chart" uri="{C3380CC4-5D6E-409C-BE32-E72D297353CC}">
              <c16:uniqueId val="{00000004-305E-46DE-A86A-242C401BA8D3}"/>
            </c:ext>
          </c:extLst>
        </c:ser>
        <c:ser>
          <c:idx val="5"/>
          <c:order val="5"/>
          <c:tx>
            <c:strRef>
              <c:f>internal_H52Q_graphs!$M$67</c:f>
              <c:strCache>
                <c:ptCount val="1"/>
                <c:pt idx="0">
                  <c:v>q_calc_long</c:v>
                </c:pt>
              </c:strCache>
            </c:strRef>
          </c:tx>
          <c:spPr>
            <a:ln w="38100" cap="rnd">
              <a:noFill/>
              <a:round/>
            </a:ln>
            <a:effectLst/>
          </c:spPr>
          <c:marker>
            <c:symbol val="circle"/>
            <c:size val="5"/>
            <c:spPr>
              <a:solidFill>
                <a:schemeClr val="accent6"/>
              </a:solidFill>
              <a:ln w="9525">
                <a:solidFill>
                  <a:schemeClr val="accent6"/>
                </a:solidFill>
              </a:ln>
              <a:effectLst/>
            </c:spPr>
          </c:marker>
          <c:xVal>
            <c:numRef>
              <c:f>internal_H52Q_graphs!$G$68:$G$171</c:f>
              <c:numCache>
                <c:formatCode>General</c:formatCode>
                <c:ptCount val="104"/>
                <c:pt idx="0">
                  <c:v>44951.519868761403</c:v>
                </c:pt>
                <c:pt idx="1">
                  <c:v>46998.053340076804</c:v>
                </c:pt>
                <c:pt idx="2">
                  <c:v>51371.601596487897</c:v>
                </c:pt>
                <c:pt idx="3">
                  <c:v>51371.601596487897</c:v>
                </c:pt>
                <c:pt idx="4">
                  <c:v>51371.601596487897</c:v>
                </c:pt>
                <c:pt idx="5">
                  <c:v>55778.313768116997</c:v>
                </c:pt>
                <c:pt idx="6">
                  <c:v>55778.313768116997</c:v>
                </c:pt>
                <c:pt idx="7">
                  <c:v>60217.7356391719</c:v>
                </c:pt>
                <c:pt idx="8">
                  <c:v>73192.704353571404</c:v>
                </c:pt>
                <c:pt idx="9">
                  <c:v>77216.628488467395</c:v>
                </c:pt>
                <c:pt idx="10">
                  <c:v>81264.4184993862</c:v>
                </c:pt>
                <c:pt idx="11">
                  <c:v>85335.792811943</c:v>
                </c:pt>
                <c:pt idx="12">
                  <c:v>85335.792811943</c:v>
                </c:pt>
                <c:pt idx="13">
                  <c:v>89430.474256383401</c:v>
                </c:pt>
                <c:pt idx="14">
                  <c:v>93548.189990083003</c:v>
                </c:pt>
                <c:pt idx="15">
                  <c:v>97688.671421656007</c:v>
                </c:pt>
                <c:pt idx="16">
                  <c:v>97688.671421656007</c:v>
                </c:pt>
                <c:pt idx="17">
                  <c:v>97688.671421656007</c:v>
                </c:pt>
                <c:pt idx="18">
                  <c:v>102129.979963611</c:v>
                </c:pt>
                <c:pt idx="19">
                  <c:v>106316.677224595</c:v>
                </c:pt>
                <c:pt idx="20">
                  <c:v>110525.342232635</c:v>
                </c:pt>
                <c:pt idx="21">
                  <c:v>114755.722929075</c:v>
                </c:pt>
                <c:pt idx="22">
                  <c:v>119007.57114150999</c:v>
                </c:pt>
                <c:pt idx="23">
                  <c:v>154061.66821639799</c:v>
                </c:pt>
                <c:pt idx="24">
                  <c:v>154061.66821639799</c:v>
                </c:pt>
                <c:pt idx="25">
                  <c:v>157016.715719256</c:v>
                </c:pt>
                <c:pt idx="26">
                  <c:v>166231.43184630401</c:v>
                </c:pt>
                <c:pt idx="27">
                  <c:v>174623.50776155599</c:v>
                </c:pt>
                <c:pt idx="28">
                  <c:v>174623.50776155599</c:v>
                </c:pt>
                <c:pt idx="29">
                  <c:v>178843.711362601</c:v>
                </c:pt>
                <c:pt idx="30">
                  <c:v>183079.80943365599</c:v>
                </c:pt>
                <c:pt idx="31">
                  <c:v>183079.80943365599</c:v>
                </c:pt>
                <c:pt idx="32">
                  <c:v>183079.80943365599</c:v>
                </c:pt>
                <c:pt idx="33">
                  <c:v>187331.64281157599</c:v>
                </c:pt>
                <c:pt idx="34">
                  <c:v>187331.64281157599</c:v>
                </c:pt>
                <c:pt idx="35">
                  <c:v>251617.012692569</c:v>
                </c:pt>
                <c:pt idx="36">
                  <c:v>255776.389823921</c:v>
                </c:pt>
                <c:pt idx="37">
                  <c:v>259947.30679437099</c:v>
                </c:pt>
                <c:pt idx="38">
                  <c:v>268646.41932735097</c:v>
                </c:pt>
                <c:pt idx="39">
                  <c:v>272852.21978667798</c:v>
                </c:pt>
                <c:pt idx="40">
                  <c:v>272852.21978667798</c:v>
                </c:pt>
                <c:pt idx="41">
                  <c:v>277069.15883377101</c:v>
                </c:pt>
                <c:pt idx="42">
                  <c:v>366333.43254850002</c:v>
                </c:pt>
                <c:pt idx="43">
                  <c:v>477350.84766598197</c:v>
                </c:pt>
                <c:pt idx="44">
                  <c:v>516873.04041947803</c:v>
                </c:pt>
                <c:pt idx="45">
                  <c:v>547039.610134096</c:v>
                </c:pt>
                <c:pt idx="46">
                  <c:v>564614.93311363005</c:v>
                </c:pt>
                <c:pt idx="47">
                  <c:v>569023.21813898999</c:v>
                </c:pt>
                <c:pt idx="48">
                  <c:v>573069.15983961395</c:v>
                </c:pt>
                <c:pt idx="49">
                  <c:v>581913.174340631</c:v>
                </c:pt>
                <c:pt idx="50">
                  <c:v>581913.174340631</c:v>
                </c:pt>
                <c:pt idx="51">
                  <c:v>581913.174340631</c:v>
                </c:pt>
                <c:pt idx="52">
                  <c:v>581913.174340631</c:v>
                </c:pt>
                <c:pt idx="53">
                  <c:v>581913.174340631</c:v>
                </c:pt>
                <c:pt idx="54">
                  <c:v>581913.174340631</c:v>
                </c:pt>
                <c:pt idx="55">
                  <c:v>581913.174340631</c:v>
                </c:pt>
                <c:pt idx="56">
                  <c:v>581913.174340631</c:v>
                </c:pt>
                <c:pt idx="57">
                  <c:v>586343.59821228404</c:v>
                </c:pt>
                <c:pt idx="58">
                  <c:v>589300.30672449595</c:v>
                </c:pt>
                <c:pt idx="59">
                  <c:v>590409.70762692299</c:v>
                </c:pt>
                <c:pt idx="60">
                  <c:v>590409.70762692299</c:v>
                </c:pt>
                <c:pt idx="61">
                  <c:v>594480.46354491997</c:v>
                </c:pt>
                <c:pt idx="62">
                  <c:v>598926.55522299896</c:v>
                </c:pt>
                <c:pt idx="63">
                  <c:v>611553.35846071795</c:v>
                </c:pt>
                <c:pt idx="64">
                  <c:v>620119.48049295601</c:v>
                </c:pt>
                <c:pt idx="65">
                  <c:v>624596.50216839497</c:v>
                </c:pt>
                <c:pt idx="66">
                  <c:v>727425.11749857501</c:v>
                </c:pt>
                <c:pt idx="67">
                  <c:v>782835.467362392</c:v>
                </c:pt>
                <c:pt idx="68">
                  <c:v>817390.22793839604</c:v>
                </c:pt>
                <c:pt idx="69">
                  <c:v>830259.80475026497</c:v>
                </c:pt>
                <c:pt idx="70">
                  <c:v>834556.37775159604</c:v>
                </c:pt>
                <c:pt idx="71">
                  <c:v>838856.27635606902</c:v>
                </c:pt>
                <c:pt idx="72">
                  <c:v>868654.02538889402</c:v>
                </c:pt>
                <c:pt idx="73">
                  <c:v>893864.87989601702</c:v>
                </c:pt>
                <c:pt idx="74">
                  <c:v>898208.58395909599</c:v>
                </c:pt>
                <c:pt idx="75">
                  <c:v>941015.72801712505</c:v>
                </c:pt>
                <c:pt idx="76">
                  <c:v>962125.99728380702</c:v>
                </c:pt>
                <c:pt idx="77">
                  <c:v>991709.70917080005</c:v>
                </c:pt>
                <c:pt idx="78">
                  <c:v>991709.70917080005</c:v>
                </c:pt>
                <c:pt idx="79">
                  <c:v>1021818.3536501901</c:v>
                </c:pt>
                <c:pt idx="80">
                  <c:v>1149952.5568447199</c:v>
                </c:pt>
                <c:pt idx="81">
                  <c:v>1149952.5568447199</c:v>
                </c:pt>
                <c:pt idx="82">
                  <c:v>1248501.70321462</c:v>
                </c:pt>
                <c:pt idx="83">
                  <c:v>1454099.85263506</c:v>
                </c:pt>
                <c:pt idx="84">
                  <c:v>1493996.9171136001</c:v>
                </c:pt>
                <c:pt idx="85">
                  <c:v>1928309.54447036</c:v>
                </c:pt>
                <c:pt idx="86">
                  <c:v>2860183.1138484902</c:v>
                </c:pt>
                <c:pt idx="87">
                  <c:v>2865242.4532118998</c:v>
                </c:pt>
                <c:pt idx="88">
                  <c:v>2865242.4532118998</c:v>
                </c:pt>
                <c:pt idx="89">
                  <c:v>2869795.91627124</c:v>
                </c:pt>
                <c:pt idx="90">
                  <c:v>2884974.5016791499</c:v>
                </c:pt>
                <c:pt idx="91">
                  <c:v>2884974.5016791499</c:v>
                </c:pt>
                <c:pt idx="92">
                  <c:v>2890034.13820897</c:v>
                </c:pt>
                <c:pt idx="93">
                  <c:v>3664975.1957174302</c:v>
                </c:pt>
                <c:pt idx="94">
                  <c:v>3676964.6359355198</c:v>
                </c:pt>
                <c:pt idx="95">
                  <c:v>3683275.0520715099</c:v>
                </c:pt>
                <c:pt idx="96">
                  <c:v>3689585.5892201802</c:v>
                </c:pt>
                <c:pt idx="97">
                  <c:v>3689585.5892201802</c:v>
                </c:pt>
                <c:pt idx="98">
                  <c:v>3702207.0067202901</c:v>
                </c:pt>
                <c:pt idx="99">
                  <c:v>5379122.4370967699</c:v>
                </c:pt>
                <c:pt idx="100">
                  <c:v>5388166.55481508</c:v>
                </c:pt>
                <c:pt idx="101">
                  <c:v>5397210.9186108699</c:v>
                </c:pt>
                <c:pt idx="102">
                  <c:v>5406255.5234602401</c:v>
                </c:pt>
                <c:pt idx="103">
                  <c:v>5432486.19243747</c:v>
                </c:pt>
              </c:numCache>
            </c:numRef>
          </c:xVal>
          <c:yVal>
            <c:numRef>
              <c:f>internal_H52Q_graphs!$M$68:$M$171</c:f>
              <c:numCache>
                <c:formatCode>General</c:formatCode>
                <c:ptCount val="104"/>
                <c:pt idx="86">
                  <c:v>5959564.8265646202</c:v>
                </c:pt>
                <c:pt idx="87">
                  <c:v>5712986.8110615397</c:v>
                </c:pt>
                <c:pt idx="88">
                  <c:v>5857856.4964843104</c:v>
                </c:pt>
                <c:pt idx="89">
                  <c:v>4118039.9982101601</c:v>
                </c:pt>
                <c:pt idx="90">
                  <c:v>4103539.8115552701</c:v>
                </c:pt>
                <c:pt idx="91">
                  <c:v>4967650.1041848296</c:v>
                </c:pt>
                <c:pt idx="92">
                  <c:v>5093450.0339398701</c:v>
                </c:pt>
                <c:pt idx="93">
                  <c:v>6461601.5697136298</c:v>
                </c:pt>
                <c:pt idx="94">
                  <c:v>6577232.2883574301</c:v>
                </c:pt>
                <c:pt idx="95">
                  <c:v>5601741.3590658503</c:v>
                </c:pt>
                <c:pt idx="96">
                  <c:v>4678544.3726728503</c:v>
                </c:pt>
                <c:pt idx="97">
                  <c:v>5698960.64201428</c:v>
                </c:pt>
                <c:pt idx="98">
                  <c:v>6589494.9067343203</c:v>
                </c:pt>
                <c:pt idx="99">
                  <c:v>7706849.9348938297</c:v>
                </c:pt>
                <c:pt idx="100">
                  <c:v>7244332.8129443796</c:v>
                </c:pt>
                <c:pt idx="101">
                  <c:v>6254584.3992725099</c:v>
                </c:pt>
                <c:pt idx="102">
                  <c:v>6377046.1853391696</c:v>
                </c:pt>
                <c:pt idx="103">
                  <c:v>7530132.0858280696</c:v>
                </c:pt>
              </c:numCache>
            </c:numRef>
          </c:yVal>
          <c:smooth val="0"/>
          <c:extLst>
            <c:ext xmlns:c16="http://schemas.microsoft.com/office/drawing/2014/chart" uri="{C3380CC4-5D6E-409C-BE32-E72D297353CC}">
              <c16:uniqueId val="{00000005-305E-46DE-A86A-242C401BA8D3}"/>
            </c:ext>
          </c:extLst>
        </c:ser>
        <c:dLbls>
          <c:showLegendKey val="0"/>
          <c:showVal val="0"/>
          <c:showCatName val="0"/>
          <c:showSerName val="0"/>
          <c:showPercent val="0"/>
          <c:showBubbleSize val="0"/>
        </c:dLbls>
        <c:axId val="290799951"/>
        <c:axId val="290793711"/>
      </c:scatterChart>
      <c:valAx>
        <c:axId val="29079995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Delta_h_sub (J/kg)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290793711"/>
        <c:crosses val="autoZero"/>
        <c:crossBetween val="midCat"/>
      </c:valAx>
      <c:valAx>
        <c:axId val="2907937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q (W/m2)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29079995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ja-JP"/>
              <a:t>H52Q-06 PM_F1 vs L_over_D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scatterChart>
        <c:scatterStyle val="lineMarker"/>
        <c:varyColors val="0"/>
        <c:ser>
          <c:idx val="0"/>
          <c:order val="0"/>
          <c:tx>
            <c:strRef>
              <c:f>internal_H52Q_graphs!$R$67</c:f>
              <c:strCache>
                <c:ptCount val="1"/>
                <c:pt idx="0">
                  <c:v>main_PM_F1</c:v>
                </c:pt>
              </c:strCache>
            </c:strRef>
          </c:tx>
          <c:spPr>
            <a:ln w="38100" cap="rnd">
              <a:noFill/>
              <a:round/>
            </a:ln>
            <a:effectLst/>
          </c:spPr>
          <c:marker>
            <c:symbol val="circle"/>
            <c:size val="5"/>
            <c:spPr>
              <a:solidFill>
                <a:schemeClr val="accent1"/>
              </a:solidFill>
              <a:ln w="9525">
                <a:solidFill>
                  <a:schemeClr val="accent1"/>
                </a:solidFill>
              </a:ln>
              <a:effectLst/>
            </c:spPr>
          </c:marker>
          <c:xVal>
            <c:numRef>
              <c:f>internal_H52Q_graphs!$Q$68:$Q$171</c:f>
              <c:numCache>
                <c:formatCode>General</c:formatCode>
                <c:ptCount val="104"/>
                <c:pt idx="0">
                  <c:v>64.516129032258107</c:v>
                </c:pt>
                <c:pt idx="1">
                  <c:v>64.516129032258107</c:v>
                </c:pt>
                <c:pt idx="2">
                  <c:v>64.516129032258107</c:v>
                </c:pt>
                <c:pt idx="3">
                  <c:v>64.516129032258107</c:v>
                </c:pt>
                <c:pt idx="4">
                  <c:v>64.516129032258107</c:v>
                </c:pt>
                <c:pt idx="5">
                  <c:v>64.516129032258107</c:v>
                </c:pt>
                <c:pt idx="6">
                  <c:v>64.516129032258107</c:v>
                </c:pt>
                <c:pt idx="7">
                  <c:v>64.516129032258107</c:v>
                </c:pt>
                <c:pt idx="8">
                  <c:v>64.516129032258107</c:v>
                </c:pt>
                <c:pt idx="9">
                  <c:v>64.516129032258107</c:v>
                </c:pt>
                <c:pt idx="10">
                  <c:v>64.516129032258107</c:v>
                </c:pt>
                <c:pt idx="11">
                  <c:v>64.516129032258107</c:v>
                </c:pt>
                <c:pt idx="12">
                  <c:v>64.516129032258107</c:v>
                </c:pt>
                <c:pt idx="13">
                  <c:v>64.516129032258107</c:v>
                </c:pt>
                <c:pt idx="14">
                  <c:v>64.516129032258107</c:v>
                </c:pt>
                <c:pt idx="15">
                  <c:v>64.516129032258107</c:v>
                </c:pt>
                <c:pt idx="16">
                  <c:v>64.5833333333333</c:v>
                </c:pt>
                <c:pt idx="17">
                  <c:v>64.5833333333333</c:v>
                </c:pt>
                <c:pt idx="18">
                  <c:v>64.5833333333333</c:v>
                </c:pt>
                <c:pt idx="19">
                  <c:v>64.5833333333333</c:v>
                </c:pt>
                <c:pt idx="20">
                  <c:v>64.5833333333333</c:v>
                </c:pt>
                <c:pt idx="21">
                  <c:v>64.5833333333333</c:v>
                </c:pt>
                <c:pt idx="22">
                  <c:v>64.5833333333333</c:v>
                </c:pt>
                <c:pt idx="23">
                  <c:v>64.5833333333333</c:v>
                </c:pt>
                <c:pt idx="24">
                  <c:v>64.5833333333333</c:v>
                </c:pt>
                <c:pt idx="25">
                  <c:v>64.5833333333333</c:v>
                </c:pt>
                <c:pt idx="26">
                  <c:v>64.5833333333333</c:v>
                </c:pt>
                <c:pt idx="27">
                  <c:v>64.5833333333333</c:v>
                </c:pt>
                <c:pt idx="28">
                  <c:v>64.5833333333333</c:v>
                </c:pt>
                <c:pt idx="29">
                  <c:v>64.5833333333333</c:v>
                </c:pt>
                <c:pt idx="30">
                  <c:v>64.5833333333333</c:v>
                </c:pt>
                <c:pt idx="31">
                  <c:v>64.5833333333333</c:v>
                </c:pt>
                <c:pt idx="32">
                  <c:v>64.5833333333333</c:v>
                </c:pt>
                <c:pt idx="33">
                  <c:v>64.5833333333333</c:v>
                </c:pt>
                <c:pt idx="34">
                  <c:v>64.5833333333333</c:v>
                </c:pt>
                <c:pt idx="35">
                  <c:v>64.5833333333333</c:v>
                </c:pt>
                <c:pt idx="36">
                  <c:v>64.5833333333333</c:v>
                </c:pt>
                <c:pt idx="37">
                  <c:v>64.5833333333333</c:v>
                </c:pt>
                <c:pt idx="38">
                  <c:v>64.5833333333333</c:v>
                </c:pt>
                <c:pt idx="39">
                  <c:v>64.5833333333333</c:v>
                </c:pt>
                <c:pt idx="40">
                  <c:v>64.5833333333333</c:v>
                </c:pt>
                <c:pt idx="41">
                  <c:v>66.844919786096298</c:v>
                </c:pt>
                <c:pt idx="42">
                  <c:v>66.844919786096298</c:v>
                </c:pt>
                <c:pt idx="43">
                  <c:v>66.844919786096298</c:v>
                </c:pt>
                <c:pt idx="44">
                  <c:v>66.844919786096298</c:v>
                </c:pt>
                <c:pt idx="45">
                  <c:v>66.844919786096298</c:v>
                </c:pt>
                <c:pt idx="46">
                  <c:v>66.844919786096298</c:v>
                </c:pt>
                <c:pt idx="47">
                  <c:v>66.844919786096298</c:v>
                </c:pt>
                <c:pt idx="48">
                  <c:v>66.844919786096298</c:v>
                </c:pt>
                <c:pt idx="49">
                  <c:v>66.844919786096298</c:v>
                </c:pt>
                <c:pt idx="50">
                  <c:v>66.844919786096298</c:v>
                </c:pt>
                <c:pt idx="51">
                  <c:v>66.844919786096298</c:v>
                </c:pt>
                <c:pt idx="52">
                  <c:v>66.844919786096298</c:v>
                </c:pt>
                <c:pt idx="53">
                  <c:v>66.844919786096298</c:v>
                </c:pt>
                <c:pt idx="54">
                  <c:v>66.844919786096298</c:v>
                </c:pt>
                <c:pt idx="55">
                  <c:v>66.844919786096298</c:v>
                </c:pt>
                <c:pt idx="56">
                  <c:v>66.844919786096298</c:v>
                </c:pt>
                <c:pt idx="57">
                  <c:v>66.844919786096298</c:v>
                </c:pt>
                <c:pt idx="58">
                  <c:v>66.844919786096298</c:v>
                </c:pt>
                <c:pt idx="59">
                  <c:v>66.844919786096298</c:v>
                </c:pt>
                <c:pt idx="60">
                  <c:v>66.844919786096298</c:v>
                </c:pt>
                <c:pt idx="61">
                  <c:v>66.844919786096298</c:v>
                </c:pt>
                <c:pt idx="62">
                  <c:v>66.844919786096298</c:v>
                </c:pt>
                <c:pt idx="63">
                  <c:v>66.844919786096298</c:v>
                </c:pt>
                <c:pt idx="64">
                  <c:v>66.844919786096298</c:v>
                </c:pt>
                <c:pt idx="65">
                  <c:v>75.980392156862706</c:v>
                </c:pt>
                <c:pt idx="66">
                  <c:v>75.980392156862706</c:v>
                </c:pt>
                <c:pt idx="67">
                  <c:v>75.980392156862706</c:v>
                </c:pt>
                <c:pt idx="68">
                  <c:v>75.980392156862706</c:v>
                </c:pt>
                <c:pt idx="69">
                  <c:v>75.980392156862706</c:v>
                </c:pt>
                <c:pt idx="70">
                  <c:v>75.980392156862706</c:v>
                </c:pt>
                <c:pt idx="71">
                  <c:v>75.980392156862706</c:v>
                </c:pt>
                <c:pt idx="72">
                  <c:v>75.980392156862706</c:v>
                </c:pt>
                <c:pt idx="73">
                  <c:v>80</c:v>
                </c:pt>
                <c:pt idx="74">
                  <c:v>80</c:v>
                </c:pt>
                <c:pt idx="75">
                  <c:v>80</c:v>
                </c:pt>
                <c:pt idx="76">
                  <c:v>80</c:v>
                </c:pt>
                <c:pt idx="77">
                  <c:v>80</c:v>
                </c:pt>
                <c:pt idx="78">
                  <c:v>80</c:v>
                </c:pt>
                <c:pt idx="79">
                  <c:v>80</c:v>
                </c:pt>
                <c:pt idx="80">
                  <c:v>80</c:v>
                </c:pt>
                <c:pt idx="81">
                  <c:v>80</c:v>
                </c:pt>
                <c:pt idx="82">
                  <c:v>80</c:v>
                </c:pt>
                <c:pt idx="83">
                  <c:v>80</c:v>
                </c:pt>
                <c:pt idx="84">
                  <c:v>80</c:v>
                </c:pt>
                <c:pt idx="85">
                  <c:v>80</c:v>
                </c:pt>
                <c:pt idx="86">
                  <c:v>365.33333333333297</c:v>
                </c:pt>
                <c:pt idx="87">
                  <c:v>365.33333333333297</c:v>
                </c:pt>
                <c:pt idx="88">
                  <c:v>365.33333333333297</c:v>
                </c:pt>
                <c:pt idx="89">
                  <c:v>365.33333333333297</c:v>
                </c:pt>
                <c:pt idx="90">
                  <c:v>365.33333333333297</c:v>
                </c:pt>
                <c:pt idx="91">
                  <c:v>365.33333333333297</c:v>
                </c:pt>
                <c:pt idx="92">
                  <c:v>365.33333333333297</c:v>
                </c:pt>
                <c:pt idx="93">
                  <c:v>365.33333333333297</c:v>
                </c:pt>
                <c:pt idx="94">
                  <c:v>365.33333333333297</c:v>
                </c:pt>
                <c:pt idx="95">
                  <c:v>365.33333333333297</c:v>
                </c:pt>
                <c:pt idx="96">
                  <c:v>365.33333333333297</c:v>
                </c:pt>
                <c:pt idx="97">
                  <c:v>365.33333333333297</c:v>
                </c:pt>
                <c:pt idx="98">
                  <c:v>365.33333333333297</c:v>
                </c:pt>
                <c:pt idx="99">
                  <c:v>365.33333333333297</c:v>
                </c:pt>
                <c:pt idx="100">
                  <c:v>365.33333333333297</c:v>
                </c:pt>
                <c:pt idx="101">
                  <c:v>365.33333333333297</c:v>
                </c:pt>
                <c:pt idx="102">
                  <c:v>365.33333333333297</c:v>
                </c:pt>
                <c:pt idx="103">
                  <c:v>365.33333333333297</c:v>
                </c:pt>
              </c:numCache>
            </c:numRef>
          </c:xVal>
          <c:yVal>
            <c:numRef>
              <c:f>internal_H52Q_graphs!$R$68:$R$171</c:f>
              <c:numCache>
                <c:formatCode>General</c:formatCode>
                <c:ptCount val="104"/>
                <c:pt idx="0">
                  <c:v>1.04516278622548</c:v>
                </c:pt>
                <c:pt idx="1">
                  <c:v>1.0042367148521101</c:v>
                </c:pt>
                <c:pt idx="2">
                  <c:v>1.0152937868326899</c:v>
                </c:pt>
                <c:pt idx="3">
                  <c:v>1.0123253374183301</c:v>
                </c:pt>
                <c:pt idx="4">
                  <c:v>1.00527004710447</c:v>
                </c:pt>
                <c:pt idx="5">
                  <c:v>1.01814372769307</c:v>
                </c:pt>
                <c:pt idx="6">
                  <c:v>1.04156518475003</c:v>
                </c:pt>
                <c:pt idx="7">
                  <c:v>1.0400409861893201</c:v>
                </c:pt>
                <c:pt idx="8">
                  <c:v>1.0101874887465501</c:v>
                </c:pt>
                <c:pt idx="9">
                  <c:v>1.01488434764253</c:v>
                </c:pt>
                <c:pt idx="10">
                  <c:v>1.0159056723914599</c:v>
                </c:pt>
                <c:pt idx="11">
                  <c:v>1.02039953423789</c:v>
                </c:pt>
                <c:pt idx="12">
                  <c:v>1.0170472284179699</c:v>
                </c:pt>
                <c:pt idx="13">
                  <c:v>1.02943477322421</c:v>
                </c:pt>
                <c:pt idx="14">
                  <c:v>0.88191660731350596</c:v>
                </c:pt>
                <c:pt idx="15">
                  <c:v>1.0786523946223101</c:v>
                </c:pt>
                <c:pt idx="16">
                  <c:v>0.74377527599154003</c:v>
                </c:pt>
                <c:pt idx="17">
                  <c:v>1.0710922770206699</c:v>
                </c:pt>
                <c:pt idx="18">
                  <c:v>1.0486827405396599</c:v>
                </c:pt>
                <c:pt idx="19">
                  <c:v>1.06039345056342</c:v>
                </c:pt>
                <c:pt idx="20">
                  <c:v>0.82452960021178701</c:v>
                </c:pt>
                <c:pt idx="21">
                  <c:v>0.86839868235252804</c:v>
                </c:pt>
                <c:pt idx="22">
                  <c:v>0.87048113523873705</c:v>
                </c:pt>
                <c:pt idx="23">
                  <c:v>1.0001445816621599</c:v>
                </c:pt>
                <c:pt idx="24">
                  <c:v>1.0103869401442001</c:v>
                </c:pt>
                <c:pt idx="25">
                  <c:v>1.0350671171611101</c:v>
                </c:pt>
                <c:pt idx="26">
                  <c:v>0.90614741299136303</c:v>
                </c:pt>
                <c:pt idx="27">
                  <c:v>0.93588881600922702</c:v>
                </c:pt>
                <c:pt idx="28">
                  <c:v>0.93666611360329999</c:v>
                </c:pt>
                <c:pt idx="29">
                  <c:v>0.96081780775704695</c:v>
                </c:pt>
                <c:pt idx="30">
                  <c:v>0.88459311528631102</c:v>
                </c:pt>
                <c:pt idx="31">
                  <c:v>0.83043435312592495</c:v>
                </c:pt>
                <c:pt idx="32">
                  <c:v>0.83738972358401098</c:v>
                </c:pt>
                <c:pt idx="33">
                  <c:v>0.88365982576854596</c:v>
                </c:pt>
                <c:pt idx="34">
                  <c:v>0.96595711144719498</c:v>
                </c:pt>
                <c:pt idx="35">
                  <c:v>0.93389455123723697</c:v>
                </c:pt>
                <c:pt idx="36">
                  <c:v>0.93780968176503199</c:v>
                </c:pt>
                <c:pt idx="37">
                  <c:v>0.93191729749862295</c:v>
                </c:pt>
                <c:pt idx="38">
                  <c:v>0.86367758889602297</c:v>
                </c:pt>
                <c:pt idx="39">
                  <c:v>0.88348436819199005</c:v>
                </c:pt>
                <c:pt idx="40">
                  <c:v>0.89376380448869697</c:v>
                </c:pt>
                <c:pt idx="41">
                  <c:v>0.82489123286579302</c:v>
                </c:pt>
                <c:pt idx="42">
                  <c:v>0.94642361130359898</c:v>
                </c:pt>
                <c:pt idx="43">
                  <c:v>0.92281298839021597</c:v>
                </c:pt>
                <c:pt idx="44">
                  <c:v>0.89091497493977601</c:v>
                </c:pt>
                <c:pt idx="45">
                  <c:v>0.95303734403812301</c:v>
                </c:pt>
                <c:pt idx="46">
                  <c:v>0.92951254871956901</c:v>
                </c:pt>
                <c:pt idx="47">
                  <c:v>1.1610462010707101</c:v>
                </c:pt>
                <c:pt idx="48">
                  <c:v>1.0477304514613499</c:v>
                </c:pt>
                <c:pt idx="49">
                  <c:v>0.91958096031630798</c:v>
                </c:pt>
                <c:pt idx="50">
                  <c:v>1.0376475756552499</c:v>
                </c:pt>
                <c:pt idx="51">
                  <c:v>0.90117825915192395</c:v>
                </c:pt>
                <c:pt idx="52">
                  <c:v>1.0284568577934501</c:v>
                </c:pt>
                <c:pt idx="53">
                  <c:v>0.99416392179707802</c:v>
                </c:pt>
                <c:pt idx="54">
                  <c:v>1.1052937814180701</c:v>
                </c:pt>
                <c:pt idx="55">
                  <c:v>0.93636374213829099</c:v>
                </c:pt>
                <c:pt idx="56">
                  <c:v>1.05454516151399</c:v>
                </c:pt>
                <c:pt idx="57">
                  <c:v>0.92480983546692297</c:v>
                </c:pt>
                <c:pt idx="58">
                  <c:v>1.0989117330018201</c:v>
                </c:pt>
                <c:pt idx="59">
                  <c:v>1.11015751344328</c:v>
                </c:pt>
                <c:pt idx="60">
                  <c:v>0.71644225635232806</c:v>
                </c:pt>
                <c:pt idx="61">
                  <c:v>0.72100783009613301</c:v>
                </c:pt>
                <c:pt idx="62">
                  <c:v>1.17324474560018</c:v>
                </c:pt>
                <c:pt idx="63">
                  <c:v>0.848793008674952</c:v>
                </c:pt>
                <c:pt idx="64">
                  <c:v>0.93031201225359705</c:v>
                </c:pt>
                <c:pt idx="65">
                  <c:v>0.93563934583850294</c:v>
                </c:pt>
                <c:pt idx="66">
                  <c:v>0.94012707108129501</c:v>
                </c:pt>
                <c:pt idx="67">
                  <c:v>1.0098178257822601</c:v>
                </c:pt>
                <c:pt idx="68">
                  <c:v>0.93141486990935296</c:v>
                </c:pt>
                <c:pt idx="69">
                  <c:v>0.95728788396248299</c:v>
                </c:pt>
                <c:pt idx="70">
                  <c:v>1.0434766068105501</c:v>
                </c:pt>
                <c:pt idx="71">
                  <c:v>1.0518067421366799</c:v>
                </c:pt>
                <c:pt idx="72">
                  <c:v>1.04384419093119</c:v>
                </c:pt>
                <c:pt idx="73">
                  <c:v>1.15999382358089</c:v>
                </c:pt>
                <c:pt idx="74">
                  <c:v>1.1753842085866799</c:v>
                </c:pt>
                <c:pt idx="75">
                  <c:v>1.0399209407733201</c:v>
                </c:pt>
                <c:pt idx="76">
                  <c:v>1.0159983053336901</c:v>
                </c:pt>
                <c:pt idx="77">
                  <c:v>1.02025744101284</c:v>
                </c:pt>
                <c:pt idx="78">
                  <c:v>1.04800583599547</c:v>
                </c:pt>
                <c:pt idx="79">
                  <c:v>1.0192628484025801</c:v>
                </c:pt>
                <c:pt idx="80">
                  <c:v>1.1716767223862801</c:v>
                </c:pt>
                <c:pt idx="81">
                  <c:v>1.2083000608471599</c:v>
                </c:pt>
                <c:pt idx="82">
                  <c:v>1.13826683364875</c:v>
                </c:pt>
                <c:pt idx="83">
                  <c:v>1.1223999568373499</c:v>
                </c:pt>
                <c:pt idx="84">
                  <c:v>1.13427786832708</c:v>
                </c:pt>
                <c:pt idx="85">
                  <c:v>1.0550140713223</c:v>
                </c:pt>
                <c:pt idx="86">
                  <c:v>1.64660199640591</c:v>
                </c:pt>
                <c:pt idx="87">
                  <c:v>1.69534040676583</c:v>
                </c:pt>
                <c:pt idx="88">
                  <c:v>1.6576180653670201</c:v>
                </c:pt>
                <c:pt idx="89">
                  <c:v>1.64756687677834</c:v>
                </c:pt>
                <c:pt idx="90">
                  <c:v>1.62131397469806</c:v>
                </c:pt>
                <c:pt idx="91">
                  <c:v>1.5736704822218199</c:v>
                </c:pt>
                <c:pt idx="92">
                  <c:v>1.58753995586813</c:v>
                </c:pt>
              </c:numCache>
            </c:numRef>
          </c:yVal>
          <c:smooth val="0"/>
          <c:extLst>
            <c:ext xmlns:c16="http://schemas.microsoft.com/office/drawing/2014/chart" uri="{C3380CC4-5D6E-409C-BE32-E72D297353CC}">
              <c16:uniqueId val="{00000000-8AC0-4074-852E-688360F3680B}"/>
            </c:ext>
          </c:extLst>
        </c:ser>
        <c:ser>
          <c:idx val="1"/>
          <c:order val="1"/>
          <c:tx>
            <c:strRef>
              <c:f>internal_H52Q_graphs!$S$67</c:f>
              <c:strCache>
                <c:ptCount val="1"/>
                <c:pt idx="0">
                  <c:v>high_check_PM_F1</c:v>
                </c:pt>
              </c:strCache>
            </c:strRef>
          </c:tx>
          <c:spPr>
            <a:ln w="38100" cap="rnd">
              <a:noFill/>
              <a:round/>
            </a:ln>
            <a:effectLst/>
          </c:spPr>
          <c:marker>
            <c:symbol val="circle"/>
            <c:size val="5"/>
            <c:spPr>
              <a:solidFill>
                <a:schemeClr val="accent2"/>
              </a:solidFill>
              <a:ln w="9525">
                <a:solidFill>
                  <a:schemeClr val="accent2"/>
                </a:solidFill>
              </a:ln>
              <a:effectLst/>
            </c:spPr>
          </c:marker>
          <c:xVal>
            <c:numRef>
              <c:f>internal_H52Q_graphs!$Q$68:$Q$171</c:f>
              <c:numCache>
                <c:formatCode>General</c:formatCode>
                <c:ptCount val="104"/>
                <c:pt idx="0">
                  <c:v>64.516129032258107</c:v>
                </c:pt>
                <c:pt idx="1">
                  <c:v>64.516129032258107</c:v>
                </c:pt>
                <c:pt idx="2">
                  <c:v>64.516129032258107</c:v>
                </c:pt>
                <c:pt idx="3">
                  <c:v>64.516129032258107</c:v>
                </c:pt>
                <c:pt idx="4">
                  <c:v>64.516129032258107</c:v>
                </c:pt>
                <c:pt idx="5">
                  <c:v>64.516129032258107</c:v>
                </c:pt>
                <c:pt idx="6">
                  <c:v>64.516129032258107</c:v>
                </c:pt>
                <c:pt idx="7">
                  <c:v>64.516129032258107</c:v>
                </c:pt>
                <c:pt idx="8">
                  <c:v>64.516129032258107</c:v>
                </c:pt>
                <c:pt idx="9">
                  <c:v>64.516129032258107</c:v>
                </c:pt>
                <c:pt idx="10">
                  <c:v>64.516129032258107</c:v>
                </c:pt>
                <c:pt idx="11">
                  <c:v>64.516129032258107</c:v>
                </c:pt>
                <c:pt idx="12">
                  <c:v>64.516129032258107</c:v>
                </c:pt>
                <c:pt idx="13">
                  <c:v>64.516129032258107</c:v>
                </c:pt>
                <c:pt idx="14">
                  <c:v>64.516129032258107</c:v>
                </c:pt>
                <c:pt idx="15">
                  <c:v>64.516129032258107</c:v>
                </c:pt>
                <c:pt idx="16">
                  <c:v>64.5833333333333</c:v>
                </c:pt>
                <c:pt idx="17">
                  <c:v>64.5833333333333</c:v>
                </c:pt>
                <c:pt idx="18">
                  <c:v>64.5833333333333</c:v>
                </c:pt>
                <c:pt idx="19">
                  <c:v>64.5833333333333</c:v>
                </c:pt>
                <c:pt idx="20">
                  <c:v>64.5833333333333</c:v>
                </c:pt>
                <c:pt idx="21">
                  <c:v>64.5833333333333</c:v>
                </c:pt>
                <c:pt idx="22">
                  <c:v>64.5833333333333</c:v>
                </c:pt>
                <c:pt idx="23">
                  <c:v>64.5833333333333</c:v>
                </c:pt>
                <c:pt idx="24">
                  <c:v>64.5833333333333</c:v>
                </c:pt>
                <c:pt idx="25">
                  <c:v>64.5833333333333</c:v>
                </c:pt>
                <c:pt idx="26">
                  <c:v>64.5833333333333</c:v>
                </c:pt>
                <c:pt idx="27">
                  <c:v>64.5833333333333</c:v>
                </c:pt>
                <c:pt idx="28">
                  <c:v>64.5833333333333</c:v>
                </c:pt>
                <c:pt idx="29">
                  <c:v>64.5833333333333</c:v>
                </c:pt>
                <c:pt idx="30">
                  <c:v>64.5833333333333</c:v>
                </c:pt>
                <c:pt idx="31">
                  <c:v>64.5833333333333</c:v>
                </c:pt>
                <c:pt idx="32">
                  <c:v>64.5833333333333</c:v>
                </c:pt>
                <c:pt idx="33">
                  <c:v>64.5833333333333</c:v>
                </c:pt>
                <c:pt idx="34">
                  <c:v>64.5833333333333</c:v>
                </c:pt>
                <c:pt idx="35">
                  <c:v>64.5833333333333</c:v>
                </c:pt>
                <c:pt idx="36">
                  <c:v>64.5833333333333</c:v>
                </c:pt>
                <c:pt idx="37">
                  <c:v>64.5833333333333</c:v>
                </c:pt>
                <c:pt idx="38">
                  <c:v>64.5833333333333</c:v>
                </c:pt>
                <c:pt idx="39">
                  <c:v>64.5833333333333</c:v>
                </c:pt>
                <c:pt idx="40">
                  <c:v>64.5833333333333</c:v>
                </c:pt>
                <c:pt idx="41">
                  <c:v>66.844919786096298</c:v>
                </c:pt>
                <c:pt idx="42">
                  <c:v>66.844919786096298</c:v>
                </c:pt>
                <c:pt idx="43">
                  <c:v>66.844919786096298</c:v>
                </c:pt>
                <c:pt idx="44">
                  <c:v>66.844919786096298</c:v>
                </c:pt>
                <c:pt idx="45">
                  <c:v>66.844919786096298</c:v>
                </c:pt>
                <c:pt idx="46">
                  <c:v>66.844919786096298</c:v>
                </c:pt>
                <c:pt idx="47">
                  <c:v>66.844919786096298</c:v>
                </c:pt>
                <c:pt idx="48">
                  <c:v>66.844919786096298</c:v>
                </c:pt>
                <c:pt idx="49">
                  <c:v>66.844919786096298</c:v>
                </c:pt>
                <c:pt idx="50">
                  <c:v>66.844919786096298</c:v>
                </c:pt>
                <c:pt idx="51">
                  <c:v>66.844919786096298</c:v>
                </c:pt>
                <c:pt idx="52">
                  <c:v>66.844919786096298</c:v>
                </c:pt>
                <c:pt idx="53">
                  <c:v>66.844919786096298</c:v>
                </c:pt>
                <c:pt idx="54">
                  <c:v>66.844919786096298</c:v>
                </c:pt>
                <c:pt idx="55">
                  <c:v>66.844919786096298</c:v>
                </c:pt>
                <c:pt idx="56">
                  <c:v>66.844919786096298</c:v>
                </c:pt>
                <c:pt idx="57">
                  <c:v>66.844919786096298</c:v>
                </c:pt>
                <c:pt idx="58">
                  <c:v>66.844919786096298</c:v>
                </c:pt>
                <c:pt idx="59">
                  <c:v>66.844919786096298</c:v>
                </c:pt>
                <c:pt idx="60">
                  <c:v>66.844919786096298</c:v>
                </c:pt>
                <c:pt idx="61">
                  <c:v>66.844919786096298</c:v>
                </c:pt>
                <c:pt idx="62">
                  <c:v>66.844919786096298</c:v>
                </c:pt>
                <c:pt idx="63">
                  <c:v>66.844919786096298</c:v>
                </c:pt>
                <c:pt idx="64">
                  <c:v>66.844919786096298</c:v>
                </c:pt>
                <c:pt idx="65">
                  <c:v>75.980392156862706</c:v>
                </c:pt>
                <c:pt idx="66">
                  <c:v>75.980392156862706</c:v>
                </c:pt>
                <c:pt idx="67">
                  <c:v>75.980392156862706</c:v>
                </c:pt>
                <c:pt idx="68">
                  <c:v>75.980392156862706</c:v>
                </c:pt>
                <c:pt idx="69">
                  <c:v>75.980392156862706</c:v>
                </c:pt>
                <c:pt idx="70">
                  <c:v>75.980392156862706</c:v>
                </c:pt>
                <c:pt idx="71">
                  <c:v>75.980392156862706</c:v>
                </c:pt>
                <c:pt idx="72">
                  <c:v>75.980392156862706</c:v>
                </c:pt>
                <c:pt idx="73">
                  <c:v>80</c:v>
                </c:pt>
                <c:pt idx="74">
                  <c:v>80</c:v>
                </c:pt>
                <c:pt idx="75">
                  <c:v>80</c:v>
                </c:pt>
                <c:pt idx="76">
                  <c:v>80</c:v>
                </c:pt>
                <c:pt idx="77">
                  <c:v>80</c:v>
                </c:pt>
                <c:pt idx="78">
                  <c:v>80</c:v>
                </c:pt>
                <c:pt idx="79">
                  <c:v>80</c:v>
                </c:pt>
                <c:pt idx="80">
                  <c:v>80</c:v>
                </c:pt>
                <c:pt idx="81">
                  <c:v>80</c:v>
                </c:pt>
                <c:pt idx="82">
                  <c:v>80</c:v>
                </c:pt>
                <c:pt idx="83">
                  <c:v>80</c:v>
                </c:pt>
                <c:pt idx="84">
                  <c:v>80</c:v>
                </c:pt>
                <c:pt idx="85">
                  <c:v>80</c:v>
                </c:pt>
                <c:pt idx="86">
                  <c:v>365.33333333333297</c:v>
                </c:pt>
                <c:pt idx="87">
                  <c:v>365.33333333333297</c:v>
                </c:pt>
                <c:pt idx="88">
                  <c:v>365.33333333333297</c:v>
                </c:pt>
                <c:pt idx="89">
                  <c:v>365.33333333333297</c:v>
                </c:pt>
                <c:pt idx="90">
                  <c:v>365.33333333333297</c:v>
                </c:pt>
                <c:pt idx="91">
                  <c:v>365.33333333333297</c:v>
                </c:pt>
                <c:pt idx="92">
                  <c:v>365.33333333333297</c:v>
                </c:pt>
                <c:pt idx="93">
                  <c:v>365.33333333333297</c:v>
                </c:pt>
                <c:pt idx="94">
                  <c:v>365.33333333333297</c:v>
                </c:pt>
                <c:pt idx="95">
                  <c:v>365.33333333333297</c:v>
                </c:pt>
                <c:pt idx="96">
                  <c:v>365.33333333333297</c:v>
                </c:pt>
                <c:pt idx="97">
                  <c:v>365.33333333333297</c:v>
                </c:pt>
                <c:pt idx="98">
                  <c:v>365.33333333333297</c:v>
                </c:pt>
                <c:pt idx="99">
                  <c:v>365.33333333333297</c:v>
                </c:pt>
                <c:pt idx="100">
                  <c:v>365.33333333333297</c:v>
                </c:pt>
                <c:pt idx="101">
                  <c:v>365.33333333333297</c:v>
                </c:pt>
                <c:pt idx="102">
                  <c:v>365.33333333333297</c:v>
                </c:pt>
                <c:pt idx="103">
                  <c:v>365.33333333333297</c:v>
                </c:pt>
              </c:numCache>
            </c:numRef>
          </c:xVal>
          <c:yVal>
            <c:numRef>
              <c:f>internal_H52Q_graphs!$S$68:$S$171</c:f>
              <c:numCache>
                <c:formatCode>General</c:formatCode>
                <c:ptCount val="104"/>
                <c:pt idx="93">
                  <c:v>1.8773305141633301</c:v>
                </c:pt>
                <c:pt idx="94">
                  <c:v>1.8497323737877001</c:v>
                </c:pt>
                <c:pt idx="95">
                  <c:v>1.8818348297026</c:v>
                </c:pt>
                <c:pt idx="96">
                  <c:v>1.73586219878197</c:v>
                </c:pt>
                <c:pt idx="97">
                  <c:v>1.75534401552278</c:v>
                </c:pt>
                <c:pt idx="98">
                  <c:v>1.7973897827581</c:v>
                </c:pt>
                <c:pt idx="99">
                  <c:v>2.0870455596022901</c:v>
                </c:pt>
                <c:pt idx="100">
                  <c:v>2.2971744006133501</c:v>
                </c:pt>
                <c:pt idx="101">
                  <c:v>2.0503945987503198</c:v>
                </c:pt>
                <c:pt idx="102">
                  <c:v>2.1312855932115902</c:v>
                </c:pt>
                <c:pt idx="103">
                  <c:v>2.1619992396228902</c:v>
                </c:pt>
              </c:numCache>
            </c:numRef>
          </c:yVal>
          <c:smooth val="0"/>
          <c:extLst>
            <c:ext xmlns:c16="http://schemas.microsoft.com/office/drawing/2014/chart" uri="{C3380CC4-5D6E-409C-BE32-E72D297353CC}">
              <c16:uniqueId val="{00000001-8AC0-4074-852E-688360F3680B}"/>
            </c:ext>
          </c:extLst>
        </c:ser>
        <c:ser>
          <c:idx val="2"/>
          <c:order val="2"/>
          <c:tx>
            <c:strRef>
              <c:f>internal_H52Q_graphs!$T$67</c:f>
              <c:strCache>
                <c:ptCount val="1"/>
                <c:pt idx="0">
                  <c:v>explore_low_PM_F1</c:v>
                </c:pt>
              </c:strCache>
            </c:strRef>
          </c:tx>
          <c:spPr>
            <a:ln w="38100" cap="rnd">
              <a:noFill/>
              <a:round/>
            </a:ln>
            <a:effectLst/>
          </c:spPr>
          <c:marker>
            <c:symbol val="circle"/>
            <c:size val="5"/>
            <c:spPr>
              <a:solidFill>
                <a:schemeClr val="accent3"/>
              </a:solidFill>
              <a:ln w="9525">
                <a:solidFill>
                  <a:schemeClr val="accent3"/>
                </a:solidFill>
              </a:ln>
              <a:effectLst/>
            </c:spPr>
          </c:marker>
          <c:xVal>
            <c:numRef>
              <c:f>internal_H52Q_graphs!$Q$68:$Q$171</c:f>
              <c:numCache>
                <c:formatCode>General</c:formatCode>
                <c:ptCount val="104"/>
                <c:pt idx="0">
                  <c:v>64.516129032258107</c:v>
                </c:pt>
                <c:pt idx="1">
                  <c:v>64.516129032258107</c:v>
                </c:pt>
                <c:pt idx="2">
                  <c:v>64.516129032258107</c:v>
                </c:pt>
                <c:pt idx="3">
                  <c:v>64.516129032258107</c:v>
                </c:pt>
                <c:pt idx="4">
                  <c:v>64.516129032258107</c:v>
                </c:pt>
                <c:pt idx="5">
                  <c:v>64.516129032258107</c:v>
                </c:pt>
                <c:pt idx="6">
                  <c:v>64.516129032258107</c:v>
                </c:pt>
                <c:pt idx="7">
                  <c:v>64.516129032258107</c:v>
                </c:pt>
                <c:pt idx="8">
                  <c:v>64.516129032258107</c:v>
                </c:pt>
                <c:pt idx="9">
                  <c:v>64.516129032258107</c:v>
                </c:pt>
                <c:pt idx="10">
                  <c:v>64.516129032258107</c:v>
                </c:pt>
                <c:pt idx="11">
                  <c:v>64.516129032258107</c:v>
                </c:pt>
                <c:pt idx="12">
                  <c:v>64.516129032258107</c:v>
                </c:pt>
                <c:pt idx="13">
                  <c:v>64.516129032258107</c:v>
                </c:pt>
                <c:pt idx="14">
                  <c:v>64.516129032258107</c:v>
                </c:pt>
                <c:pt idx="15">
                  <c:v>64.516129032258107</c:v>
                </c:pt>
                <c:pt idx="16">
                  <c:v>64.5833333333333</c:v>
                </c:pt>
                <c:pt idx="17">
                  <c:v>64.5833333333333</c:v>
                </c:pt>
                <c:pt idx="18">
                  <c:v>64.5833333333333</c:v>
                </c:pt>
                <c:pt idx="19">
                  <c:v>64.5833333333333</c:v>
                </c:pt>
                <c:pt idx="20">
                  <c:v>64.5833333333333</c:v>
                </c:pt>
                <c:pt idx="21">
                  <c:v>64.5833333333333</c:v>
                </c:pt>
                <c:pt idx="22">
                  <c:v>64.5833333333333</c:v>
                </c:pt>
                <c:pt idx="23">
                  <c:v>64.5833333333333</c:v>
                </c:pt>
                <c:pt idx="24">
                  <c:v>64.5833333333333</c:v>
                </c:pt>
                <c:pt idx="25">
                  <c:v>64.5833333333333</c:v>
                </c:pt>
                <c:pt idx="26">
                  <c:v>64.5833333333333</c:v>
                </c:pt>
                <c:pt idx="27">
                  <c:v>64.5833333333333</c:v>
                </c:pt>
                <c:pt idx="28">
                  <c:v>64.5833333333333</c:v>
                </c:pt>
                <c:pt idx="29">
                  <c:v>64.5833333333333</c:v>
                </c:pt>
                <c:pt idx="30">
                  <c:v>64.5833333333333</c:v>
                </c:pt>
                <c:pt idx="31">
                  <c:v>64.5833333333333</c:v>
                </c:pt>
                <c:pt idx="32">
                  <c:v>64.5833333333333</c:v>
                </c:pt>
                <c:pt idx="33">
                  <c:v>64.5833333333333</c:v>
                </c:pt>
                <c:pt idx="34">
                  <c:v>64.5833333333333</c:v>
                </c:pt>
                <c:pt idx="35">
                  <c:v>64.5833333333333</c:v>
                </c:pt>
                <c:pt idx="36">
                  <c:v>64.5833333333333</c:v>
                </c:pt>
                <c:pt idx="37">
                  <c:v>64.5833333333333</c:v>
                </c:pt>
                <c:pt idx="38">
                  <c:v>64.5833333333333</c:v>
                </c:pt>
                <c:pt idx="39">
                  <c:v>64.5833333333333</c:v>
                </c:pt>
                <c:pt idx="40">
                  <c:v>64.5833333333333</c:v>
                </c:pt>
                <c:pt idx="41">
                  <c:v>66.844919786096298</c:v>
                </c:pt>
                <c:pt idx="42">
                  <c:v>66.844919786096298</c:v>
                </c:pt>
                <c:pt idx="43">
                  <c:v>66.844919786096298</c:v>
                </c:pt>
                <c:pt idx="44">
                  <c:v>66.844919786096298</c:v>
                </c:pt>
                <c:pt idx="45">
                  <c:v>66.844919786096298</c:v>
                </c:pt>
                <c:pt idx="46">
                  <c:v>66.844919786096298</c:v>
                </c:pt>
                <c:pt idx="47">
                  <c:v>66.844919786096298</c:v>
                </c:pt>
                <c:pt idx="48">
                  <c:v>66.844919786096298</c:v>
                </c:pt>
                <c:pt idx="49">
                  <c:v>66.844919786096298</c:v>
                </c:pt>
                <c:pt idx="50">
                  <c:v>66.844919786096298</c:v>
                </c:pt>
                <c:pt idx="51">
                  <c:v>66.844919786096298</c:v>
                </c:pt>
                <c:pt idx="52">
                  <c:v>66.844919786096298</c:v>
                </c:pt>
                <c:pt idx="53">
                  <c:v>66.844919786096298</c:v>
                </c:pt>
                <c:pt idx="54">
                  <c:v>66.844919786096298</c:v>
                </c:pt>
                <c:pt idx="55">
                  <c:v>66.844919786096298</c:v>
                </c:pt>
                <c:pt idx="56">
                  <c:v>66.844919786096298</c:v>
                </c:pt>
                <c:pt idx="57">
                  <c:v>66.844919786096298</c:v>
                </c:pt>
                <c:pt idx="58">
                  <c:v>66.844919786096298</c:v>
                </c:pt>
                <c:pt idx="59">
                  <c:v>66.844919786096298</c:v>
                </c:pt>
                <c:pt idx="60">
                  <c:v>66.844919786096298</c:v>
                </c:pt>
                <c:pt idx="61">
                  <c:v>66.844919786096298</c:v>
                </c:pt>
                <c:pt idx="62">
                  <c:v>66.844919786096298</c:v>
                </c:pt>
                <c:pt idx="63">
                  <c:v>66.844919786096298</c:v>
                </c:pt>
                <c:pt idx="64">
                  <c:v>66.844919786096298</c:v>
                </c:pt>
                <c:pt idx="65">
                  <c:v>75.980392156862706</c:v>
                </c:pt>
                <c:pt idx="66">
                  <c:v>75.980392156862706</c:v>
                </c:pt>
                <c:pt idx="67">
                  <c:v>75.980392156862706</c:v>
                </c:pt>
                <c:pt idx="68">
                  <c:v>75.980392156862706</c:v>
                </c:pt>
                <c:pt idx="69">
                  <c:v>75.980392156862706</c:v>
                </c:pt>
                <c:pt idx="70">
                  <c:v>75.980392156862706</c:v>
                </c:pt>
                <c:pt idx="71">
                  <c:v>75.980392156862706</c:v>
                </c:pt>
                <c:pt idx="72">
                  <c:v>75.980392156862706</c:v>
                </c:pt>
                <c:pt idx="73">
                  <c:v>80</c:v>
                </c:pt>
                <c:pt idx="74">
                  <c:v>80</c:v>
                </c:pt>
                <c:pt idx="75">
                  <c:v>80</c:v>
                </c:pt>
                <c:pt idx="76">
                  <c:v>80</c:v>
                </c:pt>
                <c:pt idx="77">
                  <c:v>80</c:v>
                </c:pt>
                <c:pt idx="78">
                  <c:v>80</c:v>
                </c:pt>
                <c:pt idx="79">
                  <c:v>80</c:v>
                </c:pt>
                <c:pt idx="80">
                  <c:v>80</c:v>
                </c:pt>
                <c:pt idx="81">
                  <c:v>80</c:v>
                </c:pt>
                <c:pt idx="82">
                  <c:v>80</c:v>
                </c:pt>
                <c:pt idx="83">
                  <c:v>80</c:v>
                </c:pt>
                <c:pt idx="84">
                  <c:v>80</c:v>
                </c:pt>
                <c:pt idx="85">
                  <c:v>80</c:v>
                </c:pt>
                <c:pt idx="86">
                  <c:v>365.33333333333297</c:v>
                </c:pt>
                <c:pt idx="87">
                  <c:v>365.33333333333297</c:v>
                </c:pt>
                <c:pt idx="88">
                  <c:v>365.33333333333297</c:v>
                </c:pt>
                <c:pt idx="89">
                  <c:v>365.33333333333297</c:v>
                </c:pt>
                <c:pt idx="90">
                  <c:v>365.33333333333297</c:v>
                </c:pt>
                <c:pt idx="91">
                  <c:v>365.33333333333297</c:v>
                </c:pt>
                <c:pt idx="92">
                  <c:v>365.33333333333297</c:v>
                </c:pt>
                <c:pt idx="93">
                  <c:v>365.33333333333297</c:v>
                </c:pt>
                <c:pt idx="94">
                  <c:v>365.33333333333297</c:v>
                </c:pt>
                <c:pt idx="95">
                  <c:v>365.33333333333297</c:v>
                </c:pt>
                <c:pt idx="96">
                  <c:v>365.33333333333297</c:v>
                </c:pt>
                <c:pt idx="97">
                  <c:v>365.33333333333297</c:v>
                </c:pt>
                <c:pt idx="98">
                  <c:v>365.33333333333297</c:v>
                </c:pt>
                <c:pt idx="99">
                  <c:v>365.33333333333297</c:v>
                </c:pt>
                <c:pt idx="100">
                  <c:v>365.33333333333297</c:v>
                </c:pt>
                <c:pt idx="101">
                  <c:v>365.33333333333297</c:v>
                </c:pt>
                <c:pt idx="102">
                  <c:v>365.33333333333297</c:v>
                </c:pt>
                <c:pt idx="103">
                  <c:v>365.33333333333297</c:v>
                </c:pt>
              </c:numCache>
            </c:numRef>
          </c:xVal>
          <c:yVal>
            <c:numRef>
              <c:f>internal_H52Q_graphs!$T$68:$T$171</c:f>
              <c:numCache>
                <c:formatCode>General</c:formatCode>
                <c:ptCount val="104"/>
              </c:numCache>
            </c:numRef>
          </c:yVal>
          <c:smooth val="0"/>
          <c:extLst>
            <c:ext xmlns:c16="http://schemas.microsoft.com/office/drawing/2014/chart" uri="{C3380CC4-5D6E-409C-BE32-E72D297353CC}">
              <c16:uniqueId val="{00000002-8AC0-4074-852E-688360F3680B}"/>
            </c:ext>
          </c:extLst>
        </c:ser>
        <c:ser>
          <c:idx val="3"/>
          <c:order val="3"/>
          <c:tx>
            <c:v>PM_F1 = 1</c:v>
          </c:tx>
          <c:spPr>
            <a:ln w="19050" cap="rnd">
              <a:solidFill>
                <a:srgbClr val="C00000"/>
              </a:solidFill>
              <a:prstDash val="solid"/>
              <a:round/>
            </a:ln>
            <a:effectLst/>
          </c:spPr>
          <c:marker>
            <c:symbol val="circle"/>
            <c:size val="5"/>
            <c:spPr>
              <a:solidFill>
                <a:schemeClr val="accent4"/>
              </a:solidFill>
              <a:ln w="9525">
                <a:solidFill>
                  <a:schemeClr val="accent4"/>
                </a:solidFill>
              </a:ln>
              <a:effectLst/>
            </c:spPr>
          </c:marker>
          <c:xVal>
            <c:numRef>
              <c:f>internal_H52Q_graphs!$W$68:$W$69</c:f>
              <c:numCache>
                <c:formatCode>General</c:formatCode>
                <c:ptCount val="2"/>
                <c:pt idx="0">
                  <c:v>64.516129032258107</c:v>
                </c:pt>
                <c:pt idx="1">
                  <c:v>365.33333333333297</c:v>
                </c:pt>
              </c:numCache>
            </c:numRef>
          </c:xVal>
          <c:yVal>
            <c:numRef>
              <c:f>internal_H52Q_graphs!$X$68:$X$69</c:f>
              <c:numCache>
                <c:formatCode>General</c:formatCode>
                <c:ptCount val="2"/>
                <c:pt idx="0">
                  <c:v>1</c:v>
                </c:pt>
                <c:pt idx="1">
                  <c:v>1</c:v>
                </c:pt>
              </c:numCache>
            </c:numRef>
          </c:yVal>
          <c:smooth val="0"/>
          <c:extLst>
            <c:ext xmlns:c16="http://schemas.microsoft.com/office/drawing/2014/chart" uri="{C3380CC4-5D6E-409C-BE32-E72D297353CC}">
              <c16:uniqueId val="{00000003-8AC0-4074-852E-688360F3680B}"/>
            </c:ext>
          </c:extLst>
        </c:ser>
        <c:dLbls>
          <c:showLegendKey val="0"/>
          <c:showVal val="0"/>
          <c:showCatName val="0"/>
          <c:showSerName val="0"/>
          <c:showPercent val="0"/>
          <c:showBubbleSize val="0"/>
        </c:dLbls>
        <c:axId val="290807151"/>
        <c:axId val="290799471"/>
      </c:scatterChart>
      <c:valAx>
        <c:axId val="29080715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L_over_D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290799471"/>
        <c:crosses val="autoZero"/>
        <c:crossBetween val="midCat"/>
      </c:valAx>
      <c:valAx>
        <c:axId val="2907994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PM_F1</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29080715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ja-JP"/>
              <a:t>H52Q-07 PM_F1 vs Delta_T_sub</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scatterChart>
        <c:scatterStyle val="lineMarker"/>
        <c:varyColors val="0"/>
        <c:ser>
          <c:idx val="0"/>
          <c:order val="0"/>
          <c:tx>
            <c:strRef>
              <c:f>internal_H52Q_graphs!$AA$67</c:f>
              <c:strCache>
                <c:ptCount val="1"/>
                <c:pt idx="0">
                  <c:v>short_anchor_PM_F1</c:v>
                </c:pt>
              </c:strCache>
            </c:strRef>
          </c:tx>
          <c:spPr>
            <a:ln w="38100" cap="rnd">
              <a:noFill/>
              <a:round/>
            </a:ln>
            <a:effectLst/>
          </c:spPr>
          <c:marker>
            <c:symbol val="circle"/>
            <c:size val="5"/>
            <c:spPr>
              <a:solidFill>
                <a:schemeClr val="accent1"/>
              </a:solidFill>
              <a:ln w="9525">
                <a:solidFill>
                  <a:schemeClr val="accent1"/>
                </a:solidFill>
              </a:ln>
              <a:effectLst/>
            </c:spPr>
          </c:marker>
          <c:xVal>
            <c:numRef>
              <c:f>internal_H52Q_graphs!$Z$68:$Z$171</c:f>
              <c:numCache>
                <c:formatCode>General</c:formatCode>
                <c:ptCount val="104"/>
                <c:pt idx="0">
                  <c:v>5.8532517687890504</c:v>
                </c:pt>
                <c:pt idx="1">
                  <c:v>6.1197360989259604</c:v>
                </c:pt>
                <c:pt idx="2">
                  <c:v>6.6892269446740302</c:v>
                </c:pt>
                <c:pt idx="3">
                  <c:v>6.6892269446740302</c:v>
                </c:pt>
                <c:pt idx="4">
                  <c:v>6.6892269446740302</c:v>
                </c:pt>
                <c:pt idx="5">
                  <c:v>7.2630361481990304</c:v>
                </c:pt>
                <c:pt idx="6">
                  <c:v>7.2630361481990304</c:v>
                </c:pt>
                <c:pt idx="7">
                  <c:v>7.8411045649070301</c:v>
                </c:pt>
                <c:pt idx="8">
                  <c:v>9.5306082524190305</c:v>
                </c:pt>
                <c:pt idx="9">
                  <c:v>10.054573651783</c:v>
                </c:pt>
                <c:pt idx="10">
                  <c:v>10.581646687584</c:v>
                </c:pt>
                <c:pt idx="11">
                  <c:v>11.111790695305</c:v>
                </c:pt>
                <c:pt idx="12">
                  <c:v>11.111790695305</c:v>
                </c:pt>
                <c:pt idx="13">
                  <c:v>11.6449695839671</c:v>
                </c:pt>
                <c:pt idx="14">
                  <c:v>12.181147826038</c:v>
                </c:pt>
                <c:pt idx="15">
                  <c:v>12.720290447549999</c:v>
                </c:pt>
                <c:pt idx="16">
                  <c:v>12.720290447549999</c:v>
                </c:pt>
                <c:pt idx="17">
                  <c:v>12.720290447549999</c:v>
                </c:pt>
                <c:pt idx="18">
                  <c:v>13.298604532476</c:v>
                </c:pt>
                <c:pt idx="19">
                  <c:v>13.843765034719</c:v>
                </c:pt>
                <c:pt idx="20">
                  <c:v>14.391786013197001</c:v>
                </c:pt>
                <c:pt idx="21">
                  <c:v>14.942634646710999</c:v>
                </c:pt>
                <c:pt idx="22">
                  <c:v>15.496278620101</c:v>
                </c:pt>
                <c:pt idx="23">
                  <c:v>20.060761785651898</c:v>
                </c:pt>
                <c:pt idx="24">
                  <c:v>20.060761785651898</c:v>
                </c:pt>
                <c:pt idx="25">
                  <c:v>20.445546039298101</c:v>
                </c:pt>
                <c:pt idx="26">
                  <c:v>21.645417670491</c:v>
                </c:pt>
                <c:pt idx="27">
                  <c:v>22.738171226725999</c:v>
                </c:pt>
                <c:pt idx="28">
                  <c:v>22.738171226725999</c:v>
                </c:pt>
                <c:pt idx="29">
                  <c:v>23.287694674756001</c:v>
                </c:pt>
                <c:pt idx="30">
                  <c:v>23.839287782165002</c:v>
                </c:pt>
                <c:pt idx="31">
                  <c:v>23.839287782165002</c:v>
                </c:pt>
                <c:pt idx="32">
                  <c:v>23.839287782165002</c:v>
                </c:pt>
                <c:pt idx="33">
                  <c:v>24.392929823915001</c:v>
                </c:pt>
                <c:pt idx="34">
                  <c:v>24.392929823915001</c:v>
                </c:pt>
                <c:pt idx="35">
                  <c:v>32.763691392416902</c:v>
                </c:pt>
                <c:pt idx="36">
                  <c:v>33.305294471072003</c:v>
                </c:pt>
                <c:pt idx="37">
                  <c:v>33.848400181536</c:v>
                </c:pt>
                <c:pt idx="38">
                  <c:v>34.981133756935002</c:v>
                </c:pt>
                <c:pt idx="39">
                  <c:v>35.528781735236997</c:v>
                </c:pt>
                <c:pt idx="40">
                  <c:v>35.528781735236997</c:v>
                </c:pt>
                <c:pt idx="41">
                  <c:v>36.077880097391002</c:v>
                </c:pt>
                <c:pt idx="42">
                  <c:v>47.701208285978097</c:v>
                </c:pt>
                <c:pt idx="43">
                  <c:v>62.157068361454002</c:v>
                </c:pt>
                <c:pt idx="44">
                  <c:v>67.303353633146997</c:v>
                </c:pt>
                <c:pt idx="45">
                  <c:v>71.231419426159107</c:v>
                </c:pt>
                <c:pt idx="46">
                  <c:v>73.519946946860003</c:v>
                </c:pt>
                <c:pt idx="47">
                  <c:v>74.093960955670994</c:v>
                </c:pt>
                <c:pt idx="48">
                  <c:v>74.620793318286005</c:v>
                </c:pt>
                <c:pt idx="49">
                  <c:v>75.772394947606003</c:v>
                </c:pt>
                <c:pt idx="50">
                  <c:v>75.772394947606003</c:v>
                </c:pt>
                <c:pt idx="51">
                  <c:v>75.772394947606003</c:v>
                </c:pt>
                <c:pt idx="52">
                  <c:v>75.772394947606003</c:v>
                </c:pt>
                <c:pt idx="53">
                  <c:v>75.772394947606003</c:v>
                </c:pt>
                <c:pt idx="54">
                  <c:v>75.772394947606003</c:v>
                </c:pt>
                <c:pt idx="55">
                  <c:v>75.772394947606003</c:v>
                </c:pt>
                <c:pt idx="56">
                  <c:v>75.772394947606003</c:v>
                </c:pt>
                <c:pt idx="57">
                  <c:v>76.349291711918994</c:v>
                </c:pt>
                <c:pt idx="58">
                  <c:v>76.734292249819006</c:v>
                </c:pt>
                <c:pt idx="59">
                  <c:v>76.878750163887005</c:v>
                </c:pt>
                <c:pt idx="60">
                  <c:v>76.878750163887005</c:v>
                </c:pt>
                <c:pt idx="61">
                  <c:v>77.408813648879004</c:v>
                </c:pt>
                <c:pt idx="62">
                  <c:v>77.987750558129093</c:v>
                </c:pt>
                <c:pt idx="63">
                  <c:v>79.631918733112002</c:v>
                </c:pt>
                <c:pt idx="64">
                  <c:v>80.747335277052002</c:v>
                </c:pt>
                <c:pt idx="65">
                  <c:v>81.330299659950995</c:v>
                </c:pt>
                <c:pt idx="66">
                  <c:v>94.719875280991999</c:v>
                </c:pt>
                <c:pt idx="67">
                  <c:v>101.93499791303</c:v>
                </c:pt>
                <c:pt idx="68">
                  <c:v>106.434461202638</c:v>
                </c:pt>
                <c:pt idx="69">
                  <c:v>108.110241542381</c:v>
                </c:pt>
                <c:pt idx="70">
                  <c:v>108.669709244323</c:v>
                </c:pt>
                <c:pt idx="71">
                  <c:v>109.229609981511</c:v>
                </c:pt>
                <c:pt idx="72">
                  <c:v>113.109650695185</c:v>
                </c:pt>
                <c:pt idx="73">
                  <c:v>116.392420202586</c:v>
                </c:pt>
                <c:pt idx="74">
                  <c:v>116.95802495999</c:v>
                </c:pt>
                <c:pt idx="75">
                  <c:v>122.532052098694</c:v>
                </c:pt>
                <c:pt idx="76">
                  <c:v>125.280873969135</c:v>
                </c:pt>
                <c:pt idx="77">
                  <c:v>129.13304436149201</c:v>
                </c:pt>
                <c:pt idx="78">
                  <c:v>129.13304436149201</c:v>
                </c:pt>
                <c:pt idx="79">
                  <c:v>133.053567562251</c:v>
                </c:pt>
                <c:pt idx="80">
                  <c:v>149.73824816216</c:v>
                </c:pt>
                <c:pt idx="81">
                  <c:v>149.73824816216</c:v>
                </c:pt>
                <c:pt idx="82">
                  <c:v>162.570583241961</c:v>
                </c:pt>
                <c:pt idx="83">
                  <c:v>189.342041365477</c:v>
                </c:pt>
                <c:pt idx="84">
                  <c:v>194.53713963824501</c:v>
                </c:pt>
                <c:pt idx="85">
                  <c:v>251.090091834417</c:v>
                </c:pt>
                <c:pt idx="86">
                  <c:v>317.62014843501998</c:v>
                </c:pt>
                <c:pt idx="87">
                  <c:v>318.18198243502098</c:v>
                </c:pt>
                <c:pt idx="88">
                  <c:v>318.18198243502098</c:v>
                </c:pt>
                <c:pt idx="89">
                  <c:v>318.68763943502103</c:v>
                </c:pt>
                <c:pt idx="90">
                  <c:v>320.37320443502102</c:v>
                </c:pt>
                <c:pt idx="91">
                  <c:v>320.37320443502102</c:v>
                </c:pt>
                <c:pt idx="92">
                  <c:v>320.93507143502097</c:v>
                </c:pt>
                <c:pt idx="93">
                  <c:v>326.660740146759</c:v>
                </c:pt>
                <c:pt idx="94">
                  <c:v>327.72936386354797</c:v>
                </c:pt>
                <c:pt idx="95">
                  <c:v>328.29181383811402</c:v>
                </c:pt>
                <c:pt idx="96">
                  <c:v>328.85427459859</c:v>
                </c:pt>
                <c:pt idx="97">
                  <c:v>328.85427459859</c:v>
                </c:pt>
                <c:pt idx="98">
                  <c:v>329.97922670934503</c:v>
                </c:pt>
                <c:pt idx="99">
                  <c:v>334.86447729169299</c:v>
                </c:pt>
                <c:pt idx="100">
                  <c:v>335.42749733589602</c:v>
                </c:pt>
                <c:pt idx="101">
                  <c:v>335.99053269906699</c:v>
                </c:pt>
                <c:pt idx="102">
                  <c:v>336.55358306845602</c:v>
                </c:pt>
                <c:pt idx="103">
                  <c:v>338.18651099653101</c:v>
                </c:pt>
              </c:numCache>
            </c:numRef>
          </c:xVal>
          <c:yVal>
            <c:numRef>
              <c:f>internal_H52Q_graphs!$AA$68:$AA$171</c:f>
              <c:numCache>
                <c:formatCode>General</c:formatCode>
                <c:ptCount val="104"/>
                <c:pt idx="0">
                  <c:v>0.71644225635232806</c:v>
                </c:pt>
                <c:pt idx="1">
                  <c:v>1.0486827405396599</c:v>
                </c:pt>
                <c:pt idx="2">
                  <c:v>0.74377527599154003</c:v>
                </c:pt>
                <c:pt idx="3">
                  <c:v>1.06039345056342</c:v>
                </c:pt>
                <c:pt idx="4">
                  <c:v>0.72100783009613301</c:v>
                </c:pt>
                <c:pt idx="5">
                  <c:v>0.88459311528631102</c:v>
                </c:pt>
                <c:pt idx="6">
                  <c:v>0.83043435312592495</c:v>
                </c:pt>
                <c:pt idx="7">
                  <c:v>0.83738972358401098</c:v>
                </c:pt>
                <c:pt idx="8">
                  <c:v>0.86367758889602297</c:v>
                </c:pt>
                <c:pt idx="9">
                  <c:v>0.88348436819199005</c:v>
                </c:pt>
                <c:pt idx="10">
                  <c:v>0.93191729749862295</c:v>
                </c:pt>
                <c:pt idx="11">
                  <c:v>0.88365982576854596</c:v>
                </c:pt>
                <c:pt idx="12">
                  <c:v>0.89376380448869697</c:v>
                </c:pt>
                <c:pt idx="13">
                  <c:v>1.0001445816621599</c:v>
                </c:pt>
                <c:pt idx="14">
                  <c:v>1.0103869401442001</c:v>
                </c:pt>
                <c:pt idx="15">
                  <c:v>0.82452960021178701</c:v>
                </c:pt>
                <c:pt idx="16">
                  <c:v>1.0350671171611101</c:v>
                </c:pt>
                <c:pt idx="17">
                  <c:v>0.96595711144719498</c:v>
                </c:pt>
                <c:pt idx="18">
                  <c:v>0.93389455123723697</c:v>
                </c:pt>
                <c:pt idx="19">
                  <c:v>0.93780968176503199</c:v>
                </c:pt>
                <c:pt idx="20">
                  <c:v>1.0710922770206699</c:v>
                </c:pt>
                <c:pt idx="21">
                  <c:v>0.86839868235252804</c:v>
                </c:pt>
                <c:pt idx="22">
                  <c:v>0.87048113523873705</c:v>
                </c:pt>
                <c:pt idx="23">
                  <c:v>0.82489123286579302</c:v>
                </c:pt>
                <c:pt idx="24">
                  <c:v>0.848793008674952</c:v>
                </c:pt>
                <c:pt idx="25">
                  <c:v>0.93031201225359705</c:v>
                </c:pt>
                <c:pt idx="26">
                  <c:v>0.88191660731350596</c:v>
                </c:pt>
                <c:pt idx="27">
                  <c:v>0.90614741299136303</c:v>
                </c:pt>
                <c:pt idx="28">
                  <c:v>0.93141486990935296</c:v>
                </c:pt>
                <c:pt idx="29">
                  <c:v>0.95728788396248299</c:v>
                </c:pt>
                <c:pt idx="30">
                  <c:v>0.93588881600922702</c:v>
                </c:pt>
                <c:pt idx="31">
                  <c:v>0.96081780775704695</c:v>
                </c:pt>
                <c:pt idx="32">
                  <c:v>0.93563934583850294</c:v>
                </c:pt>
                <c:pt idx="33">
                  <c:v>0.93666611360329999</c:v>
                </c:pt>
                <c:pt idx="34">
                  <c:v>0.94012707108129501</c:v>
                </c:pt>
                <c:pt idx="35">
                  <c:v>0.92281298839021597</c:v>
                </c:pt>
                <c:pt idx="36">
                  <c:v>0.89091497493977601</c:v>
                </c:pt>
                <c:pt idx="37">
                  <c:v>1.0098178257822601</c:v>
                </c:pt>
                <c:pt idx="38">
                  <c:v>1.0042367148521101</c:v>
                </c:pt>
                <c:pt idx="39">
                  <c:v>1.0434766068105501</c:v>
                </c:pt>
                <c:pt idx="40">
                  <c:v>1.0518067421366799</c:v>
                </c:pt>
                <c:pt idx="41">
                  <c:v>1.04384419093119</c:v>
                </c:pt>
                <c:pt idx="42">
                  <c:v>0.94642361130359898</c:v>
                </c:pt>
                <c:pt idx="43">
                  <c:v>0.95303734403812301</c:v>
                </c:pt>
                <c:pt idx="44">
                  <c:v>1.13826683364875</c:v>
                </c:pt>
                <c:pt idx="45">
                  <c:v>1.0786523946223101</c:v>
                </c:pt>
                <c:pt idx="46">
                  <c:v>1.02943477322421</c:v>
                </c:pt>
                <c:pt idx="47">
                  <c:v>1.04156518475003</c:v>
                </c:pt>
                <c:pt idx="48">
                  <c:v>1.1223999568373499</c:v>
                </c:pt>
                <c:pt idx="49">
                  <c:v>1.2083000608471599</c:v>
                </c:pt>
                <c:pt idx="50">
                  <c:v>1.13427786832708</c:v>
                </c:pt>
                <c:pt idx="51">
                  <c:v>1.0152937868326899</c:v>
                </c:pt>
                <c:pt idx="52">
                  <c:v>1.00527004710447</c:v>
                </c:pt>
                <c:pt idx="53">
                  <c:v>1.01814372769307</c:v>
                </c:pt>
                <c:pt idx="54">
                  <c:v>1.0400409861893201</c:v>
                </c:pt>
                <c:pt idx="55">
                  <c:v>1.01488434764253</c:v>
                </c:pt>
                <c:pt idx="56">
                  <c:v>0.92951254871956901</c:v>
                </c:pt>
                <c:pt idx="57">
                  <c:v>1.0123253374183301</c:v>
                </c:pt>
                <c:pt idx="58">
                  <c:v>1.0159056723914599</c:v>
                </c:pt>
                <c:pt idx="59">
                  <c:v>1.1610462010707101</c:v>
                </c:pt>
                <c:pt idx="60">
                  <c:v>1.0284568577934501</c:v>
                </c:pt>
                <c:pt idx="61">
                  <c:v>1.0101874887465501</c:v>
                </c:pt>
                <c:pt idx="62">
                  <c:v>1.02039953423789</c:v>
                </c:pt>
                <c:pt idx="63">
                  <c:v>0.91958096031630798</c:v>
                </c:pt>
                <c:pt idx="64">
                  <c:v>1.1716767223862801</c:v>
                </c:pt>
                <c:pt idx="65">
                  <c:v>1.0550140713223</c:v>
                </c:pt>
                <c:pt idx="66">
                  <c:v>0.90117825915192395</c:v>
                </c:pt>
                <c:pt idx="67">
                  <c:v>0.92480983546692297</c:v>
                </c:pt>
                <c:pt idx="68">
                  <c:v>1.0477304514613499</c:v>
                </c:pt>
                <c:pt idx="69">
                  <c:v>0.99416392179707802</c:v>
                </c:pt>
                <c:pt idx="70">
                  <c:v>1.15999382358089</c:v>
                </c:pt>
                <c:pt idx="71">
                  <c:v>1.1753842085866799</c:v>
                </c:pt>
                <c:pt idx="72">
                  <c:v>1.0399209407733201</c:v>
                </c:pt>
                <c:pt idx="73">
                  <c:v>1.04800583599547</c:v>
                </c:pt>
                <c:pt idx="74">
                  <c:v>1.02025744101284</c:v>
                </c:pt>
                <c:pt idx="75">
                  <c:v>1.0376475756552499</c:v>
                </c:pt>
                <c:pt idx="76">
                  <c:v>1.04516278622548</c:v>
                </c:pt>
                <c:pt idx="77">
                  <c:v>1.0170472284179699</c:v>
                </c:pt>
                <c:pt idx="78">
                  <c:v>0.93636374213829099</c:v>
                </c:pt>
                <c:pt idx="79">
                  <c:v>1.05454516151399</c:v>
                </c:pt>
                <c:pt idx="80">
                  <c:v>1.0159983053336901</c:v>
                </c:pt>
                <c:pt idx="81">
                  <c:v>1.0192628484025801</c:v>
                </c:pt>
                <c:pt idx="82">
                  <c:v>1.1052937814180701</c:v>
                </c:pt>
                <c:pt idx="83">
                  <c:v>1.11015751344328</c:v>
                </c:pt>
                <c:pt idx="84">
                  <c:v>1.0989117330018201</c:v>
                </c:pt>
                <c:pt idx="85">
                  <c:v>1.17324474560018</c:v>
                </c:pt>
              </c:numCache>
            </c:numRef>
          </c:yVal>
          <c:smooth val="0"/>
          <c:extLst>
            <c:ext xmlns:c16="http://schemas.microsoft.com/office/drawing/2014/chart" uri="{C3380CC4-5D6E-409C-BE32-E72D297353CC}">
              <c16:uniqueId val="{00000000-23C9-4191-AECB-1C287531A541}"/>
            </c:ext>
          </c:extLst>
        </c:ser>
        <c:ser>
          <c:idx val="1"/>
          <c:order val="1"/>
          <c:tx>
            <c:strRef>
              <c:f>internal_H52Q_graphs!$AB$67</c:f>
              <c:strCache>
                <c:ptCount val="1"/>
                <c:pt idx="0">
                  <c:v>middle_PM_F1</c:v>
                </c:pt>
              </c:strCache>
            </c:strRef>
          </c:tx>
          <c:spPr>
            <a:ln w="38100" cap="rnd">
              <a:noFill/>
              <a:round/>
            </a:ln>
            <a:effectLst/>
          </c:spPr>
          <c:marker>
            <c:symbol val="circle"/>
            <c:size val="5"/>
            <c:spPr>
              <a:solidFill>
                <a:schemeClr val="accent2"/>
              </a:solidFill>
              <a:ln w="9525">
                <a:solidFill>
                  <a:schemeClr val="accent2"/>
                </a:solidFill>
              </a:ln>
              <a:effectLst/>
            </c:spPr>
          </c:marker>
          <c:xVal>
            <c:numRef>
              <c:f>internal_H52Q_graphs!$Z$68:$Z$171</c:f>
              <c:numCache>
                <c:formatCode>General</c:formatCode>
                <c:ptCount val="104"/>
                <c:pt idx="0">
                  <c:v>5.8532517687890504</c:v>
                </c:pt>
                <c:pt idx="1">
                  <c:v>6.1197360989259604</c:v>
                </c:pt>
                <c:pt idx="2">
                  <c:v>6.6892269446740302</c:v>
                </c:pt>
                <c:pt idx="3">
                  <c:v>6.6892269446740302</c:v>
                </c:pt>
                <c:pt idx="4">
                  <c:v>6.6892269446740302</c:v>
                </c:pt>
                <c:pt idx="5">
                  <c:v>7.2630361481990304</c:v>
                </c:pt>
                <c:pt idx="6">
                  <c:v>7.2630361481990304</c:v>
                </c:pt>
                <c:pt idx="7">
                  <c:v>7.8411045649070301</c:v>
                </c:pt>
                <c:pt idx="8">
                  <c:v>9.5306082524190305</c:v>
                </c:pt>
                <c:pt idx="9">
                  <c:v>10.054573651783</c:v>
                </c:pt>
                <c:pt idx="10">
                  <c:v>10.581646687584</c:v>
                </c:pt>
                <c:pt idx="11">
                  <c:v>11.111790695305</c:v>
                </c:pt>
                <c:pt idx="12">
                  <c:v>11.111790695305</c:v>
                </c:pt>
                <c:pt idx="13">
                  <c:v>11.6449695839671</c:v>
                </c:pt>
                <c:pt idx="14">
                  <c:v>12.181147826038</c:v>
                </c:pt>
                <c:pt idx="15">
                  <c:v>12.720290447549999</c:v>
                </c:pt>
                <c:pt idx="16">
                  <c:v>12.720290447549999</c:v>
                </c:pt>
                <c:pt idx="17">
                  <c:v>12.720290447549999</c:v>
                </c:pt>
                <c:pt idx="18">
                  <c:v>13.298604532476</c:v>
                </c:pt>
                <c:pt idx="19">
                  <c:v>13.843765034719</c:v>
                </c:pt>
                <c:pt idx="20">
                  <c:v>14.391786013197001</c:v>
                </c:pt>
                <c:pt idx="21">
                  <c:v>14.942634646710999</c:v>
                </c:pt>
                <c:pt idx="22">
                  <c:v>15.496278620101</c:v>
                </c:pt>
                <c:pt idx="23">
                  <c:v>20.060761785651898</c:v>
                </c:pt>
                <c:pt idx="24">
                  <c:v>20.060761785651898</c:v>
                </c:pt>
                <c:pt idx="25">
                  <c:v>20.445546039298101</c:v>
                </c:pt>
                <c:pt idx="26">
                  <c:v>21.645417670491</c:v>
                </c:pt>
                <c:pt idx="27">
                  <c:v>22.738171226725999</c:v>
                </c:pt>
                <c:pt idx="28">
                  <c:v>22.738171226725999</c:v>
                </c:pt>
                <c:pt idx="29">
                  <c:v>23.287694674756001</c:v>
                </c:pt>
                <c:pt idx="30">
                  <c:v>23.839287782165002</c:v>
                </c:pt>
                <c:pt idx="31">
                  <c:v>23.839287782165002</c:v>
                </c:pt>
                <c:pt idx="32">
                  <c:v>23.839287782165002</c:v>
                </c:pt>
                <c:pt idx="33">
                  <c:v>24.392929823915001</c:v>
                </c:pt>
                <c:pt idx="34">
                  <c:v>24.392929823915001</c:v>
                </c:pt>
                <c:pt idx="35">
                  <c:v>32.763691392416902</c:v>
                </c:pt>
                <c:pt idx="36">
                  <c:v>33.305294471072003</c:v>
                </c:pt>
                <c:pt idx="37">
                  <c:v>33.848400181536</c:v>
                </c:pt>
                <c:pt idx="38">
                  <c:v>34.981133756935002</c:v>
                </c:pt>
                <c:pt idx="39">
                  <c:v>35.528781735236997</c:v>
                </c:pt>
                <c:pt idx="40">
                  <c:v>35.528781735236997</c:v>
                </c:pt>
                <c:pt idx="41">
                  <c:v>36.077880097391002</c:v>
                </c:pt>
                <c:pt idx="42">
                  <c:v>47.701208285978097</c:v>
                </c:pt>
                <c:pt idx="43">
                  <c:v>62.157068361454002</c:v>
                </c:pt>
                <c:pt idx="44">
                  <c:v>67.303353633146997</c:v>
                </c:pt>
                <c:pt idx="45">
                  <c:v>71.231419426159107</c:v>
                </c:pt>
                <c:pt idx="46">
                  <c:v>73.519946946860003</c:v>
                </c:pt>
                <c:pt idx="47">
                  <c:v>74.093960955670994</c:v>
                </c:pt>
                <c:pt idx="48">
                  <c:v>74.620793318286005</c:v>
                </c:pt>
                <c:pt idx="49">
                  <c:v>75.772394947606003</c:v>
                </c:pt>
                <c:pt idx="50">
                  <c:v>75.772394947606003</c:v>
                </c:pt>
                <c:pt idx="51">
                  <c:v>75.772394947606003</c:v>
                </c:pt>
                <c:pt idx="52">
                  <c:v>75.772394947606003</c:v>
                </c:pt>
                <c:pt idx="53">
                  <c:v>75.772394947606003</c:v>
                </c:pt>
                <c:pt idx="54">
                  <c:v>75.772394947606003</c:v>
                </c:pt>
                <c:pt idx="55">
                  <c:v>75.772394947606003</c:v>
                </c:pt>
                <c:pt idx="56">
                  <c:v>75.772394947606003</c:v>
                </c:pt>
                <c:pt idx="57">
                  <c:v>76.349291711918994</c:v>
                </c:pt>
                <c:pt idx="58">
                  <c:v>76.734292249819006</c:v>
                </c:pt>
                <c:pt idx="59">
                  <c:v>76.878750163887005</c:v>
                </c:pt>
                <c:pt idx="60">
                  <c:v>76.878750163887005</c:v>
                </c:pt>
                <c:pt idx="61">
                  <c:v>77.408813648879004</c:v>
                </c:pt>
                <c:pt idx="62">
                  <c:v>77.987750558129093</c:v>
                </c:pt>
                <c:pt idx="63">
                  <c:v>79.631918733112002</c:v>
                </c:pt>
                <c:pt idx="64">
                  <c:v>80.747335277052002</c:v>
                </c:pt>
                <c:pt idx="65">
                  <c:v>81.330299659950995</c:v>
                </c:pt>
                <c:pt idx="66">
                  <c:v>94.719875280991999</c:v>
                </c:pt>
                <c:pt idx="67">
                  <c:v>101.93499791303</c:v>
                </c:pt>
                <c:pt idx="68">
                  <c:v>106.434461202638</c:v>
                </c:pt>
                <c:pt idx="69">
                  <c:v>108.110241542381</c:v>
                </c:pt>
                <c:pt idx="70">
                  <c:v>108.669709244323</c:v>
                </c:pt>
                <c:pt idx="71">
                  <c:v>109.229609981511</c:v>
                </c:pt>
                <c:pt idx="72">
                  <c:v>113.109650695185</c:v>
                </c:pt>
                <c:pt idx="73">
                  <c:v>116.392420202586</c:v>
                </c:pt>
                <c:pt idx="74">
                  <c:v>116.95802495999</c:v>
                </c:pt>
                <c:pt idx="75">
                  <c:v>122.532052098694</c:v>
                </c:pt>
                <c:pt idx="76">
                  <c:v>125.280873969135</c:v>
                </c:pt>
                <c:pt idx="77">
                  <c:v>129.13304436149201</c:v>
                </c:pt>
                <c:pt idx="78">
                  <c:v>129.13304436149201</c:v>
                </c:pt>
                <c:pt idx="79">
                  <c:v>133.053567562251</c:v>
                </c:pt>
                <c:pt idx="80">
                  <c:v>149.73824816216</c:v>
                </c:pt>
                <c:pt idx="81">
                  <c:v>149.73824816216</c:v>
                </c:pt>
                <c:pt idx="82">
                  <c:v>162.570583241961</c:v>
                </c:pt>
                <c:pt idx="83">
                  <c:v>189.342041365477</c:v>
                </c:pt>
                <c:pt idx="84">
                  <c:v>194.53713963824501</c:v>
                </c:pt>
                <c:pt idx="85">
                  <c:v>251.090091834417</c:v>
                </c:pt>
                <c:pt idx="86">
                  <c:v>317.62014843501998</c:v>
                </c:pt>
                <c:pt idx="87">
                  <c:v>318.18198243502098</c:v>
                </c:pt>
                <c:pt idx="88">
                  <c:v>318.18198243502098</c:v>
                </c:pt>
                <c:pt idx="89">
                  <c:v>318.68763943502103</c:v>
                </c:pt>
                <c:pt idx="90">
                  <c:v>320.37320443502102</c:v>
                </c:pt>
                <c:pt idx="91">
                  <c:v>320.37320443502102</c:v>
                </c:pt>
                <c:pt idx="92">
                  <c:v>320.93507143502097</c:v>
                </c:pt>
                <c:pt idx="93">
                  <c:v>326.660740146759</c:v>
                </c:pt>
                <c:pt idx="94">
                  <c:v>327.72936386354797</c:v>
                </c:pt>
                <c:pt idx="95">
                  <c:v>328.29181383811402</c:v>
                </c:pt>
                <c:pt idx="96">
                  <c:v>328.85427459859</c:v>
                </c:pt>
                <c:pt idx="97">
                  <c:v>328.85427459859</c:v>
                </c:pt>
                <c:pt idx="98">
                  <c:v>329.97922670934503</c:v>
                </c:pt>
                <c:pt idx="99">
                  <c:v>334.86447729169299</c:v>
                </c:pt>
                <c:pt idx="100">
                  <c:v>335.42749733589602</c:v>
                </c:pt>
                <c:pt idx="101">
                  <c:v>335.99053269906699</c:v>
                </c:pt>
                <c:pt idx="102">
                  <c:v>336.55358306845602</c:v>
                </c:pt>
                <c:pt idx="103">
                  <c:v>338.18651099653101</c:v>
                </c:pt>
              </c:numCache>
            </c:numRef>
          </c:xVal>
          <c:yVal>
            <c:numRef>
              <c:f>internal_H52Q_graphs!$AB$68:$AB$171</c:f>
              <c:numCache>
                <c:formatCode>General</c:formatCode>
                <c:ptCount val="104"/>
              </c:numCache>
            </c:numRef>
          </c:yVal>
          <c:smooth val="0"/>
          <c:extLst>
            <c:ext xmlns:c16="http://schemas.microsoft.com/office/drawing/2014/chart" uri="{C3380CC4-5D6E-409C-BE32-E72D297353CC}">
              <c16:uniqueId val="{00000001-23C9-4191-AECB-1C287531A541}"/>
            </c:ext>
          </c:extLst>
        </c:ser>
        <c:ser>
          <c:idx val="2"/>
          <c:order val="2"/>
          <c:tx>
            <c:strRef>
              <c:f>internal_H52Q_graphs!$AC$67</c:f>
              <c:strCache>
                <c:ptCount val="1"/>
                <c:pt idx="0">
                  <c:v>long_PM_F1</c:v>
                </c:pt>
              </c:strCache>
            </c:strRef>
          </c:tx>
          <c:spPr>
            <a:ln w="38100" cap="rnd">
              <a:noFill/>
              <a:round/>
            </a:ln>
            <a:effectLst/>
          </c:spPr>
          <c:marker>
            <c:symbol val="circle"/>
            <c:size val="5"/>
            <c:spPr>
              <a:solidFill>
                <a:schemeClr val="accent3"/>
              </a:solidFill>
              <a:ln w="9525">
                <a:solidFill>
                  <a:schemeClr val="accent3"/>
                </a:solidFill>
              </a:ln>
              <a:effectLst/>
            </c:spPr>
          </c:marker>
          <c:xVal>
            <c:numRef>
              <c:f>internal_H52Q_graphs!$Z$68:$Z$171</c:f>
              <c:numCache>
                <c:formatCode>General</c:formatCode>
                <c:ptCount val="104"/>
                <c:pt idx="0">
                  <c:v>5.8532517687890504</c:v>
                </c:pt>
                <c:pt idx="1">
                  <c:v>6.1197360989259604</c:v>
                </c:pt>
                <c:pt idx="2">
                  <c:v>6.6892269446740302</c:v>
                </c:pt>
                <c:pt idx="3">
                  <c:v>6.6892269446740302</c:v>
                </c:pt>
                <c:pt idx="4">
                  <c:v>6.6892269446740302</c:v>
                </c:pt>
                <c:pt idx="5">
                  <c:v>7.2630361481990304</c:v>
                </c:pt>
                <c:pt idx="6">
                  <c:v>7.2630361481990304</c:v>
                </c:pt>
                <c:pt idx="7">
                  <c:v>7.8411045649070301</c:v>
                </c:pt>
                <c:pt idx="8">
                  <c:v>9.5306082524190305</c:v>
                </c:pt>
                <c:pt idx="9">
                  <c:v>10.054573651783</c:v>
                </c:pt>
                <c:pt idx="10">
                  <c:v>10.581646687584</c:v>
                </c:pt>
                <c:pt idx="11">
                  <c:v>11.111790695305</c:v>
                </c:pt>
                <c:pt idx="12">
                  <c:v>11.111790695305</c:v>
                </c:pt>
                <c:pt idx="13">
                  <c:v>11.6449695839671</c:v>
                </c:pt>
                <c:pt idx="14">
                  <c:v>12.181147826038</c:v>
                </c:pt>
                <c:pt idx="15">
                  <c:v>12.720290447549999</c:v>
                </c:pt>
                <c:pt idx="16">
                  <c:v>12.720290447549999</c:v>
                </c:pt>
                <c:pt idx="17">
                  <c:v>12.720290447549999</c:v>
                </c:pt>
                <c:pt idx="18">
                  <c:v>13.298604532476</c:v>
                </c:pt>
                <c:pt idx="19">
                  <c:v>13.843765034719</c:v>
                </c:pt>
                <c:pt idx="20">
                  <c:v>14.391786013197001</c:v>
                </c:pt>
                <c:pt idx="21">
                  <c:v>14.942634646710999</c:v>
                </c:pt>
                <c:pt idx="22">
                  <c:v>15.496278620101</c:v>
                </c:pt>
                <c:pt idx="23">
                  <c:v>20.060761785651898</c:v>
                </c:pt>
                <c:pt idx="24">
                  <c:v>20.060761785651898</c:v>
                </c:pt>
                <c:pt idx="25">
                  <c:v>20.445546039298101</c:v>
                </c:pt>
                <c:pt idx="26">
                  <c:v>21.645417670491</c:v>
                </c:pt>
                <c:pt idx="27">
                  <c:v>22.738171226725999</c:v>
                </c:pt>
                <c:pt idx="28">
                  <c:v>22.738171226725999</c:v>
                </c:pt>
                <c:pt idx="29">
                  <c:v>23.287694674756001</c:v>
                </c:pt>
                <c:pt idx="30">
                  <c:v>23.839287782165002</c:v>
                </c:pt>
                <c:pt idx="31">
                  <c:v>23.839287782165002</c:v>
                </c:pt>
                <c:pt idx="32">
                  <c:v>23.839287782165002</c:v>
                </c:pt>
                <c:pt idx="33">
                  <c:v>24.392929823915001</c:v>
                </c:pt>
                <c:pt idx="34">
                  <c:v>24.392929823915001</c:v>
                </c:pt>
                <c:pt idx="35">
                  <c:v>32.763691392416902</c:v>
                </c:pt>
                <c:pt idx="36">
                  <c:v>33.305294471072003</c:v>
                </c:pt>
                <c:pt idx="37">
                  <c:v>33.848400181536</c:v>
                </c:pt>
                <c:pt idx="38">
                  <c:v>34.981133756935002</c:v>
                </c:pt>
                <c:pt idx="39">
                  <c:v>35.528781735236997</c:v>
                </c:pt>
                <c:pt idx="40">
                  <c:v>35.528781735236997</c:v>
                </c:pt>
                <c:pt idx="41">
                  <c:v>36.077880097391002</c:v>
                </c:pt>
                <c:pt idx="42">
                  <c:v>47.701208285978097</c:v>
                </c:pt>
                <c:pt idx="43">
                  <c:v>62.157068361454002</c:v>
                </c:pt>
                <c:pt idx="44">
                  <c:v>67.303353633146997</c:v>
                </c:pt>
                <c:pt idx="45">
                  <c:v>71.231419426159107</c:v>
                </c:pt>
                <c:pt idx="46">
                  <c:v>73.519946946860003</c:v>
                </c:pt>
                <c:pt idx="47">
                  <c:v>74.093960955670994</c:v>
                </c:pt>
                <c:pt idx="48">
                  <c:v>74.620793318286005</c:v>
                </c:pt>
                <c:pt idx="49">
                  <c:v>75.772394947606003</c:v>
                </c:pt>
                <c:pt idx="50">
                  <c:v>75.772394947606003</c:v>
                </c:pt>
                <c:pt idx="51">
                  <c:v>75.772394947606003</c:v>
                </c:pt>
                <c:pt idx="52">
                  <c:v>75.772394947606003</c:v>
                </c:pt>
                <c:pt idx="53">
                  <c:v>75.772394947606003</c:v>
                </c:pt>
                <c:pt idx="54">
                  <c:v>75.772394947606003</c:v>
                </c:pt>
                <c:pt idx="55">
                  <c:v>75.772394947606003</c:v>
                </c:pt>
                <c:pt idx="56">
                  <c:v>75.772394947606003</c:v>
                </c:pt>
                <c:pt idx="57">
                  <c:v>76.349291711918994</c:v>
                </c:pt>
                <c:pt idx="58">
                  <c:v>76.734292249819006</c:v>
                </c:pt>
                <c:pt idx="59">
                  <c:v>76.878750163887005</c:v>
                </c:pt>
                <c:pt idx="60">
                  <c:v>76.878750163887005</c:v>
                </c:pt>
                <c:pt idx="61">
                  <c:v>77.408813648879004</c:v>
                </c:pt>
                <c:pt idx="62">
                  <c:v>77.987750558129093</c:v>
                </c:pt>
                <c:pt idx="63">
                  <c:v>79.631918733112002</c:v>
                </c:pt>
                <c:pt idx="64">
                  <c:v>80.747335277052002</c:v>
                </c:pt>
                <c:pt idx="65">
                  <c:v>81.330299659950995</c:v>
                </c:pt>
                <c:pt idx="66">
                  <c:v>94.719875280991999</c:v>
                </c:pt>
                <c:pt idx="67">
                  <c:v>101.93499791303</c:v>
                </c:pt>
                <c:pt idx="68">
                  <c:v>106.434461202638</c:v>
                </c:pt>
                <c:pt idx="69">
                  <c:v>108.110241542381</c:v>
                </c:pt>
                <c:pt idx="70">
                  <c:v>108.669709244323</c:v>
                </c:pt>
                <c:pt idx="71">
                  <c:v>109.229609981511</c:v>
                </c:pt>
                <c:pt idx="72">
                  <c:v>113.109650695185</c:v>
                </c:pt>
                <c:pt idx="73">
                  <c:v>116.392420202586</c:v>
                </c:pt>
                <c:pt idx="74">
                  <c:v>116.95802495999</c:v>
                </c:pt>
                <c:pt idx="75">
                  <c:v>122.532052098694</c:v>
                </c:pt>
                <c:pt idx="76">
                  <c:v>125.280873969135</c:v>
                </c:pt>
                <c:pt idx="77">
                  <c:v>129.13304436149201</c:v>
                </c:pt>
                <c:pt idx="78">
                  <c:v>129.13304436149201</c:v>
                </c:pt>
                <c:pt idx="79">
                  <c:v>133.053567562251</c:v>
                </c:pt>
                <c:pt idx="80">
                  <c:v>149.73824816216</c:v>
                </c:pt>
                <c:pt idx="81">
                  <c:v>149.73824816216</c:v>
                </c:pt>
                <c:pt idx="82">
                  <c:v>162.570583241961</c:v>
                </c:pt>
                <c:pt idx="83">
                  <c:v>189.342041365477</c:v>
                </c:pt>
                <c:pt idx="84">
                  <c:v>194.53713963824501</c:v>
                </c:pt>
                <c:pt idx="85">
                  <c:v>251.090091834417</c:v>
                </c:pt>
                <c:pt idx="86">
                  <c:v>317.62014843501998</c:v>
                </c:pt>
                <c:pt idx="87">
                  <c:v>318.18198243502098</c:v>
                </c:pt>
                <c:pt idx="88">
                  <c:v>318.18198243502098</c:v>
                </c:pt>
                <c:pt idx="89">
                  <c:v>318.68763943502103</c:v>
                </c:pt>
                <c:pt idx="90">
                  <c:v>320.37320443502102</c:v>
                </c:pt>
                <c:pt idx="91">
                  <c:v>320.37320443502102</c:v>
                </c:pt>
                <c:pt idx="92">
                  <c:v>320.93507143502097</c:v>
                </c:pt>
                <c:pt idx="93">
                  <c:v>326.660740146759</c:v>
                </c:pt>
                <c:pt idx="94">
                  <c:v>327.72936386354797</c:v>
                </c:pt>
                <c:pt idx="95">
                  <c:v>328.29181383811402</c:v>
                </c:pt>
                <c:pt idx="96">
                  <c:v>328.85427459859</c:v>
                </c:pt>
                <c:pt idx="97">
                  <c:v>328.85427459859</c:v>
                </c:pt>
                <c:pt idx="98">
                  <c:v>329.97922670934503</c:v>
                </c:pt>
                <c:pt idx="99">
                  <c:v>334.86447729169299</c:v>
                </c:pt>
                <c:pt idx="100">
                  <c:v>335.42749733589602</c:v>
                </c:pt>
                <c:pt idx="101">
                  <c:v>335.99053269906699</c:v>
                </c:pt>
                <c:pt idx="102">
                  <c:v>336.55358306845602</c:v>
                </c:pt>
                <c:pt idx="103">
                  <c:v>338.18651099653101</c:v>
                </c:pt>
              </c:numCache>
            </c:numRef>
          </c:xVal>
          <c:yVal>
            <c:numRef>
              <c:f>internal_H52Q_graphs!$AC$68:$AC$171</c:f>
              <c:numCache>
                <c:formatCode>General</c:formatCode>
                <c:ptCount val="104"/>
                <c:pt idx="86">
                  <c:v>1.58753995586813</c:v>
                </c:pt>
                <c:pt idx="87">
                  <c:v>1.62131397469806</c:v>
                </c:pt>
                <c:pt idx="88">
                  <c:v>1.5736704822218199</c:v>
                </c:pt>
                <c:pt idx="89">
                  <c:v>1.69534040676583</c:v>
                </c:pt>
                <c:pt idx="90">
                  <c:v>1.64660199640591</c:v>
                </c:pt>
                <c:pt idx="91">
                  <c:v>1.6576180653670201</c:v>
                </c:pt>
                <c:pt idx="92">
                  <c:v>1.64756687677834</c:v>
                </c:pt>
                <c:pt idx="93">
                  <c:v>1.73586219878197</c:v>
                </c:pt>
                <c:pt idx="94">
                  <c:v>1.7973897827581</c:v>
                </c:pt>
                <c:pt idx="95">
                  <c:v>1.8497323737877001</c:v>
                </c:pt>
                <c:pt idx="96">
                  <c:v>1.8773305141633301</c:v>
                </c:pt>
                <c:pt idx="97">
                  <c:v>1.8818348297026</c:v>
                </c:pt>
                <c:pt idx="98">
                  <c:v>1.75534401552278</c:v>
                </c:pt>
                <c:pt idx="99">
                  <c:v>2.1619992396228902</c:v>
                </c:pt>
                <c:pt idx="100">
                  <c:v>2.0503945987503198</c:v>
                </c:pt>
                <c:pt idx="101">
                  <c:v>2.0870455596022901</c:v>
                </c:pt>
                <c:pt idx="102">
                  <c:v>2.2971744006133501</c:v>
                </c:pt>
                <c:pt idx="103">
                  <c:v>2.1312855932115902</c:v>
                </c:pt>
              </c:numCache>
            </c:numRef>
          </c:yVal>
          <c:smooth val="0"/>
          <c:extLst>
            <c:ext xmlns:c16="http://schemas.microsoft.com/office/drawing/2014/chart" uri="{C3380CC4-5D6E-409C-BE32-E72D297353CC}">
              <c16:uniqueId val="{00000002-23C9-4191-AECB-1C287531A541}"/>
            </c:ext>
          </c:extLst>
        </c:ser>
        <c:ser>
          <c:idx val="3"/>
          <c:order val="3"/>
          <c:tx>
            <c:v>PM_F1 = 1</c:v>
          </c:tx>
          <c:spPr>
            <a:ln w="19050" cap="rnd">
              <a:solidFill>
                <a:srgbClr val="C00000"/>
              </a:solidFill>
              <a:prstDash val="solid"/>
              <a:round/>
            </a:ln>
            <a:effectLst/>
          </c:spPr>
          <c:marker>
            <c:symbol val="circle"/>
            <c:size val="5"/>
            <c:spPr>
              <a:solidFill>
                <a:schemeClr val="accent4"/>
              </a:solidFill>
              <a:ln w="9525">
                <a:solidFill>
                  <a:schemeClr val="accent4"/>
                </a:solidFill>
              </a:ln>
              <a:effectLst/>
            </c:spPr>
          </c:marker>
          <c:xVal>
            <c:numRef>
              <c:f>internal_H52Q_graphs!$AG$68:$AG$69</c:f>
              <c:numCache>
                <c:formatCode>General</c:formatCode>
                <c:ptCount val="2"/>
                <c:pt idx="0">
                  <c:v>5.8532517687890504</c:v>
                </c:pt>
                <c:pt idx="1">
                  <c:v>338.18651099653101</c:v>
                </c:pt>
              </c:numCache>
            </c:numRef>
          </c:xVal>
          <c:yVal>
            <c:numRef>
              <c:f>internal_H52Q_graphs!$AH$68:$AH$69</c:f>
              <c:numCache>
                <c:formatCode>General</c:formatCode>
                <c:ptCount val="2"/>
                <c:pt idx="0">
                  <c:v>1</c:v>
                </c:pt>
                <c:pt idx="1">
                  <c:v>1</c:v>
                </c:pt>
              </c:numCache>
            </c:numRef>
          </c:yVal>
          <c:smooth val="0"/>
          <c:extLst>
            <c:ext xmlns:c16="http://schemas.microsoft.com/office/drawing/2014/chart" uri="{C3380CC4-5D6E-409C-BE32-E72D297353CC}">
              <c16:uniqueId val="{00000003-23C9-4191-AECB-1C287531A541}"/>
            </c:ext>
          </c:extLst>
        </c:ser>
        <c:dLbls>
          <c:showLegendKey val="0"/>
          <c:showVal val="0"/>
          <c:showCatName val="0"/>
          <c:showSerName val="0"/>
          <c:showPercent val="0"/>
          <c:showBubbleSize val="0"/>
        </c:dLbls>
        <c:axId val="389739167"/>
        <c:axId val="389753567"/>
      </c:scatterChart>
      <c:valAx>
        <c:axId val="38973916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Delta_T_sub (K)</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389753567"/>
        <c:crosses val="autoZero"/>
        <c:crossBetween val="midCat"/>
      </c:valAx>
      <c:valAx>
        <c:axId val="3897535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PM_F1</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38973916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ja-JP"/>
              <a:t>PM before/after B2 vs L_over_D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scatterChart>
        <c:scatterStyle val="lineMarker"/>
        <c:varyColors val="0"/>
        <c:ser>
          <c:idx val="0"/>
          <c:order val="0"/>
          <c:tx>
            <c:strRef>
              <c:f>internal_H52Q_TM_valid!$N$4</c:f>
              <c:strCache>
                <c:ptCount val="1"/>
                <c:pt idx="0">
                  <c:v>PM_before</c:v>
                </c:pt>
              </c:strCache>
            </c:strRef>
          </c:tx>
          <c:spPr>
            <a:ln w="38100" cap="rnd">
              <a:noFill/>
              <a:round/>
            </a:ln>
            <a:effectLst/>
          </c:spPr>
          <c:marker>
            <c:symbol val="circle"/>
            <c:size val="5"/>
            <c:spPr>
              <a:solidFill>
                <a:schemeClr val="accent1"/>
              </a:solidFill>
              <a:ln w="9525">
                <a:solidFill>
                  <a:schemeClr val="accent1"/>
                </a:solidFill>
              </a:ln>
              <a:effectLst/>
            </c:spPr>
          </c:marker>
          <c:xVal>
            <c:strRef>
              <c:f>internal_H52Q_TM_valid!$M$5:$M$108</c:f>
              <c:strCache>
                <c:ptCount val="104"/>
                <c:pt idx="0">
                  <c:v>80</c:v>
                </c:pt>
                <c:pt idx="1">
                  <c:v>80</c:v>
                </c:pt>
                <c:pt idx="2">
                  <c:v>80</c:v>
                </c:pt>
                <c:pt idx="3">
                  <c:v>80</c:v>
                </c:pt>
                <c:pt idx="4">
                  <c:v>80</c:v>
                </c:pt>
                <c:pt idx="5">
                  <c:v>80</c:v>
                </c:pt>
                <c:pt idx="6">
                  <c:v>80</c:v>
                </c:pt>
                <c:pt idx="7">
                  <c:v>80</c:v>
                </c:pt>
                <c:pt idx="8">
                  <c:v>80</c:v>
                </c:pt>
                <c:pt idx="9">
                  <c:v>80</c:v>
                </c:pt>
                <c:pt idx="10">
                  <c:v>80</c:v>
                </c:pt>
                <c:pt idx="11">
                  <c:v>80</c:v>
                </c:pt>
                <c:pt idx="12">
                  <c:v>80</c:v>
                </c:pt>
                <c:pt idx="13">
                  <c:v>64.58333333</c:v>
                </c:pt>
                <c:pt idx="14">
                  <c:v>64.58333333</c:v>
                </c:pt>
                <c:pt idx="15">
                  <c:v>64.58333333</c:v>
                </c:pt>
                <c:pt idx="16">
                  <c:v>64.58333333</c:v>
                </c:pt>
                <c:pt idx="17">
                  <c:v>64.58333333</c:v>
                </c:pt>
                <c:pt idx="18">
                  <c:v>64.58333333</c:v>
                </c:pt>
                <c:pt idx="19">
                  <c:v>64.58333333</c:v>
                </c:pt>
                <c:pt idx="20">
                  <c:v>64.58333333</c:v>
                </c:pt>
                <c:pt idx="21">
                  <c:v>64.58333333</c:v>
                </c:pt>
                <c:pt idx="22">
                  <c:v>64.58333333</c:v>
                </c:pt>
                <c:pt idx="23">
                  <c:v>64.58333333</c:v>
                </c:pt>
                <c:pt idx="24">
                  <c:v>64.58333333</c:v>
                </c:pt>
                <c:pt idx="25">
                  <c:v>64.58333333</c:v>
                </c:pt>
                <c:pt idx="26">
                  <c:v>64.58333333</c:v>
                </c:pt>
                <c:pt idx="27">
                  <c:v>64.58333333</c:v>
                </c:pt>
                <c:pt idx="28">
                  <c:v>64.58333333</c:v>
                </c:pt>
                <c:pt idx="29">
                  <c:v>64.58333333</c:v>
                </c:pt>
                <c:pt idx="30">
                  <c:v>64.58333333</c:v>
                </c:pt>
                <c:pt idx="31">
                  <c:v>64.58333333</c:v>
                </c:pt>
                <c:pt idx="32">
                  <c:v>64.58333333</c:v>
                </c:pt>
                <c:pt idx="33">
                  <c:v>64.58333333</c:v>
                </c:pt>
                <c:pt idx="34">
                  <c:v>64.58333333</c:v>
                </c:pt>
                <c:pt idx="35">
                  <c:v>64.58333333</c:v>
                </c:pt>
                <c:pt idx="36">
                  <c:v>64.58333333</c:v>
                </c:pt>
                <c:pt idx="37">
                  <c:v>64.58333333</c:v>
                </c:pt>
                <c:pt idx="38">
                  <c:v>64.51612903</c:v>
                </c:pt>
                <c:pt idx="39">
                  <c:v>64.51612903</c:v>
                </c:pt>
                <c:pt idx="40">
                  <c:v>64.51612903</c:v>
                </c:pt>
                <c:pt idx="41">
                  <c:v>64.51612903</c:v>
                </c:pt>
                <c:pt idx="42">
                  <c:v>64.51612903</c:v>
                </c:pt>
                <c:pt idx="43">
                  <c:v>64.51612903</c:v>
                </c:pt>
                <c:pt idx="44">
                  <c:v>64.51612903</c:v>
                </c:pt>
                <c:pt idx="45">
                  <c:v>64.51612903</c:v>
                </c:pt>
                <c:pt idx="46">
                  <c:v>64.51612903</c:v>
                </c:pt>
                <c:pt idx="47">
                  <c:v>64.51612903</c:v>
                </c:pt>
                <c:pt idx="48">
                  <c:v>64.51612903</c:v>
                </c:pt>
                <c:pt idx="49">
                  <c:v>64.51612903</c:v>
                </c:pt>
                <c:pt idx="50">
                  <c:v>64.51612903</c:v>
                </c:pt>
                <c:pt idx="51">
                  <c:v>64.51612903</c:v>
                </c:pt>
                <c:pt idx="52">
                  <c:v>64.51612903</c:v>
                </c:pt>
                <c:pt idx="53">
                  <c:v>64.51612903</c:v>
                </c:pt>
                <c:pt idx="54">
                  <c:v>66.84491979</c:v>
                </c:pt>
                <c:pt idx="55">
                  <c:v>66.84491979</c:v>
                </c:pt>
                <c:pt idx="56">
                  <c:v>66.84491979</c:v>
                </c:pt>
                <c:pt idx="57">
                  <c:v>66.84491979</c:v>
                </c:pt>
                <c:pt idx="58">
                  <c:v>66.84491979</c:v>
                </c:pt>
                <c:pt idx="59">
                  <c:v>66.84491979</c:v>
                </c:pt>
                <c:pt idx="60">
                  <c:v>66.84491979</c:v>
                </c:pt>
                <c:pt idx="61">
                  <c:v>66.84491979</c:v>
                </c:pt>
                <c:pt idx="62">
                  <c:v>66.84491979</c:v>
                </c:pt>
                <c:pt idx="63">
                  <c:v>66.84491979</c:v>
                </c:pt>
                <c:pt idx="64">
                  <c:v>66.84491979</c:v>
                </c:pt>
                <c:pt idx="65">
                  <c:v>66.84491979</c:v>
                </c:pt>
                <c:pt idx="66">
                  <c:v>66.84491979</c:v>
                </c:pt>
                <c:pt idx="67">
                  <c:v>66.84491979</c:v>
                </c:pt>
                <c:pt idx="68">
                  <c:v>66.84491979</c:v>
                </c:pt>
                <c:pt idx="69">
                  <c:v>66.84491979</c:v>
                </c:pt>
                <c:pt idx="70">
                  <c:v>66.84491979</c:v>
                </c:pt>
                <c:pt idx="71">
                  <c:v>66.84491979</c:v>
                </c:pt>
                <c:pt idx="72">
                  <c:v>66.84491979</c:v>
                </c:pt>
                <c:pt idx="73">
                  <c:v>66.84491979</c:v>
                </c:pt>
                <c:pt idx="74">
                  <c:v>66.84491979</c:v>
                </c:pt>
                <c:pt idx="75">
                  <c:v>66.84491979</c:v>
                </c:pt>
                <c:pt idx="76">
                  <c:v>66.84491979</c:v>
                </c:pt>
                <c:pt idx="77">
                  <c:v>66.84491979</c:v>
                </c:pt>
                <c:pt idx="78">
                  <c:v>75.98039216</c:v>
                </c:pt>
                <c:pt idx="79">
                  <c:v>75.98039216</c:v>
                </c:pt>
                <c:pt idx="80">
                  <c:v>75.98039216</c:v>
                </c:pt>
                <c:pt idx="81">
                  <c:v>75.98039216</c:v>
                </c:pt>
                <c:pt idx="82">
                  <c:v>75.98039216</c:v>
                </c:pt>
                <c:pt idx="83">
                  <c:v>75.98039216</c:v>
                </c:pt>
                <c:pt idx="84">
                  <c:v>75.98039216</c:v>
                </c:pt>
                <c:pt idx="85">
                  <c:v>75.98039216</c:v>
                </c:pt>
                <c:pt idx="86">
                  <c:v>365.3333333</c:v>
                </c:pt>
                <c:pt idx="87">
                  <c:v>365.3333333</c:v>
                </c:pt>
                <c:pt idx="88">
                  <c:v>365.3333333</c:v>
                </c:pt>
                <c:pt idx="89">
                  <c:v>365.3333333</c:v>
                </c:pt>
                <c:pt idx="90">
                  <c:v>365.3333333</c:v>
                </c:pt>
                <c:pt idx="91">
                  <c:v>365.3333333</c:v>
                </c:pt>
                <c:pt idx="92">
                  <c:v>365.3333333</c:v>
                </c:pt>
                <c:pt idx="93">
                  <c:v>365.3333333</c:v>
                </c:pt>
                <c:pt idx="94">
                  <c:v>365.3333333</c:v>
                </c:pt>
                <c:pt idx="95">
                  <c:v>365.3333333</c:v>
                </c:pt>
                <c:pt idx="96">
                  <c:v>365.3333333</c:v>
                </c:pt>
                <c:pt idx="97">
                  <c:v>365.3333333</c:v>
                </c:pt>
                <c:pt idx="98">
                  <c:v>365.3333333</c:v>
                </c:pt>
                <c:pt idx="99">
                  <c:v>365.3333333</c:v>
                </c:pt>
                <c:pt idx="100">
                  <c:v>365.3333333</c:v>
                </c:pt>
                <c:pt idx="101">
                  <c:v>365.3333333</c:v>
                </c:pt>
                <c:pt idx="102">
                  <c:v>365.3333333</c:v>
                </c:pt>
                <c:pt idx="103">
                  <c:v>Graphs created: 3; y=1/y=x reference lines retained as helper columns where possible.</c:v>
                </c:pt>
              </c:strCache>
            </c:strRef>
          </c:xVal>
          <c:yVal>
            <c:numRef>
              <c:f>internal_H52Q_TM_valid!$N$5:$N$108</c:f>
              <c:numCache>
                <c:formatCode>General</c:formatCode>
                <c:ptCount val="104"/>
                <c:pt idx="0">
                  <c:v>1.15999382358089</c:v>
                </c:pt>
                <c:pt idx="1">
                  <c:v>1.1753842085866799</c:v>
                </c:pt>
                <c:pt idx="2">
                  <c:v>1.0399209407733201</c:v>
                </c:pt>
                <c:pt idx="3">
                  <c:v>1.0159983053336901</c:v>
                </c:pt>
                <c:pt idx="4">
                  <c:v>1.02025744101284</c:v>
                </c:pt>
                <c:pt idx="5">
                  <c:v>1.04800583599547</c:v>
                </c:pt>
                <c:pt idx="6">
                  <c:v>1.0192628484025801</c:v>
                </c:pt>
                <c:pt idx="7">
                  <c:v>1.1716767223862801</c:v>
                </c:pt>
                <c:pt idx="8">
                  <c:v>1.2083000608471599</c:v>
                </c:pt>
                <c:pt idx="9">
                  <c:v>1.13826683364875</c:v>
                </c:pt>
                <c:pt idx="10">
                  <c:v>1.1223999568373499</c:v>
                </c:pt>
                <c:pt idx="11">
                  <c:v>1.13427786832708</c:v>
                </c:pt>
                <c:pt idx="12">
                  <c:v>1.0550140713223</c:v>
                </c:pt>
                <c:pt idx="13">
                  <c:v>0.74377527599154003</c:v>
                </c:pt>
                <c:pt idx="14">
                  <c:v>1.0710922770206699</c:v>
                </c:pt>
                <c:pt idx="15">
                  <c:v>1.0486827405396599</c:v>
                </c:pt>
                <c:pt idx="16">
                  <c:v>1.06039345056342</c:v>
                </c:pt>
                <c:pt idx="17">
                  <c:v>0.82452960021178701</c:v>
                </c:pt>
                <c:pt idx="18">
                  <c:v>0.86839868235252804</c:v>
                </c:pt>
                <c:pt idx="19">
                  <c:v>0.87048113523873705</c:v>
                </c:pt>
                <c:pt idx="20">
                  <c:v>1.0001445816621599</c:v>
                </c:pt>
                <c:pt idx="21">
                  <c:v>1.0103869401442001</c:v>
                </c:pt>
                <c:pt idx="22">
                  <c:v>1.0350671171611101</c:v>
                </c:pt>
                <c:pt idx="23">
                  <c:v>0.90614741299136303</c:v>
                </c:pt>
                <c:pt idx="24">
                  <c:v>0.93588881600922702</c:v>
                </c:pt>
                <c:pt idx="25">
                  <c:v>0.93666611360329999</c:v>
                </c:pt>
                <c:pt idx="26">
                  <c:v>0.96081780775704695</c:v>
                </c:pt>
                <c:pt idx="27">
                  <c:v>0.88459311528631102</c:v>
                </c:pt>
                <c:pt idx="28">
                  <c:v>0.83043435312592495</c:v>
                </c:pt>
                <c:pt idx="29">
                  <c:v>0.83738972358401098</c:v>
                </c:pt>
                <c:pt idx="30">
                  <c:v>0.88365982576854596</c:v>
                </c:pt>
                <c:pt idx="31">
                  <c:v>0.96595711144719498</c:v>
                </c:pt>
                <c:pt idx="32">
                  <c:v>0.93389455123723697</c:v>
                </c:pt>
                <c:pt idx="33">
                  <c:v>0.93780968176503199</c:v>
                </c:pt>
                <c:pt idx="34">
                  <c:v>0.93191729749862295</c:v>
                </c:pt>
                <c:pt idx="35">
                  <c:v>0.86367758889602297</c:v>
                </c:pt>
                <c:pt idx="36">
                  <c:v>0.88348436819199005</c:v>
                </c:pt>
                <c:pt idx="37">
                  <c:v>0.89376380448869697</c:v>
                </c:pt>
                <c:pt idx="38">
                  <c:v>1.04516278622548</c:v>
                </c:pt>
                <c:pt idx="39">
                  <c:v>1.0042367148521101</c:v>
                </c:pt>
                <c:pt idx="40">
                  <c:v>1.0152937868326899</c:v>
                </c:pt>
                <c:pt idx="41">
                  <c:v>1.0123253374183301</c:v>
                </c:pt>
                <c:pt idx="42">
                  <c:v>1.00527004710447</c:v>
                </c:pt>
                <c:pt idx="43">
                  <c:v>1.01814372769307</c:v>
                </c:pt>
                <c:pt idx="44">
                  <c:v>1.04156518475003</c:v>
                </c:pt>
                <c:pt idx="45">
                  <c:v>1.0400409861893201</c:v>
                </c:pt>
                <c:pt idx="46">
                  <c:v>1.0101874887465501</c:v>
                </c:pt>
                <c:pt idx="47">
                  <c:v>1.01488434764253</c:v>
                </c:pt>
                <c:pt idx="48">
                  <c:v>1.0159056723914599</c:v>
                </c:pt>
                <c:pt idx="49">
                  <c:v>1.02039953423789</c:v>
                </c:pt>
                <c:pt idx="50">
                  <c:v>1.0170472284179699</c:v>
                </c:pt>
                <c:pt idx="51">
                  <c:v>1.02943477322421</c:v>
                </c:pt>
                <c:pt idx="52">
                  <c:v>0.88191660731350596</c:v>
                </c:pt>
                <c:pt idx="53">
                  <c:v>1.0786523946223101</c:v>
                </c:pt>
                <c:pt idx="54">
                  <c:v>0.82489123286579302</c:v>
                </c:pt>
                <c:pt idx="55">
                  <c:v>0.94642361130359898</c:v>
                </c:pt>
                <c:pt idx="56">
                  <c:v>0.92281298839021597</c:v>
                </c:pt>
                <c:pt idx="57">
                  <c:v>0.89091497493977601</c:v>
                </c:pt>
                <c:pt idx="58">
                  <c:v>0.95303734403812301</c:v>
                </c:pt>
                <c:pt idx="59">
                  <c:v>0.92951254871956901</c:v>
                </c:pt>
                <c:pt idx="60">
                  <c:v>1.1610462010707101</c:v>
                </c:pt>
                <c:pt idx="61">
                  <c:v>1.0477304514613499</c:v>
                </c:pt>
                <c:pt idx="62">
                  <c:v>0.91958096031630798</c:v>
                </c:pt>
                <c:pt idx="63">
                  <c:v>1.0376475756552499</c:v>
                </c:pt>
                <c:pt idx="64">
                  <c:v>0.90117825915192395</c:v>
                </c:pt>
                <c:pt idx="65">
                  <c:v>1.0284568577934501</c:v>
                </c:pt>
                <c:pt idx="66">
                  <c:v>0.99416392179707802</c:v>
                </c:pt>
                <c:pt idx="67">
                  <c:v>1.1052937814180701</c:v>
                </c:pt>
                <c:pt idx="68">
                  <c:v>0.93636374213829099</c:v>
                </c:pt>
                <c:pt idx="69">
                  <c:v>1.05454516151399</c:v>
                </c:pt>
                <c:pt idx="70">
                  <c:v>0.92480983546692297</c:v>
                </c:pt>
                <c:pt idx="71">
                  <c:v>1.0989117330018201</c:v>
                </c:pt>
                <c:pt idx="72">
                  <c:v>1.11015751344328</c:v>
                </c:pt>
                <c:pt idx="73">
                  <c:v>0.71644225635232806</c:v>
                </c:pt>
                <c:pt idx="74">
                  <c:v>0.72100783009613301</c:v>
                </c:pt>
                <c:pt idx="75">
                  <c:v>1.17324474560018</c:v>
                </c:pt>
                <c:pt idx="76">
                  <c:v>0.848793008674952</c:v>
                </c:pt>
                <c:pt idx="77">
                  <c:v>0.93031201225359705</c:v>
                </c:pt>
                <c:pt idx="78">
                  <c:v>0.93563934583850294</c:v>
                </c:pt>
                <c:pt idx="79">
                  <c:v>0.94012707108129501</c:v>
                </c:pt>
                <c:pt idx="80">
                  <c:v>1.0098178257822601</c:v>
                </c:pt>
                <c:pt idx="81">
                  <c:v>0.93141486990935296</c:v>
                </c:pt>
                <c:pt idx="82">
                  <c:v>0.95728788396248299</c:v>
                </c:pt>
                <c:pt idx="83">
                  <c:v>1.0434766068105501</c:v>
                </c:pt>
                <c:pt idx="84">
                  <c:v>1.0518067421366799</c:v>
                </c:pt>
                <c:pt idx="85">
                  <c:v>1.04384419093119</c:v>
                </c:pt>
                <c:pt idx="86">
                  <c:v>1.64660199640591</c:v>
                </c:pt>
                <c:pt idx="87">
                  <c:v>1.69534040676583</c:v>
                </c:pt>
                <c:pt idx="88">
                  <c:v>1.6576180653670201</c:v>
                </c:pt>
                <c:pt idx="89">
                  <c:v>1.64756687677834</c:v>
                </c:pt>
                <c:pt idx="90">
                  <c:v>1.62131397469806</c:v>
                </c:pt>
                <c:pt idx="91">
                  <c:v>1.5736704822218199</c:v>
                </c:pt>
                <c:pt idx="92">
                  <c:v>1.58753995586813</c:v>
                </c:pt>
                <c:pt idx="93">
                  <c:v>1.8773305141633301</c:v>
                </c:pt>
                <c:pt idx="94">
                  <c:v>1.8497323737877001</c:v>
                </c:pt>
                <c:pt idx="95">
                  <c:v>1.8818348297026</c:v>
                </c:pt>
                <c:pt idx="96">
                  <c:v>1.73586219878197</c:v>
                </c:pt>
                <c:pt idx="97">
                  <c:v>1.75534401552278</c:v>
                </c:pt>
                <c:pt idx="98">
                  <c:v>1.7973897827581</c:v>
                </c:pt>
                <c:pt idx="99">
                  <c:v>2.0870455596022901</c:v>
                </c:pt>
                <c:pt idx="100">
                  <c:v>2.2971744006133501</c:v>
                </c:pt>
                <c:pt idx="101">
                  <c:v>2.0503945987503198</c:v>
                </c:pt>
                <c:pt idx="102">
                  <c:v>2.1312855932115902</c:v>
                </c:pt>
                <c:pt idx="103">
                  <c:v>2.1619992396228902</c:v>
                </c:pt>
              </c:numCache>
            </c:numRef>
          </c:yVal>
          <c:smooth val="0"/>
          <c:extLst>
            <c:ext xmlns:c16="http://schemas.microsoft.com/office/drawing/2014/chart" uri="{C3380CC4-5D6E-409C-BE32-E72D297353CC}">
              <c16:uniqueId val="{00000000-186A-476D-B068-8C3F931967B0}"/>
            </c:ext>
          </c:extLst>
        </c:ser>
        <c:ser>
          <c:idx val="1"/>
          <c:order val="1"/>
          <c:tx>
            <c:strRef>
              <c:f>internal_H52Q_TM_valid!$O$4</c:f>
              <c:strCache>
                <c:ptCount val="1"/>
                <c:pt idx="0">
                  <c:v>PM_after_B2</c:v>
                </c:pt>
              </c:strCache>
            </c:strRef>
          </c:tx>
          <c:spPr>
            <a:ln w="38100" cap="rnd">
              <a:noFill/>
              <a:round/>
            </a:ln>
            <a:effectLst/>
          </c:spPr>
          <c:marker>
            <c:symbol val="circle"/>
            <c:size val="5"/>
            <c:spPr>
              <a:solidFill>
                <a:schemeClr val="accent2"/>
              </a:solidFill>
              <a:ln w="9525">
                <a:solidFill>
                  <a:schemeClr val="accent2"/>
                </a:solidFill>
              </a:ln>
              <a:effectLst/>
            </c:spPr>
          </c:marker>
          <c:xVal>
            <c:strRef>
              <c:f>internal_H52Q_TM_valid!$M$5:$M$108</c:f>
              <c:strCache>
                <c:ptCount val="104"/>
                <c:pt idx="0">
                  <c:v>80</c:v>
                </c:pt>
                <c:pt idx="1">
                  <c:v>80</c:v>
                </c:pt>
                <c:pt idx="2">
                  <c:v>80</c:v>
                </c:pt>
                <c:pt idx="3">
                  <c:v>80</c:v>
                </c:pt>
                <c:pt idx="4">
                  <c:v>80</c:v>
                </c:pt>
                <c:pt idx="5">
                  <c:v>80</c:v>
                </c:pt>
                <c:pt idx="6">
                  <c:v>80</c:v>
                </c:pt>
                <c:pt idx="7">
                  <c:v>80</c:v>
                </c:pt>
                <c:pt idx="8">
                  <c:v>80</c:v>
                </c:pt>
                <c:pt idx="9">
                  <c:v>80</c:v>
                </c:pt>
                <c:pt idx="10">
                  <c:v>80</c:v>
                </c:pt>
                <c:pt idx="11">
                  <c:v>80</c:v>
                </c:pt>
                <c:pt idx="12">
                  <c:v>80</c:v>
                </c:pt>
                <c:pt idx="13">
                  <c:v>64.58333333</c:v>
                </c:pt>
                <c:pt idx="14">
                  <c:v>64.58333333</c:v>
                </c:pt>
                <c:pt idx="15">
                  <c:v>64.58333333</c:v>
                </c:pt>
                <c:pt idx="16">
                  <c:v>64.58333333</c:v>
                </c:pt>
                <c:pt idx="17">
                  <c:v>64.58333333</c:v>
                </c:pt>
                <c:pt idx="18">
                  <c:v>64.58333333</c:v>
                </c:pt>
                <c:pt idx="19">
                  <c:v>64.58333333</c:v>
                </c:pt>
                <c:pt idx="20">
                  <c:v>64.58333333</c:v>
                </c:pt>
                <c:pt idx="21">
                  <c:v>64.58333333</c:v>
                </c:pt>
                <c:pt idx="22">
                  <c:v>64.58333333</c:v>
                </c:pt>
                <c:pt idx="23">
                  <c:v>64.58333333</c:v>
                </c:pt>
                <c:pt idx="24">
                  <c:v>64.58333333</c:v>
                </c:pt>
                <c:pt idx="25">
                  <c:v>64.58333333</c:v>
                </c:pt>
                <c:pt idx="26">
                  <c:v>64.58333333</c:v>
                </c:pt>
                <c:pt idx="27">
                  <c:v>64.58333333</c:v>
                </c:pt>
                <c:pt idx="28">
                  <c:v>64.58333333</c:v>
                </c:pt>
                <c:pt idx="29">
                  <c:v>64.58333333</c:v>
                </c:pt>
                <c:pt idx="30">
                  <c:v>64.58333333</c:v>
                </c:pt>
                <c:pt idx="31">
                  <c:v>64.58333333</c:v>
                </c:pt>
                <c:pt idx="32">
                  <c:v>64.58333333</c:v>
                </c:pt>
                <c:pt idx="33">
                  <c:v>64.58333333</c:v>
                </c:pt>
                <c:pt idx="34">
                  <c:v>64.58333333</c:v>
                </c:pt>
                <c:pt idx="35">
                  <c:v>64.58333333</c:v>
                </c:pt>
                <c:pt idx="36">
                  <c:v>64.58333333</c:v>
                </c:pt>
                <c:pt idx="37">
                  <c:v>64.58333333</c:v>
                </c:pt>
                <c:pt idx="38">
                  <c:v>64.51612903</c:v>
                </c:pt>
                <c:pt idx="39">
                  <c:v>64.51612903</c:v>
                </c:pt>
                <c:pt idx="40">
                  <c:v>64.51612903</c:v>
                </c:pt>
                <c:pt idx="41">
                  <c:v>64.51612903</c:v>
                </c:pt>
                <c:pt idx="42">
                  <c:v>64.51612903</c:v>
                </c:pt>
                <c:pt idx="43">
                  <c:v>64.51612903</c:v>
                </c:pt>
                <c:pt idx="44">
                  <c:v>64.51612903</c:v>
                </c:pt>
                <c:pt idx="45">
                  <c:v>64.51612903</c:v>
                </c:pt>
                <c:pt idx="46">
                  <c:v>64.51612903</c:v>
                </c:pt>
                <c:pt idx="47">
                  <c:v>64.51612903</c:v>
                </c:pt>
                <c:pt idx="48">
                  <c:v>64.51612903</c:v>
                </c:pt>
                <c:pt idx="49">
                  <c:v>64.51612903</c:v>
                </c:pt>
                <c:pt idx="50">
                  <c:v>64.51612903</c:v>
                </c:pt>
                <c:pt idx="51">
                  <c:v>64.51612903</c:v>
                </c:pt>
                <c:pt idx="52">
                  <c:v>64.51612903</c:v>
                </c:pt>
                <c:pt idx="53">
                  <c:v>64.51612903</c:v>
                </c:pt>
                <c:pt idx="54">
                  <c:v>66.84491979</c:v>
                </c:pt>
                <c:pt idx="55">
                  <c:v>66.84491979</c:v>
                </c:pt>
                <c:pt idx="56">
                  <c:v>66.84491979</c:v>
                </c:pt>
                <c:pt idx="57">
                  <c:v>66.84491979</c:v>
                </c:pt>
                <c:pt idx="58">
                  <c:v>66.84491979</c:v>
                </c:pt>
                <c:pt idx="59">
                  <c:v>66.84491979</c:v>
                </c:pt>
                <c:pt idx="60">
                  <c:v>66.84491979</c:v>
                </c:pt>
                <c:pt idx="61">
                  <c:v>66.84491979</c:v>
                </c:pt>
                <c:pt idx="62">
                  <c:v>66.84491979</c:v>
                </c:pt>
                <c:pt idx="63">
                  <c:v>66.84491979</c:v>
                </c:pt>
                <c:pt idx="64">
                  <c:v>66.84491979</c:v>
                </c:pt>
                <c:pt idx="65">
                  <c:v>66.84491979</c:v>
                </c:pt>
                <c:pt idx="66">
                  <c:v>66.84491979</c:v>
                </c:pt>
                <c:pt idx="67">
                  <c:v>66.84491979</c:v>
                </c:pt>
                <c:pt idx="68">
                  <c:v>66.84491979</c:v>
                </c:pt>
                <c:pt idx="69">
                  <c:v>66.84491979</c:v>
                </c:pt>
                <c:pt idx="70">
                  <c:v>66.84491979</c:v>
                </c:pt>
                <c:pt idx="71">
                  <c:v>66.84491979</c:v>
                </c:pt>
                <c:pt idx="72">
                  <c:v>66.84491979</c:v>
                </c:pt>
                <c:pt idx="73">
                  <c:v>66.84491979</c:v>
                </c:pt>
                <c:pt idx="74">
                  <c:v>66.84491979</c:v>
                </c:pt>
                <c:pt idx="75">
                  <c:v>66.84491979</c:v>
                </c:pt>
                <c:pt idx="76">
                  <c:v>66.84491979</c:v>
                </c:pt>
                <c:pt idx="77">
                  <c:v>66.84491979</c:v>
                </c:pt>
                <c:pt idx="78">
                  <c:v>75.98039216</c:v>
                </c:pt>
                <c:pt idx="79">
                  <c:v>75.98039216</c:v>
                </c:pt>
                <c:pt idx="80">
                  <c:v>75.98039216</c:v>
                </c:pt>
                <c:pt idx="81">
                  <c:v>75.98039216</c:v>
                </c:pt>
                <c:pt idx="82">
                  <c:v>75.98039216</c:v>
                </c:pt>
                <c:pt idx="83">
                  <c:v>75.98039216</c:v>
                </c:pt>
                <c:pt idx="84">
                  <c:v>75.98039216</c:v>
                </c:pt>
                <c:pt idx="85">
                  <c:v>75.98039216</c:v>
                </c:pt>
                <c:pt idx="86">
                  <c:v>365.3333333</c:v>
                </c:pt>
                <c:pt idx="87">
                  <c:v>365.3333333</c:v>
                </c:pt>
                <c:pt idx="88">
                  <c:v>365.3333333</c:v>
                </c:pt>
                <c:pt idx="89">
                  <c:v>365.3333333</c:v>
                </c:pt>
                <c:pt idx="90">
                  <c:v>365.3333333</c:v>
                </c:pt>
                <c:pt idx="91">
                  <c:v>365.3333333</c:v>
                </c:pt>
                <c:pt idx="92">
                  <c:v>365.3333333</c:v>
                </c:pt>
                <c:pt idx="93">
                  <c:v>365.3333333</c:v>
                </c:pt>
                <c:pt idx="94">
                  <c:v>365.3333333</c:v>
                </c:pt>
                <c:pt idx="95">
                  <c:v>365.3333333</c:v>
                </c:pt>
                <c:pt idx="96">
                  <c:v>365.3333333</c:v>
                </c:pt>
                <c:pt idx="97">
                  <c:v>365.3333333</c:v>
                </c:pt>
                <c:pt idx="98">
                  <c:v>365.3333333</c:v>
                </c:pt>
                <c:pt idx="99">
                  <c:v>365.3333333</c:v>
                </c:pt>
                <c:pt idx="100">
                  <c:v>365.3333333</c:v>
                </c:pt>
                <c:pt idx="101">
                  <c:v>365.3333333</c:v>
                </c:pt>
                <c:pt idx="102">
                  <c:v>365.3333333</c:v>
                </c:pt>
                <c:pt idx="103">
                  <c:v>Graphs created: 3; y=1/y=x reference lines retained as helper columns where possible.</c:v>
                </c:pt>
              </c:strCache>
            </c:strRef>
          </c:xVal>
          <c:yVal>
            <c:numRef>
              <c:f>internal_H52Q_TM_valid!$O$5:$O$108</c:f>
              <c:numCache>
                <c:formatCode>General</c:formatCode>
                <c:ptCount val="104"/>
                <c:pt idx="0">
                  <c:v>1.15999382358089</c:v>
                </c:pt>
                <c:pt idx="1">
                  <c:v>1.1753842085866799</c:v>
                </c:pt>
                <c:pt idx="2">
                  <c:v>1.0399209407733201</c:v>
                </c:pt>
                <c:pt idx="3">
                  <c:v>1.0159983053336901</c:v>
                </c:pt>
                <c:pt idx="4">
                  <c:v>1.02025744101284</c:v>
                </c:pt>
                <c:pt idx="5">
                  <c:v>1.04800583599547</c:v>
                </c:pt>
                <c:pt idx="6">
                  <c:v>1.0192628484025801</c:v>
                </c:pt>
                <c:pt idx="7">
                  <c:v>1.1716767223862801</c:v>
                </c:pt>
                <c:pt idx="8">
                  <c:v>1.2083000608471599</c:v>
                </c:pt>
                <c:pt idx="9">
                  <c:v>1.13826683364875</c:v>
                </c:pt>
                <c:pt idx="10">
                  <c:v>1.1223999568373499</c:v>
                </c:pt>
                <c:pt idx="11">
                  <c:v>1.13427786832708</c:v>
                </c:pt>
                <c:pt idx="12">
                  <c:v>1.0550140713223</c:v>
                </c:pt>
                <c:pt idx="13">
                  <c:v>0.74377527599154003</c:v>
                </c:pt>
                <c:pt idx="14">
                  <c:v>1.0710922770206699</c:v>
                </c:pt>
                <c:pt idx="15">
                  <c:v>1.0486827405396599</c:v>
                </c:pt>
                <c:pt idx="16">
                  <c:v>1.06039345056342</c:v>
                </c:pt>
                <c:pt idx="17">
                  <c:v>0.82452960021178701</c:v>
                </c:pt>
                <c:pt idx="18">
                  <c:v>0.86839868235252804</c:v>
                </c:pt>
                <c:pt idx="19">
                  <c:v>0.87048113523873705</c:v>
                </c:pt>
                <c:pt idx="20">
                  <c:v>1.0001445816621599</c:v>
                </c:pt>
                <c:pt idx="21">
                  <c:v>1.0103869401442001</c:v>
                </c:pt>
                <c:pt idx="22">
                  <c:v>1.0350671171611101</c:v>
                </c:pt>
                <c:pt idx="23">
                  <c:v>0.90614741299136303</c:v>
                </c:pt>
                <c:pt idx="24">
                  <c:v>0.93588881600922702</c:v>
                </c:pt>
                <c:pt idx="25">
                  <c:v>0.93666611360329999</c:v>
                </c:pt>
                <c:pt idx="26">
                  <c:v>0.96081780775704695</c:v>
                </c:pt>
                <c:pt idx="27">
                  <c:v>0.88459311528631102</c:v>
                </c:pt>
                <c:pt idx="28">
                  <c:v>0.83043435312592495</c:v>
                </c:pt>
                <c:pt idx="29">
                  <c:v>0.83738972358401098</c:v>
                </c:pt>
                <c:pt idx="30">
                  <c:v>0.88365982576854596</c:v>
                </c:pt>
                <c:pt idx="31">
                  <c:v>0.96595711144719498</c:v>
                </c:pt>
                <c:pt idx="32">
                  <c:v>0.93389455123723697</c:v>
                </c:pt>
                <c:pt idx="33">
                  <c:v>0.93780968176503199</c:v>
                </c:pt>
                <c:pt idx="34">
                  <c:v>0.93191729749862295</c:v>
                </c:pt>
                <c:pt idx="35">
                  <c:v>0.86367758889602297</c:v>
                </c:pt>
                <c:pt idx="36">
                  <c:v>0.88348436819199005</c:v>
                </c:pt>
                <c:pt idx="37">
                  <c:v>0.89376380448869697</c:v>
                </c:pt>
                <c:pt idx="38">
                  <c:v>1.04516278622548</c:v>
                </c:pt>
                <c:pt idx="39">
                  <c:v>1.0042367148521101</c:v>
                </c:pt>
                <c:pt idx="40">
                  <c:v>1.0152937868326899</c:v>
                </c:pt>
                <c:pt idx="41">
                  <c:v>1.0123253374183301</c:v>
                </c:pt>
                <c:pt idx="42">
                  <c:v>1.00527004710447</c:v>
                </c:pt>
                <c:pt idx="43">
                  <c:v>1.01814372769307</c:v>
                </c:pt>
                <c:pt idx="44">
                  <c:v>1.04156518475003</c:v>
                </c:pt>
                <c:pt idx="45">
                  <c:v>1.0400409861893201</c:v>
                </c:pt>
                <c:pt idx="46">
                  <c:v>1.0101874887465501</c:v>
                </c:pt>
                <c:pt idx="47">
                  <c:v>1.01488434764253</c:v>
                </c:pt>
                <c:pt idx="48">
                  <c:v>1.0159056723914599</c:v>
                </c:pt>
                <c:pt idx="49">
                  <c:v>1.02039953423789</c:v>
                </c:pt>
                <c:pt idx="50">
                  <c:v>1.0170472284179699</c:v>
                </c:pt>
                <c:pt idx="51">
                  <c:v>1.02943477322421</c:v>
                </c:pt>
                <c:pt idx="52">
                  <c:v>0.88191660731350596</c:v>
                </c:pt>
                <c:pt idx="53">
                  <c:v>1.0786523946223101</c:v>
                </c:pt>
                <c:pt idx="54">
                  <c:v>0.82489123286579302</c:v>
                </c:pt>
                <c:pt idx="55">
                  <c:v>0.94642361130359898</c:v>
                </c:pt>
                <c:pt idx="56">
                  <c:v>0.92281298839021597</c:v>
                </c:pt>
                <c:pt idx="57">
                  <c:v>0.89091497493977601</c:v>
                </c:pt>
                <c:pt idx="58">
                  <c:v>0.95303734403812301</c:v>
                </c:pt>
                <c:pt idx="59">
                  <c:v>0.92951254871956901</c:v>
                </c:pt>
                <c:pt idx="60">
                  <c:v>1.1610462010707101</c:v>
                </c:pt>
                <c:pt idx="61">
                  <c:v>1.0477304514613499</c:v>
                </c:pt>
                <c:pt idx="62">
                  <c:v>0.91958096031630798</c:v>
                </c:pt>
                <c:pt idx="63">
                  <c:v>1.0376475756552499</c:v>
                </c:pt>
                <c:pt idx="64">
                  <c:v>0.90117825915192395</c:v>
                </c:pt>
                <c:pt idx="65">
                  <c:v>1.0284568577934501</c:v>
                </c:pt>
                <c:pt idx="66">
                  <c:v>0.99416392179707802</c:v>
                </c:pt>
                <c:pt idx="67">
                  <c:v>1.1052937814180701</c:v>
                </c:pt>
                <c:pt idx="68">
                  <c:v>0.93636374213829099</c:v>
                </c:pt>
                <c:pt idx="69">
                  <c:v>1.05454516151399</c:v>
                </c:pt>
                <c:pt idx="70">
                  <c:v>0.92480983546692297</c:v>
                </c:pt>
                <c:pt idx="71">
                  <c:v>1.0989117330018201</c:v>
                </c:pt>
                <c:pt idx="72">
                  <c:v>1.11015751344328</c:v>
                </c:pt>
                <c:pt idx="73">
                  <c:v>0.71644225635232806</c:v>
                </c:pt>
                <c:pt idx="74">
                  <c:v>0.72100783009613301</c:v>
                </c:pt>
                <c:pt idx="75">
                  <c:v>1.17324474560018</c:v>
                </c:pt>
                <c:pt idx="76">
                  <c:v>0.848793008674952</c:v>
                </c:pt>
                <c:pt idx="77">
                  <c:v>0.93031201225359705</c:v>
                </c:pt>
                <c:pt idx="78">
                  <c:v>0.93563934583850294</c:v>
                </c:pt>
                <c:pt idx="79">
                  <c:v>0.94012707108129501</c:v>
                </c:pt>
                <c:pt idx="80">
                  <c:v>1.0098178257822601</c:v>
                </c:pt>
                <c:pt idx="81">
                  <c:v>0.93141486990935296</c:v>
                </c:pt>
                <c:pt idx="82">
                  <c:v>0.95728788396248299</c:v>
                </c:pt>
                <c:pt idx="83">
                  <c:v>1.0434766068105501</c:v>
                </c:pt>
                <c:pt idx="84">
                  <c:v>1.0518067421366799</c:v>
                </c:pt>
                <c:pt idx="85">
                  <c:v>1.04384419093119</c:v>
                </c:pt>
                <c:pt idx="86">
                  <c:v>0.92694926774568798</c:v>
                </c:pt>
                <c:pt idx="87">
                  <c:v>0.95438639820758997</c:v>
                </c:pt>
                <c:pt idx="88">
                  <c:v>0.93315072813455302</c:v>
                </c:pt>
                <c:pt idx="89">
                  <c:v>0.92749244403032705</c:v>
                </c:pt>
                <c:pt idx="90">
                  <c:v>0.91271345772238399</c:v>
                </c:pt>
                <c:pt idx="91">
                  <c:v>0.88589270774145701</c:v>
                </c:pt>
                <c:pt idx="92">
                  <c:v>0.89370048306817695</c:v>
                </c:pt>
                <c:pt idx="93">
                  <c:v>1.0568371404982499</c:v>
                </c:pt>
                <c:pt idx="94">
                  <c:v>1.04130085664328</c:v>
                </c:pt>
                <c:pt idx="95">
                  <c:v>1.0593728303613399</c:v>
                </c:pt>
                <c:pt idx="96">
                  <c:v>0.97719800995049499</c:v>
                </c:pt>
                <c:pt idx="97">
                  <c:v>0.98816523566846903</c:v>
                </c:pt>
                <c:pt idx="98">
                  <c:v>1.01183476433153</c:v>
                </c:pt>
                <c:pt idx="99">
                  <c:v>1.17489554697973</c:v>
                </c:pt>
                <c:pt idx="100">
                  <c:v>1.2931868983400501</c:v>
                </c:pt>
                <c:pt idx="101">
                  <c:v>1.1542630071200299</c:v>
                </c:pt>
                <c:pt idx="102">
                  <c:v>1.1998003308004099</c:v>
                </c:pt>
                <c:pt idx="103">
                  <c:v>1.21709047870069</c:v>
                </c:pt>
              </c:numCache>
            </c:numRef>
          </c:yVal>
          <c:smooth val="0"/>
          <c:extLst>
            <c:ext xmlns:c16="http://schemas.microsoft.com/office/drawing/2014/chart" uri="{C3380CC4-5D6E-409C-BE32-E72D297353CC}">
              <c16:uniqueId val="{00000001-186A-476D-B068-8C3F931967B0}"/>
            </c:ext>
          </c:extLst>
        </c:ser>
        <c:dLbls>
          <c:showLegendKey val="0"/>
          <c:showVal val="0"/>
          <c:showCatName val="0"/>
          <c:showSerName val="0"/>
          <c:showPercent val="0"/>
          <c:showBubbleSize val="0"/>
        </c:dLbls>
        <c:axId val="282242079"/>
        <c:axId val="282232479"/>
      </c:scatterChart>
      <c:valAx>
        <c:axId val="28224207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L_over_D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282232479"/>
        <c:crosses val="autoZero"/>
        <c:crossBetween val="midCat"/>
      </c:valAx>
      <c:valAx>
        <c:axId val="2822324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PM residual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28224207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ja-JP"/>
              <a:t>PM before/after B2 vs Delta_T_sub</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scatterChart>
        <c:scatterStyle val="lineMarker"/>
        <c:varyColors val="0"/>
        <c:ser>
          <c:idx val="0"/>
          <c:order val="0"/>
          <c:tx>
            <c:strRef>
              <c:f>internal_H52Q_TM_valid!$R$4</c:f>
              <c:strCache>
                <c:ptCount val="1"/>
                <c:pt idx="0">
                  <c:v>PM_before</c:v>
                </c:pt>
              </c:strCache>
            </c:strRef>
          </c:tx>
          <c:spPr>
            <a:ln w="38100" cap="rnd">
              <a:noFill/>
              <a:round/>
            </a:ln>
            <a:effectLst/>
          </c:spPr>
          <c:marker>
            <c:symbol val="circle"/>
            <c:size val="5"/>
            <c:spPr>
              <a:solidFill>
                <a:schemeClr val="accent1"/>
              </a:solidFill>
              <a:ln w="9525">
                <a:solidFill>
                  <a:schemeClr val="accent1"/>
                </a:solidFill>
              </a:ln>
              <a:effectLst/>
            </c:spPr>
          </c:marker>
          <c:xVal>
            <c:numRef>
              <c:f>internal_H52Q_TM_valid!$Q$5:$Q$108</c:f>
              <c:numCache>
                <c:formatCode>General</c:formatCode>
                <c:ptCount val="104"/>
                <c:pt idx="0">
                  <c:v>108.669709244323</c:v>
                </c:pt>
                <c:pt idx="1">
                  <c:v>109.229609981511</c:v>
                </c:pt>
                <c:pt idx="2">
                  <c:v>113.109650695185</c:v>
                </c:pt>
                <c:pt idx="3">
                  <c:v>149.73824816216</c:v>
                </c:pt>
                <c:pt idx="4">
                  <c:v>116.95802495999</c:v>
                </c:pt>
                <c:pt idx="5">
                  <c:v>116.392420202586</c:v>
                </c:pt>
                <c:pt idx="6">
                  <c:v>149.73824816216</c:v>
                </c:pt>
                <c:pt idx="7">
                  <c:v>80.747335277052002</c:v>
                </c:pt>
                <c:pt idx="8">
                  <c:v>75.772394947606003</c:v>
                </c:pt>
                <c:pt idx="9">
                  <c:v>67.303353633146997</c:v>
                </c:pt>
                <c:pt idx="10">
                  <c:v>74.620793318286005</c:v>
                </c:pt>
                <c:pt idx="11">
                  <c:v>75.772394947606003</c:v>
                </c:pt>
                <c:pt idx="12">
                  <c:v>81.330299659950995</c:v>
                </c:pt>
                <c:pt idx="13">
                  <c:v>6.6892269446740302</c:v>
                </c:pt>
                <c:pt idx="14">
                  <c:v>14.391786013197001</c:v>
                </c:pt>
                <c:pt idx="15">
                  <c:v>6.1197360989259604</c:v>
                </c:pt>
                <c:pt idx="16">
                  <c:v>6.6892269446740302</c:v>
                </c:pt>
                <c:pt idx="17">
                  <c:v>12.720290447549999</c:v>
                </c:pt>
                <c:pt idx="18">
                  <c:v>14.942634646710999</c:v>
                </c:pt>
                <c:pt idx="19">
                  <c:v>15.496278620101</c:v>
                </c:pt>
                <c:pt idx="20">
                  <c:v>11.6449695839671</c:v>
                </c:pt>
                <c:pt idx="21">
                  <c:v>12.181147826038</c:v>
                </c:pt>
                <c:pt idx="22">
                  <c:v>12.720290447549999</c:v>
                </c:pt>
                <c:pt idx="23">
                  <c:v>22.738171226725999</c:v>
                </c:pt>
                <c:pt idx="24">
                  <c:v>23.839287782165002</c:v>
                </c:pt>
                <c:pt idx="25">
                  <c:v>24.392929823915001</c:v>
                </c:pt>
                <c:pt idx="26">
                  <c:v>23.839287782165002</c:v>
                </c:pt>
                <c:pt idx="27">
                  <c:v>7.2630361481990304</c:v>
                </c:pt>
                <c:pt idx="28">
                  <c:v>7.2630361481990304</c:v>
                </c:pt>
                <c:pt idx="29">
                  <c:v>7.8411045649070301</c:v>
                </c:pt>
                <c:pt idx="30">
                  <c:v>11.111790695305</c:v>
                </c:pt>
                <c:pt idx="31">
                  <c:v>12.720290447549999</c:v>
                </c:pt>
                <c:pt idx="32">
                  <c:v>13.298604532476</c:v>
                </c:pt>
                <c:pt idx="33">
                  <c:v>13.843765034719</c:v>
                </c:pt>
                <c:pt idx="34">
                  <c:v>10.581646687584</c:v>
                </c:pt>
                <c:pt idx="35">
                  <c:v>9.5306082524190305</c:v>
                </c:pt>
                <c:pt idx="36">
                  <c:v>10.054573651783</c:v>
                </c:pt>
                <c:pt idx="37">
                  <c:v>11.111790695305</c:v>
                </c:pt>
                <c:pt idx="38">
                  <c:v>125.280873969135</c:v>
                </c:pt>
                <c:pt idx="39">
                  <c:v>34.981133756935002</c:v>
                </c:pt>
                <c:pt idx="40">
                  <c:v>75.772394947606003</c:v>
                </c:pt>
                <c:pt idx="41">
                  <c:v>76.349291711918994</c:v>
                </c:pt>
                <c:pt idx="42">
                  <c:v>75.772394947606003</c:v>
                </c:pt>
                <c:pt idx="43">
                  <c:v>75.772394947606003</c:v>
                </c:pt>
                <c:pt idx="44">
                  <c:v>74.093960955670994</c:v>
                </c:pt>
                <c:pt idx="45">
                  <c:v>75.772394947606003</c:v>
                </c:pt>
                <c:pt idx="46">
                  <c:v>77.408813648879004</c:v>
                </c:pt>
                <c:pt idx="47">
                  <c:v>75.772394947606003</c:v>
                </c:pt>
                <c:pt idx="48">
                  <c:v>76.734292249819006</c:v>
                </c:pt>
                <c:pt idx="49">
                  <c:v>77.987750558129093</c:v>
                </c:pt>
                <c:pt idx="50">
                  <c:v>129.13304436149201</c:v>
                </c:pt>
                <c:pt idx="51">
                  <c:v>73.519946946860003</c:v>
                </c:pt>
                <c:pt idx="52">
                  <c:v>21.645417670491</c:v>
                </c:pt>
                <c:pt idx="53">
                  <c:v>71.231419426159107</c:v>
                </c:pt>
                <c:pt idx="54">
                  <c:v>20.060761785651898</c:v>
                </c:pt>
                <c:pt idx="55">
                  <c:v>47.701208285978097</c:v>
                </c:pt>
                <c:pt idx="56">
                  <c:v>32.763691392416902</c:v>
                </c:pt>
                <c:pt idx="57">
                  <c:v>33.305294471072003</c:v>
                </c:pt>
                <c:pt idx="58">
                  <c:v>62.157068361454002</c:v>
                </c:pt>
                <c:pt idx="59">
                  <c:v>75.772394947606003</c:v>
                </c:pt>
                <c:pt idx="60">
                  <c:v>76.878750163887005</c:v>
                </c:pt>
                <c:pt idx="61">
                  <c:v>106.434461202638</c:v>
                </c:pt>
                <c:pt idx="62">
                  <c:v>79.631918733112002</c:v>
                </c:pt>
                <c:pt idx="63">
                  <c:v>122.532052098694</c:v>
                </c:pt>
                <c:pt idx="64">
                  <c:v>94.719875280991999</c:v>
                </c:pt>
                <c:pt idx="65">
                  <c:v>76.878750163887005</c:v>
                </c:pt>
                <c:pt idx="66">
                  <c:v>108.110241542381</c:v>
                </c:pt>
                <c:pt idx="67">
                  <c:v>162.570583241961</c:v>
                </c:pt>
                <c:pt idx="68">
                  <c:v>129.13304436149201</c:v>
                </c:pt>
                <c:pt idx="69">
                  <c:v>133.053567562251</c:v>
                </c:pt>
                <c:pt idx="70">
                  <c:v>101.93499791303</c:v>
                </c:pt>
                <c:pt idx="71">
                  <c:v>194.53713963824501</c:v>
                </c:pt>
                <c:pt idx="72">
                  <c:v>189.342041365477</c:v>
                </c:pt>
                <c:pt idx="73">
                  <c:v>5.8532517687890504</c:v>
                </c:pt>
                <c:pt idx="74">
                  <c:v>6.6892269446740302</c:v>
                </c:pt>
                <c:pt idx="75">
                  <c:v>251.090091834417</c:v>
                </c:pt>
                <c:pt idx="76">
                  <c:v>20.060761785651898</c:v>
                </c:pt>
                <c:pt idx="77">
                  <c:v>20.445546039298101</c:v>
                </c:pt>
                <c:pt idx="78">
                  <c:v>23.839287782165002</c:v>
                </c:pt>
                <c:pt idx="79">
                  <c:v>24.392929823915001</c:v>
                </c:pt>
                <c:pt idx="80">
                  <c:v>33.848400181536</c:v>
                </c:pt>
                <c:pt idx="81">
                  <c:v>22.738171226725999</c:v>
                </c:pt>
                <c:pt idx="82">
                  <c:v>23.287694674756001</c:v>
                </c:pt>
                <c:pt idx="83">
                  <c:v>35.528781735236997</c:v>
                </c:pt>
                <c:pt idx="84">
                  <c:v>35.528781735236997</c:v>
                </c:pt>
                <c:pt idx="85">
                  <c:v>36.077880097391002</c:v>
                </c:pt>
                <c:pt idx="86">
                  <c:v>320.37320443502102</c:v>
                </c:pt>
                <c:pt idx="87">
                  <c:v>318.68763943502103</c:v>
                </c:pt>
                <c:pt idx="88">
                  <c:v>320.37320443502102</c:v>
                </c:pt>
                <c:pt idx="89">
                  <c:v>320.93507143502097</c:v>
                </c:pt>
                <c:pt idx="90">
                  <c:v>318.18198243502098</c:v>
                </c:pt>
                <c:pt idx="91">
                  <c:v>318.18198243502098</c:v>
                </c:pt>
                <c:pt idx="92">
                  <c:v>317.62014843501998</c:v>
                </c:pt>
                <c:pt idx="93">
                  <c:v>328.85427459859</c:v>
                </c:pt>
                <c:pt idx="94">
                  <c:v>328.29181383811402</c:v>
                </c:pt>
                <c:pt idx="95">
                  <c:v>328.85427459859</c:v>
                </c:pt>
                <c:pt idx="96">
                  <c:v>326.660740146759</c:v>
                </c:pt>
                <c:pt idx="97">
                  <c:v>329.97922670934503</c:v>
                </c:pt>
                <c:pt idx="98">
                  <c:v>327.72936386354797</c:v>
                </c:pt>
                <c:pt idx="99">
                  <c:v>335.99053269906699</c:v>
                </c:pt>
                <c:pt idx="100">
                  <c:v>336.55358306845602</c:v>
                </c:pt>
                <c:pt idx="101">
                  <c:v>335.42749733589602</c:v>
                </c:pt>
                <c:pt idx="102">
                  <c:v>338.18651099653101</c:v>
                </c:pt>
                <c:pt idx="103">
                  <c:v>334.86447729169299</c:v>
                </c:pt>
              </c:numCache>
            </c:numRef>
          </c:xVal>
          <c:yVal>
            <c:numRef>
              <c:f>internal_H52Q_TM_valid!$R$5:$R$108</c:f>
              <c:numCache>
                <c:formatCode>General</c:formatCode>
                <c:ptCount val="104"/>
                <c:pt idx="0">
                  <c:v>1.15999382358089</c:v>
                </c:pt>
                <c:pt idx="1">
                  <c:v>1.1753842085866799</c:v>
                </c:pt>
                <c:pt idx="2">
                  <c:v>1.0399209407733201</c:v>
                </c:pt>
                <c:pt idx="3">
                  <c:v>1.0159983053336901</c:v>
                </c:pt>
                <c:pt idx="4">
                  <c:v>1.02025744101284</c:v>
                </c:pt>
                <c:pt idx="5">
                  <c:v>1.04800583599547</c:v>
                </c:pt>
                <c:pt idx="6">
                  <c:v>1.0192628484025801</c:v>
                </c:pt>
                <c:pt idx="7">
                  <c:v>1.1716767223862801</c:v>
                </c:pt>
                <c:pt idx="8">
                  <c:v>1.2083000608471599</c:v>
                </c:pt>
                <c:pt idx="9">
                  <c:v>1.13826683364875</c:v>
                </c:pt>
                <c:pt idx="10">
                  <c:v>1.1223999568373499</c:v>
                </c:pt>
                <c:pt idx="11">
                  <c:v>1.13427786832708</c:v>
                </c:pt>
                <c:pt idx="12">
                  <c:v>1.0550140713223</c:v>
                </c:pt>
                <c:pt idx="13">
                  <c:v>0.74377527599154003</c:v>
                </c:pt>
                <c:pt idx="14">
                  <c:v>1.0710922770206699</c:v>
                </c:pt>
                <c:pt idx="15">
                  <c:v>1.0486827405396599</c:v>
                </c:pt>
                <c:pt idx="16">
                  <c:v>1.06039345056342</c:v>
                </c:pt>
                <c:pt idx="17">
                  <c:v>0.82452960021178701</c:v>
                </c:pt>
                <c:pt idx="18">
                  <c:v>0.86839868235252804</c:v>
                </c:pt>
                <c:pt idx="19">
                  <c:v>0.87048113523873705</c:v>
                </c:pt>
                <c:pt idx="20">
                  <c:v>1.0001445816621599</c:v>
                </c:pt>
                <c:pt idx="21">
                  <c:v>1.0103869401442001</c:v>
                </c:pt>
                <c:pt idx="22">
                  <c:v>1.0350671171611101</c:v>
                </c:pt>
                <c:pt idx="23">
                  <c:v>0.90614741299136303</c:v>
                </c:pt>
                <c:pt idx="24">
                  <c:v>0.93588881600922702</c:v>
                </c:pt>
                <c:pt idx="25">
                  <c:v>0.93666611360329999</c:v>
                </c:pt>
                <c:pt idx="26">
                  <c:v>0.96081780775704695</c:v>
                </c:pt>
                <c:pt idx="27">
                  <c:v>0.88459311528631102</c:v>
                </c:pt>
                <c:pt idx="28">
                  <c:v>0.83043435312592495</c:v>
                </c:pt>
                <c:pt idx="29">
                  <c:v>0.83738972358401098</c:v>
                </c:pt>
                <c:pt idx="30">
                  <c:v>0.88365982576854596</c:v>
                </c:pt>
                <c:pt idx="31">
                  <c:v>0.96595711144719498</c:v>
                </c:pt>
                <c:pt idx="32">
                  <c:v>0.93389455123723697</c:v>
                </c:pt>
                <c:pt idx="33">
                  <c:v>0.93780968176503199</c:v>
                </c:pt>
                <c:pt idx="34">
                  <c:v>0.93191729749862295</c:v>
                </c:pt>
                <c:pt idx="35">
                  <c:v>0.86367758889602297</c:v>
                </c:pt>
                <c:pt idx="36">
                  <c:v>0.88348436819199005</c:v>
                </c:pt>
                <c:pt idx="37">
                  <c:v>0.89376380448869697</c:v>
                </c:pt>
                <c:pt idx="38">
                  <c:v>1.04516278622548</c:v>
                </c:pt>
                <c:pt idx="39">
                  <c:v>1.0042367148521101</c:v>
                </c:pt>
                <c:pt idx="40">
                  <c:v>1.0152937868326899</c:v>
                </c:pt>
                <c:pt idx="41">
                  <c:v>1.0123253374183301</c:v>
                </c:pt>
                <c:pt idx="42">
                  <c:v>1.00527004710447</c:v>
                </c:pt>
                <c:pt idx="43">
                  <c:v>1.01814372769307</c:v>
                </c:pt>
                <c:pt idx="44">
                  <c:v>1.04156518475003</c:v>
                </c:pt>
                <c:pt idx="45">
                  <c:v>1.0400409861893201</c:v>
                </c:pt>
                <c:pt idx="46">
                  <c:v>1.0101874887465501</c:v>
                </c:pt>
                <c:pt idx="47">
                  <c:v>1.01488434764253</c:v>
                </c:pt>
                <c:pt idx="48">
                  <c:v>1.0159056723914599</c:v>
                </c:pt>
                <c:pt idx="49">
                  <c:v>1.02039953423789</c:v>
                </c:pt>
                <c:pt idx="50">
                  <c:v>1.0170472284179699</c:v>
                </c:pt>
                <c:pt idx="51">
                  <c:v>1.02943477322421</c:v>
                </c:pt>
                <c:pt idx="52">
                  <c:v>0.88191660731350596</c:v>
                </c:pt>
                <c:pt idx="53">
                  <c:v>1.0786523946223101</c:v>
                </c:pt>
                <c:pt idx="54">
                  <c:v>0.82489123286579302</c:v>
                </c:pt>
                <c:pt idx="55">
                  <c:v>0.94642361130359898</c:v>
                </c:pt>
                <c:pt idx="56">
                  <c:v>0.92281298839021597</c:v>
                </c:pt>
                <c:pt idx="57">
                  <c:v>0.89091497493977601</c:v>
                </c:pt>
                <c:pt idx="58">
                  <c:v>0.95303734403812301</c:v>
                </c:pt>
                <c:pt idx="59">
                  <c:v>0.92951254871956901</c:v>
                </c:pt>
                <c:pt idx="60">
                  <c:v>1.1610462010707101</c:v>
                </c:pt>
                <c:pt idx="61">
                  <c:v>1.0477304514613499</c:v>
                </c:pt>
                <c:pt idx="62">
                  <c:v>0.91958096031630798</c:v>
                </c:pt>
                <c:pt idx="63">
                  <c:v>1.0376475756552499</c:v>
                </c:pt>
                <c:pt idx="64">
                  <c:v>0.90117825915192395</c:v>
                </c:pt>
                <c:pt idx="65">
                  <c:v>1.0284568577934501</c:v>
                </c:pt>
                <c:pt idx="66">
                  <c:v>0.99416392179707802</c:v>
                </c:pt>
                <c:pt idx="67">
                  <c:v>1.1052937814180701</c:v>
                </c:pt>
                <c:pt idx="68">
                  <c:v>0.93636374213829099</c:v>
                </c:pt>
                <c:pt idx="69">
                  <c:v>1.05454516151399</c:v>
                </c:pt>
                <c:pt idx="70">
                  <c:v>0.92480983546692297</c:v>
                </c:pt>
                <c:pt idx="71">
                  <c:v>1.0989117330018201</c:v>
                </c:pt>
                <c:pt idx="72">
                  <c:v>1.11015751344328</c:v>
                </c:pt>
                <c:pt idx="73">
                  <c:v>0.71644225635232806</c:v>
                </c:pt>
                <c:pt idx="74">
                  <c:v>0.72100783009613301</c:v>
                </c:pt>
                <c:pt idx="75">
                  <c:v>1.17324474560018</c:v>
                </c:pt>
                <c:pt idx="76">
                  <c:v>0.848793008674952</c:v>
                </c:pt>
                <c:pt idx="77">
                  <c:v>0.93031201225359705</c:v>
                </c:pt>
                <c:pt idx="78">
                  <c:v>0.93563934583850294</c:v>
                </c:pt>
                <c:pt idx="79">
                  <c:v>0.94012707108129501</c:v>
                </c:pt>
                <c:pt idx="80">
                  <c:v>1.0098178257822601</c:v>
                </c:pt>
                <c:pt idx="81">
                  <c:v>0.93141486990935296</c:v>
                </c:pt>
                <c:pt idx="82">
                  <c:v>0.95728788396248299</c:v>
                </c:pt>
                <c:pt idx="83">
                  <c:v>1.0434766068105501</c:v>
                </c:pt>
                <c:pt idx="84">
                  <c:v>1.0518067421366799</c:v>
                </c:pt>
                <c:pt idx="85">
                  <c:v>1.04384419093119</c:v>
                </c:pt>
                <c:pt idx="86">
                  <c:v>1.64660199640591</c:v>
                </c:pt>
                <c:pt idx="87">
                  <c:v>1.69534040676583</c:v>
                </c:pt>
                <c:pt idx="88">
                  <c:v>1.6576180653670201</c:v>
                </c:pt>
                <c:pt idx="89">
                  <c:v>1.64756687677834</c:v>
                </c:pt>
                <c:pt idx="90">
                  <c:v>1.62131397469806</c:v>
                </c:pt>
                <c:pt idx="91">
                  <c:v>1.5736704822218199</c:v>
                </c:pt>
                <c:pt idx="92">
                  <c:v>1.58753995586813</c:v>
                </c:pt>
                <c:pt idx="93">
                  <c:v>1.8773305141633301</c:v>
                </c:pt>
                <c:pt idx="94">
                  <c:v>1.8497323737877001</c:v>
                </c:pt>
                <c:pt idx="95">
                  <c:v>1.8818348297026</c:v>
                </c:pt>
                <c:pt idx="96">
                  <c:v>1.73586219878197</c:v>
                </c:pt>
                <c:pt idx="97">
                  <c:v>1.75534401552278</c:v>
                </c:pt>
                <c:pt idx="98">
                  <c:v>1.7973897827581</c:v>
                </c:pt>
                <c:pt idx="99">
                  <c:v>2.0870455596022901</c:v>
                </c:pt>
                <c:pt idx="100">
                  <c:v>2.2971744006133501</c:v>
                </c:pt>
                <c:pt idx="101">
                  <c:v>2.0503945987503198</c:v>
                </c:pt>
                <c:pt idx="102">
                  <c:v>2.1312855932115902</c:v>
                </c:pt>
                <c:pt idx="103">
                  <c:v>2.1619992396228902</c:v>
                </c:pt>
              </c:numCache>
            </c:numRef>
          </c:yVal>
          <c:smooth val="0"/>
          <c:extLst>
            <c:ext xmlns:c16="http://schemas.microsoft.com/office/drawing/2014/chart" uri="{C3380CC4-5D6E-409C-BE32-E72D297353CC}">
              <c16:uniqueId val="{00000000-7B48-4F74-8E61-42567ACC4A76}"/>
            </c:ext>
          </c:extLst>
        </c:ser>
        <c:ser>
          <c:idx val="1"/>
          <c:order val="1"/>
          <c:tx>
            <c:strRef>
              <c:f>internal_H52Q_TM_valid!$S$4</c:f>
              <c:strCache>
                <c:ptCount val="1"/>
                <c:pt idx="0">
                  <c:v>PM_after_B2</c:v>
                </c:pt>
              </c:strCache>
            </c:strRef>
          </c:tx>
          <c:spPr>
            <a:ln w="38100" cap="rnd">
              <a:noFill/>
              <a:round/>
            </a:ln>
            <a:effectLst/>
          </c:spPr>
          <c:marker>
            <c:symbol val="circle"/>
            <c:size val="5"/>
            <c:spPr>
              <a:solidFill>
                <a:schemeClr val="accent2"/>
              </a:solidFill>
              <a:ln w="9525">
                <a:solidFill>
                  <a:schemeClr val="accent2"/>
                </a:solidFill>
              </a:ln>
              <a:effectLst/>
            </c:spPr>
          </c:marker>
          <c:xVal>
            <c:numRef>
              <c:f>internal_H52Q_TM_valid!$Q$5:$Q$108</c:f>
              <c:numCache>
                <c:formatCode>General</c:formatCode>
                <c:ptCount val="104"/>
                <c:pt idx="0">
                  <c:v>108.669709244323</c:v>
                </c:pt>
                <c:pt idx="1">
                  <c:v>109.229609981511</c:v>
                </c:pt>
                <c:pt idx="2">
                  <c:v>113.109650695185</c:v>
                </c:pt>
                <c:pt idx="3">
                  <c:v>149.73824816216</c:v>
                </c:pt>
                <c:pt idx="4">
                  <c:v>116.95802495999</c:v>
                </c:pt>
                <c:pt idx="5">
                  <c:v>116.392420202586</c:v>
                </c:pt>
                <c:pt idx="6">
                  <c:v>149.73824816216</c:v>
                </c:pt>
                <c:pt idx="7">
                  <c:v>80.747335277052002</c:v>
                </c:pt>
                <c:pt idx="8">
                  <c:v>75.772394947606003</c:v>
                </c:pt>
                <c:pt idx="9">
                  <c:v>67.303353633146997</c:v>
                </c:pt>
                <c:pt idx="10">
                  <c:v>74.620793318286005</c:v>
                </c:pt>
                <c:pt idx="11">
                  <c:v>75.772394947606003</c:v>
                </c:pt>
                <c:pt idx="12">
                  <c:v>81.330299659950995</c:v>
                </c:pt>
                <c:pt idx="13">
                  <c:v>6.6892269446740302</c:v>
                </c:pt>
                <c:pt idx="14">
                  <c:v>14.391786013197001</c:v>
                </c:pt>
                <c:pt idx="15">
                  <c:v>6.1197360989259604</c:v>
                </c:pt>
                <c:pt idx="16">
                  <c:v>6.6892269446740302</c:v>
                </c:pt>
                <c:pt idx="17">
                  <c:v>12.720290447549999</c:v>
                </c:pt>
                <c:pt idx="18">
                  <c:v>14.942634646710999</c:v>
                </c:pt>
                <c:pt idx="19">
                  <c:v>15.496278620101</c:v>
                </c:pt>
                <c:pt idx="20">
                  <c:v>11.6449695839671</c:v>
                </c:pt>
                <c:pt idx="21">
                  <c:v>12.181147826038</c:v>
                </c:pt>
                <c:pt idx="22">
                  <c:v>12.720290447549999</c:v>
                </c:pt>
                <c:pt idx="23">
                  <c:v>22.738171226725999</c:v>
                </c:pt>
                <c:pt idx="24">
                  <c:v>23.839287782165002</c:v>
                </c:pt>
                <c:pt idx="25">
                  <c:v>24.392929823915001</c:v>
                </c:pt>
                <c:pt idx="26">
                  <c:v>23.839287782165002</c:v>
                </c:pt>
                <c:pt idx="27">
                  <c:v>7.2630361481990304</c:v>
                </c:pt>
                <c:pt idx="28">
                  <c:v>7.2630361481990304</c:v>
                </c:pt>
                <c:pt idx="29">
                  <c:v>7.8411045649070301</c:v>
                </c:pt>
                <c:pt idx="30">
                  <c:v>11.111790695305</c:v>
                </c:pt>
                <c:pt idx="31">
                  <c:v>12.720290447549999</c:v>
                </c:pt>
                <c:pt idx="32">
                  <c:v>13.298604532476</c:v>
                </c:pt>
                <c:pt idx="33">
                  <c:v>13.843765034719</c:v>
                </c:pt>
                <c:pt idx="34">
                  <c:v>10.581646687584</c:v>
                </c:pt>
                <c:pt idx="35">
                  <c:v>9.5306082524190305</c:v>
                </c:pt>
                <c:pt idx="36">
                  <c:v>10.054573651783</c:v>
                </c:pt>
                <c:pt idx="37">
                  <c:v>11.111790695305</c:v>
                </c:pt>
                <c:pt idx="38">
                  <c:v>125.280873969135</c:v>
                </c:pt>
                <c:pt idx="39">
                  <c:v>34.981133756935002</c:v>
                </c:pt>
                <c:pt idx="40">
                  <c:v>75.772394947606003</c:v>
                </c:pt>
                <c:pt idx="41">
                  <c:v>76.349291711918994</c:v>
                </c:pt>
                <c:pt idx="42">
                  <c:v>75.772394947606003</c:v>
                </c:pt>
                <c:pt idx="43">
                  <c:v>75.772394947606003</c:v>
                </c:pt>
                <c:pt idx="44">
                  <c:v>74.093960955670994</c:v>
                </c:pt>
                <c:pt idx="45">
                  <c:v>75.772394947606003</c:v>
                </c:pt>
                <c:pt idx="46">
                  <c:v>77.408813648879004</c:v>
                </c:pt>
                <c:pt idx="47">
                  <c:v>75.772394947606003</c:v>
                </c:pt>
                <c:pt idx="48">
                  <c:v>76.734292249819006</c:v>
                </c:pt>
                <c:pt idx="49">
                  <c:v>77.987750558129093</c:v>
                </c:pt>
                <c:pt idx="50">
                  <c:v>129.13304436149201</c:v>
                </c:pt>
                <c:pt idx="51">
                  <c:v>73.519946946860003</c:v>
                </c:pt>
                <c:pt idx="52">
                  <c:v>21.645417670491</c:v>
                </c:pt>
                <c:pt idx="53">
                  <c:v>71.231419426159107</c:v>
                </c:pt>
                <c:pt idx="54">
                  <c:v>20.060761785651898</c:v>
                </c:pt>
                <c:pt idx="55">
                  <c:v>47.701208285978097</c:v>
                </c:pt>
                <c:pt idx="56">
                  <c:v>32.763691392416902</c:v>
                </c:pt>
                <c:pt idx="57">
                  <c:v>33.305294471072003</c:v>
                </c:pt>
                <c:pt idx="58">
                  <c:v>62.157068361454002</c:v>
                </c:pt>
                <c:pt idx="59">
                  <c:v>75.772394947606003</c:v>
                </c:pt>
                <c:pt idx="60">
                  <c:v>76.878750163887005</c:v>
                </c:pt>
                <c:pt idx="61">
                  <c:v>106.434461202638</c:v>
                </c:pt>
                <c:pt idx="62">
                  <c:v>79.631918733112002</c:v>
                </c:pt>
                <c:pt idx="63">
                  <c:v>122.532052098694</c:v>
                </c:pt>
                <c:pt idx="64">
                  <c:v>94.719875280991999</c:v>
                </c:pt>
                <c:pt idx="65">
                  <c:v>76.878750163887005</c:v>
                </c:pt>
                <c:pt idx="66">
                  <c:v>108.110241542381</c:v>
                </c:pt>
                <c:pt idx="67">
                  <c:v>162.570583241961</c:v>
                </c:pt>
                <c:pt idx="68">
                  <c:v>129.13304436149201</c:v>
                </c:pt>
                <c:pt idx="69">
                  <c:v>133.053567562251</c:v>
                </c:pt>
                <c:pt idx="70">
                  <c:v>101.93499791303</c:v>
                </c:pt>
                <c:pt idx="71">
                  <c:v>194.53713963824501</c:v>
                </c:pt>
                <c:pt idx="72">
                  <c:v>189.342041365477</c:v>
                </c:pt>
                <c:pt idx="73">
                  <c:v>5.8532517687890504</c:v>
                </c:pt>
                <c:pt idx="74">
                  <c:v>6.6892269446740302</c:v>
                </c:pt>
                <c:pt idx="75">
                  <c:v>251.090091834417</c:v>
                </c:pt>
                <c:pt idx="76">
                  <c:v>20.060761785651898</c:v>
                </c:pt>
                <c:pt idx="77">
                  <c:v>20.445546039298101</c:v>
                </c:pt>
                <c:pt idx="78">
                  <c:v>23.839287782165002</c:v>
                </c:pt>
                <c:pt idx="79">
                  <c:v>24.392929823915001</c:v>
                </c:pt>
                <c:pt idx="80">
                  <c:v>33.848400181536</c:v>
                </c:pt>
                <c:pt idx="81">
                  <c:v>22.738171226725999</c:v>
                </c:pt>
                <c:pt idx="82">
                  <c:v>23.287694674756001</c:v>
                </c:pt>
                <c:pt idx="83">
                  <c:v>35.528781735236997</c:v>
                </c:pt>
                <c:pt idx="84">
                  <c:v>35.528781735236997</c:v>
                </c:pt>
                <c:pt idx="85">
                  <c:v>36.077880097391002</c:v>
                </c:pt>
                <c:pt idx="86">
                  <c:v>320.37320443502102</c:v>
                </c:pt>
                <c:pt idx="87">
                  <c:v>318.68763943502103</c:v>
                </c:pt>
                <c:pt idx="88">
                  <c:v>320.37320443502102</c:v>
                </c:pt>
                <c:pt idx="89">
                  <c:v>320.93507143502097</c:v>
                </c:pt>
                <c:pt idx="90">
                  <c:v>318.18198243502098</c:v>
                </c:pt>
                <c:pt idx="91">
                  <c:v>318.18198243502098</c:v>
                </c:pt>
                <c:pt idx="92">
                  <c:v>317.62014843501998</c:v>
                </c:pt>
                <c:pt idx="93">
                  <c:v>328.85427459859</c:v>
                </c:pt>
                <c:pt idx="94">
                  <c:v>328.29181383811402</c:v>
                </c:pt>
                <c:pt idx="95">
                  <c:v>328.85427459859</c:v>
                </c:pt>
                <c:pt idx="96">
                  <c:v>326.660740146759</c:v>
                </c:pt>
                <c:pt idx="97">
                  <c:v>329.97922670934503</c:v>
                </c:pt>
                <c:pt idx="98">
                  <c:v>327.72936386354797</c:v>
                </c:pt>
                <c:pt idx="99">
                  <c:v>335.99053269906699</c:v>
                </c:pt>
                <c:pt idx="100">
                  <c:v>336.55358306845602</c:v>
                </c:pt>
                <c:pt idx="101">
                  <c:v>335.42749733589602</c:v>
                </c:pt>
                <c:pt idx="102">
                  <c:v>338.18651099653101</c:v>
                </c:pt>
                <c:pt idx="103">
                  <c:v>334.86447729169299</c:v>
                </c:pt>
              </c:numCache>
            </c:numRef>
          </c:xVal>
          <c:yVal>
            <c:numRef>
              <c:f>internal_H52Q_TM_valid!$S$5:$S$108</c:f>
              <c:numCache>
                <c:formatCode>General</c:formatCode>
                <c:ptCount val="104"/>
                <c:pt idx="0">
                  <c:v>1.15999382358089</c:v>
                </c:pt>
                <c:pt idx="1">
                  <c:v>1.1753842085866799</c:v>
                </c:pt>
                <c:pt idx="2">
                  <c:v>1.0399209407733201</c:v>
                </c:pt>
                <c:pt idx="3">
                  <c:v>1.0159983053336901</c:v>
                </c:pt>
                <c:pt idx="4">
                  <c:v>1.02025744101284</c:v>
                </c:pt>
                <c:pt idx="5">
                  <c:v>1.04800583599547</c:v>
                </c:pt>
                <c:pt idx="6">
                  <c:v>1.0192628484025801</c:v>
                </c:pt>
                <c:pt idx="7">
                  <c:v>1.1716767223862801</c:v>
                </c:pt>
                <c:pt idx="8">
                  <c:v>1.2083000608471599</c:v>
                </c:pt>
                <c:pt idx="9">
                  <c:v>1.13826683364875</c:v>
                </c:pt>
                <c:pt idx="10">
                  <c:v>1.1223999568373499</c:v>
                </c:pt>
                <c:pt idx="11">
                  <c:v>1.13427786832708</c:v>
                </c:pt>
                <c:pt idx="12">
                  <c:v>1.0550140713223</c:v>
                </c:pt>
                <c:pt idx="13">
                  <c:v>0.74377527599154003</c:v>
                </c:pt>
                <c:pt idx="14">
                  <c:v>1.0710922770206699</c:v>
                </c:pt>
                <c:pt idx="15">
                  <c:v>1.0486827405396599</c:v>
                </c:pt>
                <c:pt idx="16">
                  <c:v>1.06039345056342</c:v>
                </c:pt>
                <c:pt idx="17">
                  <c:v>0.82452960021178701</c:v>
                </c:pt>
                <c:pt idx="18">
                  <c:v>0.86839868235252804</c:v>
                </c:pt>
                <c:pt idx="19">
                  <c:v>0.87048113523873705</c:v>
                </c:pt>
                <c:pt idx="20">
                  <c:v>1.0001445816621599</c:v>
                </c:pt>
                <c:pt idx="21">
                  <c:v>1.0103869401442001</c:v>
                </c:pt>
                <c:pt idx="22">
                  <c:v>1.0350671171611101</c:v>
                </c:pt>
                <c:pt idx="23">
                  <c:v>0.90614741299136303</c:v>
                </c:pt>
                <c:pt idx="24">
                  <c:v>0.93588881600922702</c:v>
                </c:pt>
                <c:pt idx="25">
                  <c:v>0.93666611360329999</c:v>
                </c:pt>
                <c:pt idx="26">
                  <c:v>0.96081780775704695</c:v>
                </c:pt>
                <c:pt idx="27">
                  <c:v>0.88459311528631102</c:v>
                </c:pt>
                <c:pt idx="28">
                  <c:v>0.83043435312592495</c:v>
                </c:pt>
                <c:pt idx="29">
                  <c:v>0.83738972358401098</c:v>
                </c:pt>
                <c:pt idx="30">
                  <c:v>0.88365982576854596</c:v>
                </c:pt>
                <c:pt idx="31">
                  <c:v>0.96595711144719498</c:v>
                </c:pt>
                <c:pt idx="32">
                  <c:v>0.93389455123723697</c:v>
                </c:pt>
                <c:pt idx="33">
                  <c:v>0.93780968176503199</c:v>
                </c:pt>
                <c:pt idx="34">
                  <c:v>0.93191729749862295</c:v>
                </c:pt>
                <c:pt idx="35">
                  <c:v>0.86367758889602297</c:v>
                </c:pt>
                <c:pt idx="36">
                  <c:v>0.88348436819199005</c:v>
                </c:pt>
                <c:pt idx="37">
                  <c:v>0.89376380448869697</c:v>
                </c:pt>
                <c:pt idx="38">
                  <c:v>1.04516278622548</c:v>
                </c:pt>
                <c:pt idx="39">
                  <c:v>1.0042367148521101</c:v>
                </c:pt>
                <c:pt idx="40">
                  <c:v>1.0152937868326899</c:v>
                </c:pt>
                <c:pt idx="41">
                  <c:v>1.0123253374183301</c:v>
                </c:pt>
                <c:pt idx="42">
                  <c:v>1.00527004710447</c:v>
                </c:pt>
                <c:pt idx="43">
                  <c:v>1.01814372769307</c:v>
                </c:pt>
                <c:pt idx="44">
                  <c:v>1.04156518475003</c:v>
                </c:pt>
                <c:pt idx="45">
                  <c:v>1.0400409861893201</c:v>
                </c:pt>
                <c:pt idx="46">
                  <c:v>1.0101874887465501</c:v>
                </c:pt>
                <c:pt idx="47">
                  <c:v>1.01488434764253</c:v>
                </c:pt>
                <c:pt idx="48">
                  <c:v>1.0159056723914599</c:v>
                </c:pt>
                <c:pt idx="49">
                  <c:v>1.02039953423789</c:v>
                </c:pt>
                <c:pt idx="50">
                  <c:v>1.0170472284179699</c:v>
                </c:pt>
                <c:pt idx="51">
                  <c:v>1.02943477322421</c:v>
                </c:pt>
                <c:pt idx="52">
                  <c:v>0.88191660731350596</c:v>
                </c:pt>
                <c:pt idx="53">
                  <c:v>1.0786523946223101</c:v>
                </c:pt>
                <c:pt idx="54">
                  <c:v>0.82489123286579302</c:v>
                </c:pt>
                <c:pt idx="55">
                  <c:v>0.94642361130359898</c:v>
                </c:pt>
                <c:pt idx="56">
                  <c:v>0.92281298839021597</c:v>
                </c:pt>
                <c:pt idx="57">
                  <c:v>0.89091497493977601</c:v>
                </c:pt>
                <c:pt idx="58">
                  <c:v>0.95303734403812301</c:v>
                </c:pt>
                <c:pt idx="59">
                  <c:v>0.92951254871956901</c:v>
                </c:pt>
                <c:pt idx="60">
                  <c:v>1.1610462010707101</c:v>
                </c:pt>
                <c:pt idx="61">
                  <c:v>1.0477304514613499</c:v>
                </c:pt>
                <c:pt idx="62">
                  <c:v>0.91958096031630798</c:v>
                </c:pt>
                <c:pt idx="63">
                  <c:v>1.0376475756552499</c:v>
                </c:pt>
                <c:pt idx="64">
                  <c:v>0.90117825915192395</c:v>
                </c:pt>
                <c:pt idx="65">
                  <c:v>1.0284568577934501</c:v>
                </c:pt>
                <c:pt idx="66">
                  <c:v>0.99416392179707802</c:v>
                </c:pt>
                <c:pt idx="67">
                  <c:v>1.1052937814180701</c:v>
                </c:pt>
                <c:pt idx="68">
                  <c:v>0.93636374213829099</c:v>
                </c:pt>
                <c:pt idx="69">
                  <c:v>1.05454516151399</c:v>
                </c:pt>
                <c:pt idx="70">
                  <c:v>0.92480983546692297</c:v>
                </c:pt>
                <c:pt idx="71">
                  <c:v>1.0989117330018201</c:v>
                </c:pt>
                <c:pt idx="72">
                  <c:v>1.11015751344328</c:v>
                </c:pt>
                <c:pt idx="73">
                  <c:v>0.71644225635232806</c:v>
                </c:pt>
                <c:pt idx="74">
                  <c:v>0.72100783009613301</c:v>
                </c:pt>
                <c:pt idx="75">
                  <c:v>1.17324474560018</c:v>
                </c:pt>
                <c:pt idx="76">
                  <c:v>0.848793008674952</c:v>
                </c:pt>
                <c:pt idx="77">
                  <c:v>0.93031201225359705</c:v>
                </c:pt>
                <c:pt idx="78">
                  <c:v>0.93563934583850294</c:v>
                </c:pt>
                <c:pt idx="79">
                  <c:v>0.94012707108129501</c:v>
                </c:pt>
                <c:pt idx="80">
                  <c:v>1.0098178257822601</c:v>
                </c:pt>
                <c:pt idx="81">
                  <c:v>0.93141486990935296</c:v>
                </c:pt>
                <c:pt idx="82">
                  <c:v>0.95728788396248299</c:v>
                </c:pt>
                <c:pt idx="83">
                  <c:v>1.0434766068105501</c:v>
                </c:pt>
                <c:pt idx="84">
                  <c:v>1.0518067421366799</c:v>
                </c:pt>
                <c:pt idx="85">
                  <c:v>1.04384419093119</c:v>
                </c:pt>
                <c:pt idx="86">
                  <c:v>0.92694926774568798</c:v>
                </c:pt>
                <c:pt idx="87">
                  <c:v>0.95438639820758997</c:v>
                </c:pt>
                <c:pt idx="88">
                  <c:v>0.93315072813455302</c:v>
                </c:pt>
                <c:pt idx="89">
                  <c:v>0.92749244403032705</c:v>
                </c:pt>
                <c:pt idx="90">
                  <c:v>0.91271345772238399</c:v>
                </c:pt>
                <c:pt idx="91">
                  <c:v>0.88589270774145701</c:v>
                </c:pt>
                <c:pt idx="92">
                  <c:v>0.89370048306817695</c:v>
                </c:pt>
                <c:pt idx="93">
                  <c:v>1.0568371404982499</c:v>
                </c:pt>
                <c:pt idx="94">
                  <c:v>1.04130085664328</c:v>
                </c:pt>
                <c:pt idx="95">
                  <c:v>1.0593728303613399</c:v>
                </c:pt>
                <c:pt idx="96">
                  <c:v>0.97719800995049499</c:v>
                </c:pt>
                <c:pt idx="97">
                  <c:v>0.98816523566846903</c:v>
                </c:pt>
                <c:pt idx="98">
                  <c:v>1.01183476433153</c:v>
                </c:pt>
                <c:pt idx="99">
                  <c:v>1.17489554697973</c:v>
                </c:pt>
                <c:pt idx="100">
                  <c:v>1.2931868983400501</c:v>
                </c:pt>
                <c:pt idx="101">
                  <c:v>1.1542630071200299</c:v>
                </c:pt>
                <c:pt idx="102">
                  <c:v>1.1998003308004099</c:v>
                </c:pt>
                <c:pt idx="103">
                  <c:v>1.21709047870069</c:v>
                </c:pt>
              </c:numCache>
            </c:numRef>
          </c:yVal>
          <c:smooth val="0"/>
          <c:extLst>
            <c:ext xmlns:c16="http://schemas.microsoft.com/office/drawing/2014/chart" uri="{C3380CC4-5D6E-409C-BE32-E72D297353CC}">
              <c16:uniqueId val="{00000001-7B48-4F74-8E61-42567ACC4A76}"/>
            </c:ext>
          </c:extLst>
        </c:ser>
        <c:dLbls>
          <c:showLegendKey val="0"/>
          <c:showVal val="0"/>
          <c:showCatName val="0"/>
          <c:showSerName val="0"/>
          <c:showPercent val="0"/>
          <c:showBubbleSize val="0"/>
        </c:dLbls>
        <c:axId val="282232959"/>
        <c:axId val="282225759"/>
      </c:scatterChart>
      <c:valAx>
        <c:axId val="28223295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Delta_T_sub (K)</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282225759"/>
        <c:crosses val="autoZero"/>
        <c:crossBetween val="midCat"/>
      </c:valAx>
      <c:valAx>
        <c:axId val="2822257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PM residual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28223295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ja-JP"/>
              <a:t>PM after B2 vs PM after 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scatterChart>
        <c:scatterStyle val="lineMarker"/>
        <c:varyColors val="0"/>
        <c:ser>
          <c:idx val="0"/>
          <c:order val="0"/>
          <c:tx>
            <c:strRef>
              <c:f>internal_H52Q_TM_valid!$V$4</c:f>
              <c:strCache>
                <c:ptCount val="1"/>
                <c:pt idx="0">
                  <c:v>PM_after_C</c:v>
                </c:pt>
              </c:strCache>
            </c:strRef>
          </c:tx>
          <c:spPr>
            <a:ln w="38100" cap="rnd">
              <a:noFill/>
              <a:round/>
            </a:ln>
            <a:effectLst/>
          </c:spPr>
          <c:marker>
            <c:symbol val="circle"/>
            <c:size val="5"/>
            <c:spPr>
              <a:solidFill>
                <a:schemeClr val="accent1"/>
              </a:solidFill>
              <a:ln w="9525">
                <a:solidFill>
                  <a:schemeClr val="accent1"/>
                </a:solidFill>
              </a:ln>
              <a:effectLst/>
            </c:spPr>
          </c:marker>
          <c:xVal>
            <c:numRef>
              <c:f>internal_H52Q_TM_valid!$U$5:$U$108</c:f>
              <c:numCache>
                <c:formatCode>General</c:formatCode>
                <c:ptCount val="104"/>
                <c:pt idx="0">
                  <c:v>1.15999382358089</c:v>
                </c:pt>
                <c:pt idx="1">
                  <c:v>1.1753842085866799</c:v>
                </c:pt>
                <c:pt idx="2">
                  <c:v>1.0399209407733201</c:v>
                </c:pt>
                <c:pt idx="3">
                  <c:v>1.0159983053336901</c:v>
                </c:pt>
                <c:pt idx="4">
                  <c:v>1.02025744101284</c:v>
                </c:pt>
                <c:pt idx="5">
                  <c:v>1.04800583599547</c:v>
                </c:pt>
                <c:pt idx="6">
                  <c:v>1.0192628484025801</c:v>
                </c:pt>
                <c:pt idx="7">
                  <c:v>1.1716767223862801</c:v>
                </c:pt>
                <c:pt idx="8">
                  <c:v>1.2083000608471599</c:v>
                </c:pt>
                <c:pt idx="9">
                  <c:v>1.13826683364875</c:v>
                </c:pt>
                <c:pt idx="10">
                  <c:v>1.1223999568373499</c:v>
                </c:pt>
                <c:pt idx="11">
                  <c:v>1.13427786832708</c:v>
                </c:pt>
                <c:pt idx="12">
                  <c:v>1.0550140713223</c:v>
                </c:pt>
                <c:pt idx="13">
                  <c:v>0.74377527599154003</c:v>
                </c:pt>
                <c:pt idx="14">
                  <c:v>1.0710922770206699</c:v>
                </c:pt>
                <c:pt idx="15">
                  <c:v>1.0486827405396599</c:v>
                </c:pt>
                <c:pt idx="16">
                  <c:v>1.06039345056342</c:v>
                </c:pt>
                <c:pt idx="17">
                  <c:v>0.82452960021178701</c:v>
                </c:pt>
                <c:pt idx="18">
                  <c:v>0.86839868235252804</c:v>
                </c:pt>
                <c:pt idx="19">
                  <c:v>0.87048113523873705</c:v>
                </c:pt>
                <c:pt idx="20">
                  <c:v>1.0001445816621599</c:v>
                </c:pt>
                <c:pt idx="21">
                  <c:v>1.0103869401442001</c:v>
                </c:pt>
                <c:pt idx="22">
                  <c:v>1.0350671171611101</c:v>
                </c:pt>
                <c:pt idx="23">
                  <c:v>0.90614741299136303</c:v>
                </c:pt>
                <c:pt idx="24">
                  <c:v>0.93588881600922702</c:v>
                </c:pt>
                <c:pt idx="25">
                  <c:v>0.93666611360329999</c:v>
                </c:pt>
                <c:pt idx="26">
                  <c:v>0.96081780775704695</c:v>
                </c:pt>
                <c:pt idx="27">
                  <c:v>0.88459311528631102</c:v>
                </c:pt>
                <c:pt idx="28">
                  <c:v>0.83043435312592495</c:v>
                </c:pt>
                <c:pt idx="29">
                  <c:v>0.83738972358401098</c:v>
                </c:pt>
                <c:pt idx="30">
                  <c:v>0.88365982576854596</c:v>
                </c:pt>
                <c:pt idx="31">
                  <c:v>0.96595711144719498</c:v>
                </c:pt>
                <c:pt idx="32">
                  <c:v>0.93389455123723697</c:v>
                </c:pt>
                <c:pt idx="33">
                  <c:v>0.93780968176503199</c:v>
                </c:pt>
                <c:pt idx="34">
                  <c:v>0.93191729749862295</c:v>
                </c:pt>
                <c:pt idx="35">
                  <c:v>0.86367758889602297</c:v>
                </c:pt>
                <c:pt idx="36">
                  <c:v>0.88348436819199005</c:v>
                </c:pt>
                <c:pt idx="37">
                  <c:v>0.89376380448869697</c:v>
                </c:pt>
                <c:pt idx="38">
                  <c:v>1.04516278622548</c:v>
                </c:pt>
                <c:pt idx="39">
                  <c:v>1.0042367148521101</c:v>
                </c:pt>
                <c:pt idx="40">
                  <c:v>1.0152937868326899</c:v>
                </c:pt>
                <c:pt idx="41">
                  <c:v>1.0123253374183301</c:v>
                </c:pt>
                <c:pt idx="42">
                  <c:v>1.00527004710447</c:v>
                </c:pt>
                <c:pt idx="43">
                  <c:v>1.01814372769307</c:v>
                </c:pt>
                <c:pt idx="44">
                  <c:v>1.04156518475003</c:v>
                </c:pt>
                <c:pt idx="45">
                  <c:v>1.0400409861893201</c:v>
                </c:pt>
                <c:pt idx="46">
                  <c:v>1.0101874887465501</c:v>
                </c:pt>
                <c:pt idx="47">
                  <c:v>1.01488434764253</c:v>
                </c:pt>
                <c:pt idx="48">
                  <c:v>1.0159056723914599</c:v>
                </c:pt>
                <c:pt idx="49">
                  <c:v>1.02039953423789</c:v>
                </c:pt>
                <c:pt idx="50">
                  <c:v>1.0170472284179699</c:v>
                </c:pt>
                <c:pt idx="51">
                  <c:v>1.02943477322421</c:v>
                </c:pt>
                <c:pt idx="52">
                  <c:v>0.88191660731350596</c:v>
                </c:pt>
                <c:pt idx="53">
                  <c:v>1.0786523946223101</c:v>
                </c:pt>
                <c:pt idx="54">
                  <c:v>0.82489123286579302</c:v>
                </c:pt>
                <c:pt idx="55">
                  <c:v>0.94642361130359898</c:v>
                </c:pt>
                <c:pt idx="56">
                  <c:v>0.92281298839021597</c:v>
                </c:pt>
                <c:pt idx="57">
                  <c:v>0.89091497493977601</c:v>
                </c:pt>
                <c:pt idx="58">
                  <c:v>0.95303734403812301</c:v>
                </c:pt>
                <c:pt idx="59">
                  <c:v>0.92951254871956901</c:v>
                </c:pt>
                <c:pt idx="60">
                  <c:v>1.1610462010707101</c:v>
                </c:pt>
                <c:pt idx="61">
                  <c:v>1.0477304514613499</c:v>
                </c:pt>
                <c:pt idx="62">
                  <c:v>0.91958096031630798</c:v>
                </c:pt>
                <c:pt idx="63">
                  <c:v>1.0376475756552499</c:v>
                </c:pt>
                <c:pt idx="64">
                  <c:v>0.90117825915192395</c:v>
                </c:pt>
                <c:pt idx="65">
                  <c:v>1.0284568577934501</c:v>
                </c:pt>
                <c:pt idx="66">
                  <c:v>0.99416392179707802</c:v>
                </c:pt>
                <c:pt idx="67">
                  <c:v>1.1052937814180701</c:v>
                </c:pt>
                <c:pt idx="68">
                  <c:v>0.93636374213829099</c:v>
                </c:pt>
                <c:pt idx="69">
                  <c:v>1.05454516151399</c:v>
                </c:pt>
                <c:pt idx="70">
                  <c:v>0.92480983546692297</c:v>
                </c:pt>
                <c:pt idx="71">
                  <c:v>1.0989117330018201</c:v>
                </c:pt>
                <c:pt idx="72">
                  <c:v>1.11015751344328</c:v>
                </c:pt>
                <c:pt idx="73">
                  <c:v>0.71644225635232806</c:v>
                </c:pt>
                <c:pt idx="74">
                  <c:v>0.72100783009613301</c:v>
                </c:pt>
                <c:pt idx="75">
                  <c:v>1.17324474560018</c:v>
                </c:pt>
                <c:pt idx="76">
                  <c:v>0.848793008674952</c:v>
                </c:pt>
                <c:pt idx="77">
                  <c:v>0.93031201225359705</c:v>
                </c:pt>
                <c:pt idx="78">
                  <c:v>0.93563934583850294</c:v>
                </c:pt>
                <c:pt idx="79">
                  <c:v>0.94012707108129501</c:v>
                </c:pt>
                <c:pt idx="80">
                  <c:v>1.0098178257822601</c:v>
                </c:pt>
                <c:pt idx="81">
                  <c:v>0.93141486990935296</c:v>
                </c:pt>
                <c:pt idx="82">
                  <c:v>0.95728788396248299</c:v>
                </c:pt>
                <c:pt idx="83">
                  <c:v>1.0434766068105501</c:v>
                </c:pt>
                <c:pt idx="84">
                  <c:v>1.0518067421366799</c:v>
                </c:pt>
                <c:pt idx="85">
                  <c:v>1.04384419093119</c:v>
                </c:pt>
                <c:pt idx="86">
                  <c:v>0.92694926774568798</c:v>
                </c:pt>
                <c:pt idx="87">
                  <c:v>0.95438639820758997</c:v>
                </c:pt>
                <c:pt idx="88">
                  <c:v>0.93315072813455302</c:v>
                </c:pt>
                <c:pt idx="89">
                  <c:v>0.92749244403032705</c:v>
                </c:pt>
                <c:pt idx="90">
                  <c:v>0.91271345772238399</c:v>
                </c:pt>
                <c:pt idx="91">
                  <c:v>0.88589270774145701</c:v>
                </c:pt>
                <c:pt idx="92">
                  <c:v>0.89370048306817695</c:v>
                </c:pt>
                <c:pt idx="93">
                  <c:v>1.0568371404982499</c:v>
                </c:pt>
                <c:pt idx="94">
                  <c:v>1.04130085664328</c:v>
                </c:pt>
                <c:pt idx="95">
                  <c:v>1.0593728303613399</c:v>
                </c:pt>
                <c:pt idx="96">
                  <c:v>0.97719800995049499</c:v>
                </c:pt>
                <c:pt idx="97">
                  <c:v>0.98816523566846903</c:v>
                </c:pt>
                <c:pt idx="98">
                  <c:v>1.01183476433153</c:v>
                </c:pt>
                <c:pt idx="99">
                  <c:v>1.17489554697973</c:v>
                </c:pt>
                <c:pt idx="100">
                  <c:v>1.2931868983400501</c:v>
                </c:pt>
                <c:pt idx="101">
                  <c:v>1.1542630071200299</c:v>
                </c:pt>
                <c:pt idx="102">
                  <c:v>1.1998003308004099</c:v>
                </c:pt>
                <c:pt idx="103">
                  <c:v>1.21709047870069</c:v>
                </c:pt>
              </c:numCache>
            </c:numRef>
          </c:xVal>
          <c:yVal>
            <c:numRef>
              <c:f>internal_H52Q_TM_valid!$V$5:$V$108</c:f>
              <c:numCache>
                <c:formatCode>General</c:formatCode>
                <c:ptCount val="104"/>
                <c:pt idx="0">
                  <c:v>1.0598548896347999</c:v>
                </c:pt>
                <c:pt idx="1">
                  <c:v>1.0735489817816</c:v>
                </c:pt>
                <c:pt idx="2">
                  <c:v>0.94761563576876895</c:v>
                </c:pt>
                <c:pt idx="3">
                  <c:v>0.90867105090731104</c:v>
                </c:pt>
                <c:pt idx="4">
                  <c:v>0.92762715546896901</c:v>
                </c:pt>
                <c:pt idx="5">
                  <c:v>0.95316408446388601</c:v>
                </c:pt>
                <c:pt idx="6">
                  <c:v>0.91159073666423396</c:v>
                </c:pt>
                <c:pt idx="7">
                  <c:v>1.0919253887367699</c:v>
                </c:pt>
                <c:pt idx="8">
                  <c:v>1.1308374793471401</c:v>
                </c:pt>
                <c:pt idx="9">
                  <c:v>1.0737406632023401</c:v>
                </c:pt>
                <c:pt idx="10">
                  <c:v>1.0515168309273799</c:v>
                </c:pt>
                <c:pt idx="11">
                  <c:v>1.0615607555286699</c:v>
                </c:pt>
                <c:pt idx="12">
                  <c:v>0.98273231950765605</c:v>
                </c:pt>
                <c:pt idx="13">
                  <c:v>0.86709134330330395</c:v>
                </c:pt>
                <c:pt idx="14">
                  <c:v>1.1865291044833099</c:v>
                </c:pt>
                <c:pt idx="15">
                  <c:v>1.22982176174223</c:v>
                </c:pt>
                <c:pt idx="16">
                  <c:v>1.23620401371008</c:v>
                </c:pt>
                <c:pt idx="17">
                  <c:v>0.92093822766904199</c:v>
                </c:pt>
                <c:pt idx="18">
                  <c:v>0.95958555713110005</c:v>
                </c:pt>
                <c:pt idx="19">
                  <c:v>0.95955767327094399</c:v>
                </c:pt>
                <c:pt idx="20">
                  <c:v>1.12368094127165</c:v>
                </c:pt>
                <c:pt idx="21">
                  <c:v>1.13178849233156</c:v>
                </c:pt>
                <c:pt idx="22">
                  <c:v>1.1560929724681901</c:v>
                </c:pt>
                <c:pt idx="23">
                  <c:v>0.97367539252842905</c:v>
                </c:pt>
                <c:pt idx="24">
                  <c:v>1.0024693233388799</c:v>
                </c:pt>
                <c:pt idx="25">
                  <c:v>1.0017682412264199</c:v>
                </c:pt>
                <c:pt idx="26">
                  <c:v>1.0291718002372801</c:v>
                </c:pt>
                <c:pt idx="27">
                  <c:v>1.0256165697142401</c:v>
                </c:pt>
                <c:pt idx="28">
                  <c:v>0.96282371850724302</c:v>
                </c:pt>
                <c:pt idx="29">
                  <c:v>0.96594617861662302</c:v>
                </c:pt>
                <c:pt idx="30">
                  <c:v>0.99591350455448902</c:v>
                </c:pt>
                <c:pt idx="31">
                  <c:v>1.0789022370961401</c:v>
                </c:pt>
                <c:pt idx="32">
                  <c:v>1.0400050749855101</c:v>
                </c:pt>
                <c:pt idx="33">
                  <c:v>1.0415729554413999</c:v>
                </c:pt>
                <c:pt idx="34">
                  <c:v>1.05372811832451</c:v>
                </c:pt>
                <c:pt idx="35">
                  <c:v>0.98339996897139703</c:v>
                </c:pt>
                <c:pt idx="36">
                  <c:v>1.0023713392876501</c:v>
                </c:pt>
                <c:pt idx="37">
                  <c:v>1.0073010188034</c:v>
                </c:pt>
                <c:pt idx="38">
                  <c:v>1.0026225435707401</c:v>
                </c:pt>
                <c:pt idx="39">
                  <c:v>1.0488371627992701</c:v>
                </c:pt>
                <c:pt idx="40">
                  <c:v>1.0071549718828801</c:v>
                </c:pt>
                <c:pt idx="41">
                  <c:v>1.00370292140333</c:v>
                </c:pt>
                <c:pt idx="42">
                  <c:v>0.99721158462387904</c:v>
                </c:pt>
                <c:pt idx="43">
                  <c:v>1.00998206699991</c:v>
                </c:pt>
                <c:pt idx="44">
                  <c:v>1.0347590968668201</c:v>
                </c:pt>
                <c:pt idx="45">
                  <c:v>1.0317037923282</c:v>
                </c:pt>
                <c:pt idx="46">
                  <c:v>1.0006639119765799</c:v>
                </c:pt>
                <c:pt idx="47">
                  <c:v>1.00674881484597</c:v>
                </c:pt>
                <c:pt idx="48">
                  <c:v>1.0069152228096501</c:v>
                </c:pt>
                <c:pt idx="49">
                  <c:v>1.01027795977223</c:v>
                </c:pt>
                <c:pt idx="50">
                  <c:v>0.97368446501744699</c:v>
                </c:pt>
                <c:pt idx="51">
                  <c:v>1.02323808485078</c:v>
                </c:pt>
                <c:pt idx="52">
                  <c:v>0.95102180558414695</c:v>
                </c:pt>
                <c:pt idx="53">
                  <c:v>1.07442101241438</c:v>
                </c:pt>
                <c:pt idx="54">
                  <c:v>0.88550831030101496</c:v>
                </c:pt>
                <c:pt idx="55">
                  <c:v>0.95899233355056501</c:v>
                </c:pt>
                <c:pt idx="56">
                  <c:v>0.95876827397616005</c:v>
                </c:pt>
                <c:pt idx="57">
                  <c:v>0.92461674249800396</c:v>
                </c:pt>
                <c:pt idx="58">
                  <c:v>0.94880989315952502</c:v>
                </c:pt>
                <c:pt idx="59">
                  <c:v>0.913256311127982</c:v>
                </c:pt>
                <c:pt idx="60">
                  <c:v>1.1396393798073301</c:v>
                </c:pt>
                <c:pt idx="61">
                  <c:v>1.0063609518985399</c:v>
                </c:pt>
                <c:pt idx="62">
                  <c:v>0.90051239805380801</c:v>
                </c:pt>
                <c:pt idx="63">
                  <c:v>0.98736624365814096</c:v>
                </c:pt>
                <c:pt idx="64">
                  <c:v>0.87234710104251301</c:v>
                </c:pt>
                <c:pt idx="65">
                  <c:v>1.0094946561932301</c:v>
                </c:pt>
                <c:pt idx="66">
                  <c:v>0.95391598923594401</c:v>
                </c:pt>
                <c:pt idx="67">
                  <c:v>1.0321053457665199</c:v>
                </c:pt>
                <c:pt idx="68">
                  <c:v>0.88788058862243702</c:v>
                </c:pt>
                <c:pt idx="69">
                  <c:v>0.99795197592885398</c:v>
                </c:pt>
                <c:pt idx="70">
                  <c:v>0.89085419236408603</c:v>
                </c:pt>
                <c:pt idx="71">
                  <c:v>1.0139448012182299</c:v>
                </c:pt>
                <c:pt idx="72">
                  <c:v>1.02617023921479</c:v>
                </c:pt>
                <c:pt idx="73">
                  <c:v>0.834877664943111</c:v>
                </c:pt>
                <c:pt idx="74">
                  <c:v>0.83275700704489497</c:v>
                </c:pt>
                <c:pt idx="75">
                  <c:v>1.0642785451658601</c:v>
                </c:pt>
                <c:pt idx="76">
                  <c:v>0.91116650651729802</c:v>
                </c:pt>
                <c:pt idx="77">
                  <c:v>0.99741241153409099</c:v>
                </c:pt>
                <c:pt idx="78">
                  <c:v>0.959083954192407</c:v>
                </c:pt>
                <c:pt idx="79">
                  <c:v>0.96221101292875699</c:v>
                </c:pt>
                <c:pt idx="80">
                  <c:v>1.01122208691108</c:v>
                </c:pt>
                <c:pt idx="81">
                  <c:v>0.95776689325152098</c:v>
                </c:pt>
                <c:pt idx="82">
                  <c:v>0.98280681768870104</c:v>
                </c:pt>
                <c:pt idx="83">
                  <c:v>1.0415595716830699</c:v>
                </c:pt>
                <c:pt idx="84">
                  <c:v>1.0498744032046601</c:v>
                </c:pt>
                <c:pt idx="85">
                  <c:v>1.0408622292996199</c:v>
                </c:pt>
                <c:pt idx="86">
                  <c:v>0.91833749767582795</c:v>
                </c:pt>
                <c:pt idx="87">
                  <c:v>0.94585213569113702</c:v>
                </c:pt>
                <c:pt idx="88">
                  <c:v>0.92448134374552304</c:v>
                </c:pt>
                <c:pt idx="89">
                  <c:v>0.91876834683667996</c:v>
                </c:pt>
                <c:pt idx="90">
                  <c:v>0.90464755699078903</c:v>
                </c:pt>
                <c:pt idx="91">
                  <c:v>0.87806382937987604</c:v>
                </c:pt>
                <c:pt idx="92">
                  <c:v>0.88590692640128699</c:v>
                </c:pt>
                <c:pt idx="93">
                  <c:v>1.0299960770798899</c:v>
                </c:pt>
                <c:pt idx="94">
                  <c:v>1.0149701430429701</c:v>
                </c:pt>
                <c:pt idx="95">
                  <c:v>1.03246736665857</c:v>
                </c:pt>
                <c:pt idx="96">
                  <c:v>0.95280439389486304</c:v>
                </c:pt>
                <c:pt idx="97">
                  <c:v>0.96284914557568901</c:v>
                </c:pt>
                <c:pt idx="98">
                  <c:v>0.98636183523715204</c:v>
                </c:pt>
                <c:pt idx="99">
                  <c:v>1.11639896470793</c:v>
                </c:pt>
                <c:pt idx="100">
                  <c:v>1.22866364682985</c:v>
                </c:pt>
                <c:pt idx="101">
                  <c:v>1.09691627214507</c:v>
                </c:pt>
                <c:pt idx="102">
                  <c:v>1.13956898804528</c:v>
                </c:pt>
                <c:pt idx="103">
                  <c:v>1.1567517934951399</c:v>
                </c:pt>
              </c:numCache>
            </c:numRef>
          </c:yVal>
          <c:smooth val="0"/>
          <c:extLst>
            <c:ext xmlns:c16="http://schemas.microsoft.com/office/drawing/2014/chart" uri="{C3380CC4-5D6E-409C-BE32-E72D297353CC}">
              <c16:uniqueId val="{00000000-61DB-42FA-8C58-07C7DFF95CAB}"/>
            </c:ext>
          </c:extLst>
        </c:ser>
        <c:ser>
          <c:idx val="1"/>
          <c:order val="1"/>
          <c:tx>
            <c:strRef>
              <c:f>internal_H52Q_TM_valid!$W$4</c:f>
              <c:strCache>
                <c:ptCount val="1"/>
                <c:pt idx="0">
                  <c:v>y_equals_x</c:v>
                </c:pt>
              </c:strCache>
            </c:strRef>
          </c:tx>
          <c:spPr>
            <a:ln w="38100" cap="rnd">
              <a:noFill/>
              <a:round/>
            </a:ln>
            <a:effectLst/>
          </c:spPr>
          <c:marker>
            <c:symbol val="circle"/>
            <c:size val="5"/>
            <c:spPr>
              <a:solidFill>
                <a:schemeClr val="accent2"/>
              </a:solidFill>
              <a:ln w="9525">
                <a:solidFill>
                  <a:schemeClr val="accent2"/>
                </a:solidFill>
              </a:ln>
              <a:effectLst/>
            </c:spPr>
          </c:marker>
          <c:xVal>
            <c:numRef>
              <c:f>internal_H52Q_TM_valid!$U$5:$U$108</c:f>
              <c:numCache>
                <c:formatCode>General</c:formatCode>
                <c:ptCount val="104"/>
                <c:pt idx="0">
                  <c:v>1.15999382358089</c:v>
                </c:pt>
                <c:pt idx="1">
                  <c:v>1.1753842085866799</c:v>
                </c:pt>
                <c:pt idx="2">
                  <c:v>1.0399209407733201</c:v>
                </c:pt>
                <c:pt idx="3">
                  <c:v>1.0159983053336901</c:v>
                </c:pt>
                <c:pt idx="4">
                  <c:v>1.02025744101284</c:v>
                </c:pt>
                <c:pt idx="5">
                  <c:v>1.04800583599547</c:v>
                </c:pt>
                <c:pt idx="6">
                  <c:v>1.0192628484025801</c:v>
                </c:pt>
                <c:pt idx="7">
                  <c:v>1.1716767223862801</c:v>
                </c:pt>
                <c:pt idx="8">
                  <c:v>1.2083000608471599</c:v>
                </c:pt>
                <c:pt idx="9">
                  <c:v>1.13826683364875</c:v>
                </c:pt>
                <c:pt idx="10">
                  <c:v>1.1223999568373499</c:v>
                </c:pt>
                <c:pt idx="11">
                  <c:v>1.13427786832708</c:v>
                </c:pt>
                <c:pt idx="12">
                  <c:v>1.0550140713223</c:v>
                </c:pt>
                <c:pt idx="13">
                  <c:v>0.74377527599154003</c:v>
                </c:pt>
                <c:pt idx="14">
                  <c:v>1.0710922770206699</c:v>
                </c:pt>
                <c:pt idx="15">
                  <c:v>1.0486827405396599</c:v>
                </c:pt>
                <c:pt idx="16">
                  <c:v>1.06039345056342</c:v>
                </c:pt>
                <c:pt idx="17">
                  <c:v>0.82452960021178701</c:v>
                </c:pt>
                <c:pt idx="18">
                  <c:v>0.86839868235252804</c:v>
                </c:pt>
                <c:pt idx="19">
                  <c:v>0.87048113523873705</c:v>
                </c:pt>
                <c:pt idx="20">
                  <c:v>1.0001445816621599</c:v>
                </c:pt>
                <c:pt idx="21">
                  <c:v>1.0103869401442001</c:v>
                </c:pt>
                <c:pt idx="22">
                  <c:v>1.0350671171611101</c:v>
                </c:pt>
                <c:pt idx="23">
                  <c:v>0.90614741299136303</c:v>
                </c:pt>
                <c:pt idx="24">
                  <c:v>0.93588881600922702</c:v>
                </c:pt>
                <c:pt idx="25">
                  <c:v>0.93666611360329999</c:v>
                </c:pt>
                <c:pt idx="26">
                  <c:v>0.96081780775704695</c:v>
                </c:pt>
                <c:pt idx="27">
                  <c:v>0.88459311528631102</c:v>
                </c:pt>
                <c:pt idx="28">
                  <c:v>0.83043435312592495</c:v>
                </c:pt>
                <c:pt idx="29">
                  <c:v>0.83738972358401098</c:v>
                </c:pt>
                <c:pt idx="30">
                  <c:v>0.88365982576854596</c:v>
                </c:pt>
                <c:pt idx="31">
                  <c:v>0.96595711144719498</c:v>
                </c:pt>
                <c:pt idx="32">
                  <c:v>0.93389455123723697</c:v>
                </c:pt>
                <c:pt idx="33">
                  <c:v>0.93780968176503199</c:v>
                </c:pt>
                <c:pt idx="34">
                  <c:v>0.93191729749862295</c:v>
                </c:pt>
                <c:pt idx="35">
                  <c:v>0.86367758889602297</c:v>
                </c:pt>
                <c:pt idx="36">
                  <c:v>0.88348436819199005</c:v>
                </c:pt>
                <c:pt idx="37">
                  <c:v>0.89376380448869697</c:v>
                </c:pt>
                <c:pt idx="38">
                  <c:v>1.04516278622548</c:v>
                </c:pt>
                <c:pt idx="39">
                  <c:v>1.0042367148521101</c:v>
                </c:pt>
                <c:pt idx="40">
                  <c:v>1.0152937868326899</c:v>
                </c:pt>
                <c:pt idx="41">
                  <c:v>1.0123253374183301</c:v>
                </c:pt>
                <c:pt idx="42">
                  <c:v>1.00527004710447</c:v>
                </c:pt>
                <c:pt idx="43">
                  <c:v>1.01814372769307</c:v>
                </c:pt>
                <c:pt idx="44">
                  <c:v>1.04156518475003</c:v>
                </c:pt>
                <c:pt idx="45">
                  <c:v>1.0400409861893201</c:v>
                </c:pt>
                <c:pt idx="46">
                  <c:v>1.0101874887465501</c:v>
                </c:pt>
                <c:pt idx="47">
                  <c:v>1.01488434764253</c:v>
                </c:pt>
                <c:pt idx="48">
                  <c:v>1.0159056723914599</c:v>
                </c:pt>
                <c:pt idx="49">
                  <c:v>1.02039953423789</c:v>
                </c:pt>
                <c:pt idx="50">
                  <c:v>1.0170472284179699</c:v>
                </c:pt>
                <c:pt idx="51">
                  <c:v>1.02943477322421</c:v>
                </c:pt>
                <c:pt idx="52">
                  <c:v>0.88191660731350596</c:v>
                </c:pt>
                <c:pt idx="53">
                  <c:v>1.0786523946223101</c:v>
                </c:pt>
                <c:pt idx="54">
                  <c:v>0.82489123286579302</c:v>
                </c:pt>
                <c:pt idx="55">
                  <c:v>0.94642361130359898</c:v>
                </c:pt>
                <c:pt idx="56">
                  <c:v>0.92281298839021597</c:v>
                </c:pt>
                <c:pt idx="57">
                  <c:v>0.89091497493977601</c:v>
                </c:pt>
                <c:pt idx="58">
                  <c:v>0.95303734403812301</c:v>
                </c:pt>
                <c:pt idx="59">
                  <c:v>0.92951254871956901</c:v>
                </c:pt>
                <c:pt idx="60">
                  <c:v>1.1610462010707101</c:v>
                </c:pt>
                <c:pt idx="61">
                  <c:v>1.0477304514613499</c:v>
                </c:pt>
                <c:pt idx="62">
                  <c:v>0.91958096031630798</c:v>
                </c:pt>
                <c:pt idx="63">
                  <c:v>1.0376475756552499</c:v>
                </c:pt>
                <c:pt idx="64">
                  <c:v>0.90117825915192395</c:v>
                </c:pt>
                <c:pt idx="65">
                  <c:v>1.0284568577934501</c:v>
                </c:pt>
                <c:pt idx="66">
                  <c:v>0.99416392179707802</c:v>
                </c:pt>
                <c:pt idx="67">
                  <c:v>1.1052937814180701</c:v>
                </c:pt>
                <c:pt idx="68">
                  <c:v>0.93636374213829099</c:v>
                </c:pt>
                <c:pt idx="69">
                  <c:v>1.05454516151399</c:v>
                </c:pt>
                <c:pt idx="70">
                  <c:v>0.92480983546692297</c:v>
                </c:pt>
                <c:pt idx="71">
                  <c:v>1.0989117330018201</c:v>
                </c:pt>
                <c:pt idx="72">
                  <c:v>1.11015751344328</c:v>
                </c:pt>
                <c:pt idx="73">
                  <c:v>0.71644225635232806</c:v>
                </c:pt>
                <c:pt idx="74">
                  <c:v>0.72100783009613301</c:v>
                </c:pt>
                <c:pt idx="75">
                  <c:v>1.17324474560018</c:v>
                </c:pt>
                <c:pt idx="76">
                  <c:v>0.848793008674952</c:v>
                </c:pt>
                <c:pt idx="77">
                  <c:v>0.93031201225359705</c:v>
                </c:pt>
                <c:pt idx="78">
                  <c:v>0.93563934583850294</c:v>
                </c:pt>
                <c:pt idx="79">
                  <c:v>0.94012707108129501</c:v>
                </c:pt>
                <c:pt idx="80">
                  <c:v>1.0098178257822601</c:v>
                </c:pt>
                <c:pt idx="81">
                  <c:v>0.93141486990935296</c:v>
                </c:pt>
                <c:pt idx="82">
                  <c:v>0.95728788396248299</c:v>
                </c:pt>
                <c:pt idx="83">
                  <c:v>1.0434766068105501</c:v>
                </c:pt>
                <c:pt idx="84">
                  <c:v>1.0518067421366799</c:v>
                </c:pt>
                <c:pt idx="85">
                  <c:v>1.04384419093119</c:v>
                </c:pt>
                <c:pt idx="86">
                  <c:v>0.92694926774568798</c:v>
                </c:pt>
                <c:pt idx="87">
                  <c:v>0.95438639820758997</c:v>
                </c:pt>
                <c:pt idx="88">
                  <c:v>0.93315072813455302</c:v>
                </c:pt>
                <c:pt idx="89">
                  <c:v>0.92749244403032705</c:v>
                </c:pt>
                <c:pt idx="90">
                  <c:v>0.91271345772238399</c:v>
                </c:pt>
                <c:pt idx="91">
                  <c:v>0.88589270774145701</c:v>
                </c:pt>
                <c:pt idx="92">
                  <c:v>0.89370048306817695</c:v>
                </c:pt>
                <c:pt idx="93">
                  <c:v>1.0568371404982499</c:v>
                </c:pt>
                <c:pt idx="94">
                  <c:v>1.04130085664328</c:v>
                </c:pt>
                <c:pt idx="95">
                  <c:v>1.0593728303613399</c:v>
                </c:pt>
                <c:pt idx="96">
                  <c:v>0.97719800995049499</c:v>
                </c:pt>
                <c:pt idx="97">
                  <c:v>0.98816523566846903</c:v>
                </c:pt>
                <c:pt idx="98">
                  <c:v>1.01183476433153</c:v>
                </c:pt>
                <c:pt idx="99">
                  <c:v>1.17489554697973</c:v>
                </c:pt>
                <c:pt idx="100">
                  <c:v>1.2931868983400501</c:v>
                </c:pt>
                <c:pt idx="101">
                  <c:v>1.1542630071200299</c:v>
                </c:pt>
                <c:pt idx="102">
                  <c:v>1.1998003308004099</c:v>
                </c:pt>
                <c:pt idx="103">
                  <c:v>1.21709047870069</c:v>
                </c:pt>
              </c:numCache>
            </c:numRef>
          </c:xVal>
          <c:yVal>
            <c:numRef>
              <c:f>internal_H52Q_TM_valid!$W$5:$W$108</c:f>
              <c:numCache>
                <c:formatCode>General</c:formatCode>
                <c:ptCount val="104"/>
                <c:pt idx="0">
                  <c:v>1.15999382358089</c:v>
                </c:pt>
                <c:pt idx="1">
                  <c:v>1.1753842085866799</c:v>
                </c:pt>
                <c:pt idx="2">
                  <c:v>1.0399209407733201</c:v>
                </c:pt>
                <c:pt idx="3">
                  <c:v>1.0159983053336901</c:v>
                </c:pt>
                <c:pt idx="4">
                  <c:v>1.02025744101284</c:v>
                </c:pt>
                <c:pt idx="5">
                  <c:v>1.04800583599547</c:v>
                </c:pt>
                <c:pt idx="6">
                  <c:v>1.0192628484025801</c:v>
                </c:pt>
                <c:pt idx="7">
                  <c:v>1.1716767223862801</c:v>
                </c:pt>
                <c:pt idx="8">
                  <c:v>1.2083000608471599</c:v>
                </c:pt>
                <c:pt idx="9">
                  <c:v>1.13826683364875</c:v>
                </c:pt>
                <c:pt idx="10">
                  <c:v>1.1223999568373499</c:v>
                </c:pt>
                <c:pt idx="11">
                  <c:v>1.13427786832708</c:v>
                </c:pt>
                <c:pt idx="12">
                  <c:v>1.0550140713223</c:v>
                </c:pt>
                <c:pt idx="13">
                  <c:v>0.74377527599154003</c:v>
                </c:pt>
                <c:pt idx="14">
                  <c:v>1.0710922770206699</c:v>
                </c:pt>
                <c:pt idx="15">
                  <c:v>1.0486827405396599</c:v>
                </c:pt>
                <c:pt idx="16">
                  <c:v>1.06039345056342</c:v>
                </c:pt>
                <c:pt idx="17">
                  <c:v>0.82452960021178701</c:v>
                </c:pt>
                <c:pt idx="18">
                  <c:v>0.86839868235252804</c:v>
                </c:pt>
                <c:pt idx="19">
                  <c:v>0.87048113523873705</c:v>
                </c:pt>
                <c:pt idx="20">
                  <c:v>1.0001445816621599</c:v>
                </c:pt>
                <c:pt idx="21">
                  <c:v>1.0103869401442001</c:v>
                </c:pt>
                <c:pt idx="22">
                  <c:v>1.0350671171611101</c:v>
                </c:pt>
                <c:pt idx="23">
                  <c:v>0.90614741299136303</c:v>
                </c:pt>
                <c:pt idx="24">
                  <c:v>0.93588881600922702</c:v>
                </c:pt>
                <c:pt idx="25">
                  <c:v>0.93666611360329999</c:v>
                </c:pt>
                <c:pt idx="26">
                  <c:v>0.96081780775704695</c:v>
                </c:pt>
                <c:pt idx="27">
                  <c:v>0.88459311528631102</c:v>
                </c:pt>
                <c:pt idx="28">
                  <c:v>0.83043435312592495</c:v>
                </c:pt>
                <c:pt idx="29">
                  <c:v>0.83738972358401098</c:v>
                </c:pt>
                <c:pt idx="30">
                  <c:v>0.88365982576854596</c:v>
                </c:pt>
                <c:pt idx="31">
                  <c:v>0.96595711144719498</c:v>
                </c:pt>
                <c:pt idx="32">
                  <c:v>0.93389455123723697</c:v>
                </c:pt>
                <c:pt idx="33">
                  <c:v>0.93780968176503199</c:v>
                </c:pt>
                <c:pt idx="34">
                  <c:v>0.93191729749862295</c:v>
                </c:pt>
                <c:pt idx="35">
                  <c:v>0.86367758889602297</c:v>
                </c:pt>
                <c:pt idx="36">
                  <c:v>0.88348436819199005</c:v>
                </c:pt>
                <c:pt idx="37">
                  <c:v>0.89376380448869697</c:v>
                </c:pt>
                <c:pt idx="38">
                  <c:v>1.04516278622548</c:v>
                </c:pt>
                <c:pt idx="39">
                  <c:v>1.0042367148521101</c:v>
                </c:pt>
                <c:pt idx="40">
                  <c:v>1.0152937868326899</c:v>
                </c:pt>
                <c:pt idx="41">
                  <c:v>1.0123253374183301</c:v>
                </c:pt>
                <c:pt idx="42">
                  <c:v>1.00527004710447</c:v>
                </c:pt>
                <c:pt idx="43">
                  <c:v>1.01814372769307</c:v>
                </c:pt>
                <c:pt idx="44">
                  <c:v>1.04156518475003</c:v>
                </c:pt>
                <c:pt idx="45">
                  <c:v>1.0400409861893201</c:v>
                </c:pt>
                <c:pt idx="46">
                  <c:v>1.0101874887465501</c:v>
                </c:pt>
                <c:pt idx="47">
                  <c:v>1.01488434764253</c:v>
                </c:pt>
                <c:pt idx="48">
                  <c:v>1.0159056723914599</c:v>
                </c:pt>
                <c:pt idx="49">
                  <c:v>1.02039953423789</c:v>
                </c:pt>
                <c:pt idx="50">
                  <c:v>1.0170472284179699</c:v>
                </c:pt>
                <c:pt idx="51">
                  <c:v>1.02943477322421</c:v>
                </c:pt>
                <c:pt idx="52">
                  <c:v>0.88191660731350596</c:v>
                </c:pt>
                <c:pt idx="53">
                  <c:v>1.0786523946223101</c:v>
                </c:pt>
                <c:pt idx="54">
                  <c:v>0.82489123286579302</c:v>
                </c:pt>
                <c:pt idx="55">
                  <c:v>0.94642361130359898</c:v>
                </c:pt>
                <c:pt idx="56">
                  <c:v>0.92281298839021597</c:v>
                </c:pt>
                <c:pt idx="57">
                  <c:v>0.89091497493977601</c:v>
                </c:pt>
                <c:pt idx="58">
                  <c:v>0.95303734403812301</c:v>
                </c:pt>
                <c:pt idx="59">
                  <c:v>0.92951254871956901</c:v>
                </c:pt>
                <c:pt idx="60">
                  <c:v>1.1610462010707101</c:v>
                </c:pt>
                <c:pt idx="61">
                  <c:v>1.0477304514613499</c:v>
                </c:pt>
                <c:pt idx="62">
                  <c:v>0.91958096031630798</c:v>
                </c:pt>
                <c:pt idx="63">
                  <c:v>1.0376475756552499</c:v>
                </c:pt>
                <c:pt idx="64">
                  <c:v>0.90117825915192395</c:v>
                </c:pt>
                <c:pt idx="65">
                  <c:v>1.0284568577934501</c:v>
                </c:pt>
                <c:pt idx="66">
                  <c:v>0.99416392179707802</c:v>
                </c:pt>
                <c:pt idx="67">
                  <c:v>1.1052937814180701</c:v>
                </c:pt>
                <c:pt idx="68">
                  <c:v>0.93636374213829099</c:v>
                </c:pt>
                <c:pt idx="69">
                  <c:v>1.05454516151399</c:v>
                </c:pt>
                <c:pt idx="70">
                  <c:v>0.92480983546692297</c:v>
                </c:pt>
                <c:pt idx="71">
                  <c:v>1.0989117330018201</c:v>
                </c:pt>
                <c:pt idx="72">
                  <c:v>1.11015751344328</c:v>
                </c:pt>
                <c:pt idx="73">
                  <c:v>0.71644225635232806</c:v>
                </c:pt>
                <c:pt idx="74">
                  <c:v>0.72100783009613301</c:v>
                </c:pt>
                <c:pt idx="75">
                  <c:v>1.17324474560018</c:v>
                </c:pt>
                <c:pt idx="76">
                  <c:v>0.848793008674952</c:v>
                </c:pt>
                <c:pt idx="77">
                  <c:v>0.93031201225359705</c:v>
                </c:pt>
                <c:pt idx="78">
                  <c:v>0.93563934583850294</c:v>
                </c:pt>
                <c:pt idx="79">
                  <c:v>0.94012707108129501</c:v>
                </c:pt>
                <c:pt idx="80">
                  <c:v>1.0098178257822601</c:v>
                </c:pt>
                <c:pt idx="81">
                  <c:v>0.93141486990935296</c:v>
                </c:pt>
                <c:pt idx="82">
                  <c:v>0.95728788396248299</c:v>
                </c:pt>
                <c:pt idx="83">
                  <c:v>1.0434766068105501</c:v>
                </c:pt>
                <c:pt idx="84">
                  <c:v>1.0518067421366799</c:v>
                </c:pt>
                <c:pt idx="85">
                  <c:v>1.04384419093119</c:v>
                </c:pt>
                <c:pt idx="86">
                  <c:v>0.92694926774568798</c:v>
                </c:pt>
                <c:pt idx="87">
                  <c:v>0.95438639820758997</c:v>
                </c:pt>
                <c:pt idx="88">
                  <c:v>0.93315072813455302</c:v>
                </c:pt>
                <c:pt idx="89">
                  <c:v>0.92749244403032705</c:v>
                </c:pt>
                <c:pt idx="90">
                  <c:v>0.91271345772238399</c:v>
                </c:pt>
                <c:pt idx="91">
                  <c:v>0.88589270774145701</c:v>
                </c:pt>
                <c:pt idx="92">
                  <c:v>0.89370048306817695</c:v>
                </c:pt>
                <c:pt idx="93">
                  <c:v>1.0568371404982499</c:v>
                </c:pt>
                <c:pt idx="94">
                  <c:v>1.04130085664328</c:v>
                </c:pt>
                <c:pt idx="95">
                  <c:v>1.0593728303613399</c:v>
                </c:pt>
                <c:pt idx="96">
                  <c:v>0.97719800995049499</c:v>
                </c:pt>
                <c:pt idx="97">
                  <c:v>0.98816523566846903</c:v>
                </c:pt>
                <c:pt idx="98">
                  <c:v>1.01183476433153</c:v>
                </c:pt>
                <c:pt idx="99">
                  <c:v>1.17489554697973</c:v>
                </c:pt>
                <c:pt idx="100">
                  <c:v>1.2931868983400501</c:v>
                </c:pt>
                <c:pt idx="101">
                  <c:v>1.1542630071200299</c:v>
                </c:pt>
                <c:pt idx="102">
                  <c:v>1.1998003308004099</c:v>
                </c:pt>
                <c:pt idx="103">
                  <c:v>1.21709047870069</c:v>
                </c:pt>
              </c:numCache>
            </c:numRef>
          </c:yVal>
          <c:smooth val="0"/>
          <c:extLst>
            <c:ext xmlns:c16="http://schemas.microsoft.com/office/drawing/2014/chart" uri="{C3380CC4-5D6E-409C-BE32-E72D297353CC}">
              <c16:uniqueId val="{00000001-61DB-42FA-8C58-07C7DFF95CAB}"/>
            </c:ext>
          </c:extLst>
        </c:ser>
        <c:dLbls>
          <c:showLegendKey val="0"/>
          <c:showVal val="0"/>
          <c:showCatName val="0"/>
          <c:showSerName val="0"/>
          <c:showPercent val="0"/>
          <c:showBubbleSize val="0"/>
        </c:dLbls>
        <c:axId val="282239679"/>
        <c:axId val="282237759"/>
      </c:scatterChart>
      <c:valAx>
        <c:axId val="28223967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PM_after_B2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282237759"/>
        <c:crosses val="autoZero"/>
        <c:crossBetween val="midCat"/>
      </c:valAx>
      <c:valAx>
        <c:axId val="2822377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PM_after_C</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28223967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ja-JP"/>
              <a:t>PM before/after B2 vs L_over_D_fixed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scatterChart>
        <c:scatterStyle val="lineMarker"/>
        <c:varyColors val="0"/>
        <c:ser>
          <c:idx val="0"/>
          <c:order val="0"/>
          <c:tx>
            <c:v>PM_before</c:v>
          </c:tx>
          <c:spPr>
            <a:ln w="38100" cap="rnd">
              <a:noFill/>
              <a:round/>
            </a:ln>
            <a:effectLst/>
          </c:spPr>
          <c:marker>
            <c:symbol val="circle"/>
            <c:size val="5"/>
            <c:spPr>
              <a:solidFill>
                <a:schemeClr val="accent1"/>
              </a:solidFill>
              <a:ln w="9525">
                <a:solidFill>
                  <a:schemeClr val="accent1"/>
                </a:solidFill>
              </a:ln>
              <a:effectLst/>
            </c:spPr>
          </c:marker>
          <c:xVal>
            <c:numRef>
              <c:f>internal_H52Q_TM_valid!$A$234:$A$337</c:f>
              <c:numCache>
                <c:formatCode>General</c:formatCode>
                <c:ptCount val="104"/>
                <c:pt idx="0">
                  <c:v>80</c:v>
                </c:pt>
                <c:pt idx="1">
                  <c:v>80</c:v>
                </c:pt>
                <c:pt idx="2">
                  <c:v>80</c:v>
                </c:pt>
                <c:pt idx="3">
                  <c:v>80</c:v>
                </c:pt>
                <c:pt idx="4">
                  <c:v>80</c:v>
                </c:pt>
                <c:pt idx="5">
                  <c:v>80</c:v>
                </c:pt>
                <c:pt idx="6">
                  <c:v>80</c:v>
                </c:pt>
                <c:pt idx="7">
                  <c:v>80</c:v>
                </c:pt>
                <c:pt idx="8">
                  <c:v>80</c:v>
                </c:pt>
                <c:pt idx="9">
                  <c:v>80</c:v>
                </c:pt>
                <c:pt idx="10">
                  <c:v>80</c:v>
                </c:pt>
                <c:pt idx="11">
                  <c:v>80</c:v>
                </c:pt>
                <c:pt idx="12">
                  <c:v>80</c:v>
                </c:pt>
                <c:pt idx="13">
                  <c:v>64.5833333333333</c:v>
                </c:pt>
                <c:pt idx="14">
                  <c:v>64.5833333333333</c:v>
                </c:pt>
                <c:pt idx="15">
                  <c:v>64.5833333333333</c:v>
                </c:pt>
                <c:pt idx="16">
                  <c:v>64.5833333333333</c:v>
                </c:pt>
                <c:pt idx="17">
                  <c:v>64.5833333333333</c:v>
                </c:pt>
                <c:pt idx="18">
                  <c:v>64.5833333333333</c:v>
                </c:pt>
                <c:pt idx="19">
                  <c:v>64.5833333333333</c:v>
                </c:pt>
                <c:pt idx="20">
                  <c:v>64.5833333333333</c:v>
                </c:pt>
                <c:pt idx="21">
                  <c:v>64.5833333333333</c:v>
                </c:pt>
                <c:pt idx="22">
                  <c:v>64.5833333333333</c:v>
                </c:pt>
                <c:pt idx="23">
                  <c:v>64.5833333333333</c:v>
                </c:pt>
                <c:pt idx="24">
                  <c:v>64.5833333333333</c:v>
                </c:pt>
                <c:pt idx="25">
                  <c:v>64.5833333333333</c:v>
                </c:pt>
                <c:pt idx="26">
                  <c:v>64.5833333333333</c:v>
                </c:pt>
                <c:pt idx="27">
                  <c:v>64.5833333333333</c:v>
                </c:pt>
                <c:pt idx="28">
                  <c:v>64.5833333333333</c:v>
                </c:pt>
                <c:pt idx="29">
                  <c:v>64.5833333333333</c:v>
                </c:pt>
                <c:pt idx="30">
                  <c:v>64.5833333333333</c:v>
                </c:pt>
                <c:pt idx="31">
                  <c:v>64.5833333333333</c:v>
                </c:pt>
                <c:pt idx="32">
                  <c:v>64.5833333333333</c:v>
                </c:pt>
                <c:pt idx="33">
                  <c:v>64.5833333333333</c:v>
                </c:pt>
                <c:pt idx="34">
                  <c:v>64.5833333333333</c:v>
                </c:pt>
                <c:pt idx="35">
                  <c:v>64.5833333333333</c:v>
                </c:pt>
                <c:pt idx="36">
                  <c:v>64.5833333333333</c:v>
                </c:pt>
                <c:pt idx="37">
                  <c:v>64.5833333333333</c:v>
                </c:pt>
                <c:pt idx="38">
                  <c:v>64.516129032258107</c:v>
                </c:pt>
                <c:pt idx="39">
                  <c:v>64.516129032258107</c:v>
                </c:pt>
                <c:pt idx="40">
                  <c:v>64.516129032258107</c:v>
                </c:pt>
                <c:pt idx="41">
                  <c:v>64.516129032258107</c:v>
                </c:pt>
                <c:pt idx="42">
                  <c:v>64.516129032258107</c:v>
                </c:pt>
                <c:pt idx="43">
                  <c:v>64.516129032258107</c:v>
                </c:pt>
                <c:pt idx="44">
                  <c:v>64.516129032258107</c:v>
                </c:pt>
                <c:pt idx="45">
                  <c:v>64.516129032258107</c:v>
                </c:pt>
                <c:pt idx="46">
                  <c:v>64.516129032258107</c:v>
                </c:pt>
                <c:pt idx="47">
                  <c:v>64.516129032258107</c:v>
                </c:pt>
                <c:pt idx="48">
                  <c:v>64.516129032258107</c:v>
                </c:pt>
                <c:pt idx="49">
                  <c:v>64.516129032258107</c:v>
                </c:pt>
                <c:pt idx="50">
                  <c:v>64.516129032258107</c:v>
                </c:pt>
                <c:pt idx="51">
                  <c:v>64.516129032258107</c:v>
                </c:pt>
                <c:pt idx="52">
                  <c:v>64.516129032258107</c:v>
                </c:pt>
                <c:pt idx="53">
                  <c:v>64.516129032258107</c:v>
                </c:pt>
                <c:pt idx="54">
                  <c:v>66.844919786096298</c:v>
                </c:pt>
                <c:pt idx="55">
                  <c:v>66.844919786096298</c:v>
                </c:pt>
                <c:pt idx="56">
                  <c:v>66.844919786096298</c:v>
                </c:pt>
                <c:pt idx="57">
                  <c:v>66.844919786096298</c:v>
                </c:pt>
                <c:pt idx="58">
                  <c:v>66.844919786096298</c:v>
                </c:pt>
                <c:pt idx="59">
                  <c:v>66.844919786096298</c:v>
                </c:pt>
                <c:pt idx="60">
                  <c:v>66.844919786096298</c:v>
                </c:pt>
                <c:pt idx="61">
                  <c:v>66.844919786096298</c:v>
                </c:pt>
                <c:pt idx="62">
                  <c:v>66.844919786096298</c:v>
                </c:pt>
                <c:pt idx="63">
                  <c:v>66.844919786096298</c:v>
                </c:pt>
                <c:pt idx="64">
                  <c:v>66.844919786096298</c:v>
                </c:pt>
                <c:pt idx="65">
                  <c:v>66.844919786096298</c:v>
                </c:pt>
                <c:pt idx="66">
                  <c:v>66.844919786096298</c:v>
                </c:pt>
                <c:pt idx="67">
                  <c:v>66.844919786096298</c:v>
                </c:pt>
                <c:pt idx="68">
                  <c:v>66.844919786096298</c:v>
                </c:pt>
                <c:pt idx="69">
                  <c:v>66.844919786096298</c:v>
                </c:pt>
                <c:pt idx="70">
                  <c:v>66.844919786096298</c:v>
                </c:pt>
                <c:pt idx="71">
                  <c:v>66.844919786096298</c:v>
                </c:pt>
                <c:pt idx="72">
                  <c:v>66.844919786096298</c:v>
                </c:pt>
                <c:pt idx="73">
                  <c:v>66.844919786096298</c:v>
                </c:pt>
                <c:pt idx="74">
                  <c:v>66.844919786096298</c:v>
                </c:pt>
                <c:pt idx="75">
                  <c:v>66.844919786096298</c:v>
                </c:pt>
                <c:pt idx="76">
                  <c:v>66.844919786096298</c:v>
                </c:pt>
                <c:pt idx="77">
                  <c:v>66.844919786096298</c:v>
                </c:pt>
                <c:pt idx="78">
                  <c:v>75.980392156862706</c:v>
                </c:pt>
                <c:pt idx="79">
                  <c:v>75.980392156862706</c:v>
                </c:pt>
                <c:pt idx="80">
                  <c:v>75.980392156862706</c:v>
                </c:pt>
                <c:pt idx="81">
                  <c:v>75.980392156862706</c:v>
                </c:pt>
                <c:pt idx="82">
                  <c:v>75.980392156862706</c:v>
                </c:pt>
                <c:pt idx="83">
                  <c:v>75.980392156862706</c:v>
                </c:pt>
                <c:pt idx="84">
                  <c:v>75.980392156862706</c:v>
                </c:pt>
                <c:pt idx="85">
                  <c:v>75.980392156862706</c:v>
                </c:pt>
                <c:pt idx="86">
                  <c:v>365.33333333333297</c:v>
                </c:pt>
                <c:pt idx="87">
                  <c:v>365.33333333333297</c:v>
                </c:pt>
                <c:pt idx="88">
                  <c:v>365.33333333333297</c:v>
                </c:pt>
                <c:pt idx="89">
                  <c:v>365.33333333333297</c:v>
                </c:pt>
                <c:pt idx="90">
                  <c:v>365.33333333333297</c:v>
                </c:pt>
                <c:pt idx="91">
                  <c:v>365.33333333333297</c:v>
                </c:pt>
                <c:pt idx="92">
                  <c:v>365.33333333333297</c:v>
                </c:pt>
                <c:pt idx="93">
                  <c:v>365.33333333333297</c:v>
                </c:pt>
                <c:pt idx="94">
                  <c:v>365.33333333333297</c:v>
                </c:pt>
                <c:pt idx="95">
                  <c:v>365.33333333333297</c:v>
                </c:pt>
                <c:pt idx="96">
                  <c:v>365.33333333333297</c:v>
                </c:pt>
                <c:pt idx="97">
                  <c:v>365.33333333333297</c:v>
                </c:pt>
                <c:pt idx="98">
                  <c:v>365.33333333333297</c:v>
                </c:pt>
                <c:pt idx="99">
                  <c:v>365.33333333333297</c:v>
                </c:pt>
                <c:pt idx="100">
                  <c:v>365.33333333333297</c:v>
                </c:pt>
                <c:pt idx="101">
                  <c:v>365.33333333333297</c:v>
                </c:pt>
                <c:pt idx="102">
                  <c:v>365.33333333333297</c:v>
                </c:pt>
                <c:pt idx="103">
                  <c:v>365.33333333333297</c:v>
                </c:pt>
              </c:numCache>
            </c:numRef>
          </c:xVal>
          <c:yVal>
            <c:numRef>
              <c:f>internal_H52Q_TM_valid!$B$234:$B$337</c:f>
              <c:numCache>
                <c:formatCode>General</c:formatCode>
                <c:ptCount val="104"/>
                <c:pt idx="0">
                  <c:v>1.15999382358089</c:v>
                </c:pt>
                <c:pt idx="1">
                  <c:v>1.1753842085866799</c:v>
                </c:pt>
                <c:pt idx="2">
                  <c:v>1.0399209407733201</c:v>
                </c:pt>
                <c:pt idx="3">
                  <c:v>1.0159983053336901</c:v>
                </c:pt>
                <c:pt idx="4">
                  <c:v>1.02025744101284</c:v>
                </c:pt>
                <c:pt idx="5">
                  <c:v>1.04800583599547</c:v>
                </c:pt>
                <c:pt idx="6">
                  <c:v>1.0192628484025801</c:v>
                </c:pt>
                <c:pt idx="7">
                  <c:v>1.1716767223862801</c:v>
                </c:pt>
                <c:pt idx="8">
                  <c:v>1.2083000608471599</c:v>
                </c:pt>
                <c:pt idx="9">
                  <c:v>1.13826683364875</c:v>
                </c:pt>
                <c:pt idx="10">
                  <c:v>1.1223999568373499</c:v>
                </c:pt>
                <c:pt idx="11">
                  <c:v>1.13427786832708</c:v>
                </c:pt>
                <c:pt idx="12">
                  <c:v>1.0550140713223</c:v>
                </c:pt>
                <c:pt idx="13">
                  <c:v>0.74377527599154003</c:v>
                </c:pt>
                <c:pt idx="14">
                  <c:v>1.0710922770206699</c:v>
                </c:pt>
                <c:pt idx="15">
                  <c:v>1.0486827405396599</c:v>
                </c:pt>
                <c:pt idx="16">
                  <c:v>1.06039345056342</c:v>
                </c:pt>
                <c:pt idx="17">
                  <c:v>0.82452960021178701</c:v>
                </c:pt>
                <c:pt idx="18">
                  <c:v>0.86839868235252804</c:v>
                </c:pt>
                <c:pt idx="19">
                  <c:v>0.87048113523873705</c:v>
                </c:pt>
                <c:pt idx="20">
                  <c:v>1.0001445816621599</c:v>
                </c:pt>
                <c:pt idx="21">
                  <c:v>1.0103869401442001</c:v>
                </c:pt>
                <c:pt idx="22">
                  <c:v>1.0350671171611101</c:v>
                </c:pt>
                <c:pt idx="23">
                  <c:v>0.90614741299136303</c:v>
                </c:pt>
                <c:pt idx="24">
                  <c:v>0.93588881600922702</c:v>
                </c:pt>
                <c:pt idx="25">
                  <c:v>0.93666611360329999</c:v>
                </c:pt>
                <c:pt idx="26">
                  <c:v>0.96081780775704695</c:v>
                </c:pt>
                <c:pt idx="27">
                  <c:v>0.88459311528631102</c:v>
                </c:pt>
                <c:pt idx="28">
                  <c:v>0.83043435312592495</c:v>
                </c:pt>
                <c:pt idx="29">
                  <c:v>0.83738972358401098</c:v>
                </c:pt>
                <c:pt idx="30">
                  <c:v>0.88365982576854596</c:v>
                </c:pt>
                <c:pt idx="31">
                  <c:v>0.96595711144719498</c:v>
                </c:pt>
                <c:pt idx="32">
                  <c:v>0.93389455123723697</c:v>
                </c:pt>
                <c:pt idx="33">
                  <c:v>0.93780968176503199</c:v>
                </c:pt>
                <c:pt idx="34">
                  <c:v>0.93191729749862295</c:v>
                </c:pt>
                <c:pt idx="35">
                  <c:v>0.86367758889602297</c:v>
                </c:pt>
                <c:pt idx="36">
                  <c:v>0.88348436819199005</c:v>
                </c:pt>
                <c:pt idx="37">
                  <c:v>0.89376380448869697</c:v>
                </c:pt>
                <c:pt idx="38">
                  <c:v>1.04516278622548</c:v>
                </c:pt>
                <c:pt idx="39">
                  <c:v>1.0042367148521101</c:v>
                </c:pt>
                <c:pt idx="40">
                  <c:v>1.0152937868326899</c:v>
                </c:pt>
                <c:pt idx="41">
                  <c:v>1.0123253374183301</c:v>
                </c:pt>
                <c:pt idx="42">
                  <c:v>1.00527004710447</c:v>
                </c:pt>
                <c:pt idx="43">
                  <c:v>1.01814372769307</c:v>
                </c:pt>
                <c:pt idx="44">
                  <c:v>1.04156518475003</c:v>
                </c:pt>
                <c:pt idx="45">
                  <c:v>1.0400409861893201</c:v>
                </c:pt>
                <c:pt idx="46">
                  <c:v>1.0101874887465501</c:v>
                </c:pt>
                <c:pt idx="47">
                  <c:v>1.01488434764253</c:v>
                </c:pt>
                <c:pt idx="48">
                  <c:v>1.0159056723914599</c:v>
                </c:pt>
                <c:pt idx="49">
                  <c:v>1.02039953423789</c:v>
                </c:pt>
                <c:pt idx="50">
                  <c:v>1.0170472284179699</c:v>
                </c:pt>
                <c:pt idx="51">
                  <c:v>1.02943477322421</c:v>
                </c:pt>
                <c:pt idx="52">
                  <c:v>0.88191660731350596</c:v>
                </c:pt>
                <c:pt idx="53">
                  <c:v>1.0786523946223101</c:v>
                </c:pt>
                <c:pt idx="54">
                  <c:v>0.82489123286579302</c:v>
                </c:pt>
                <c:pt idx="55">
                  <c:v>0.94642361130359898</c:v>
                </c:pt>
                <c:pt idx="56">
                  <c:v>0.92281298839021597</c:v>
                </c:pt>
                <c:pt idx="57">
                  <c:v>0.89091497493977601</c:v>
                </c:pt>
                <c:pt idx="58">
                  <c:v>0.95303734403812301</c:v>
                </c:pt>
                <c:pt idx="59">
                  <c:v>0.92951254871956901</c:v>
                </c:pt>
                <c:pt idx="60">
                  <c:v>1.1610462010707101</c:v>
                </c:pt>
                <c:pt idx="61">
                  <c:v>1.0477304514613499</c:v>
                </c:pt>
                <c:pt idx="62">
                  <c:v>0.91958096031630798</c:v>
                </c:pt>
                <c:pt idx="63">
                  <c:v>1.0376475756552499</c:v>
                </c:pt>
                <c:pt idx="64">
                  <c:v>0.90117825915192395</c:v>
                </c:pt>
                <c:pt idx="65">
                  <c:v>1.0284568577934501</c:v>
                </c:pt>
                <c:pt idx="66">
                  <c:v>0.99416392179707802</c:v>
                </c:pt>
                <c:pt idx="67">
                  <c:v>1.1052937814180701</c:v>
                </c:pt>
                <c:pt idx="68">
                  <c:v>0.93636374213829099</c:v>
                </c:pt>
                <c:pt idx="69">
                  <c:v>1.05454516151399</c:v>
                </c:pt>
                <c:pt idx="70">
                  <c:v>0.92480983546692297</c:v>
                </c:pt>
                <c:pt idx="71">
                  <c:v>1.0989117330018201</c:v>
                </c:pt>
                <c:pt idx="72">
                  <c:v>1.11015751344328</c:v>
                </c:pt>
                <c:pt idx="73">
                  <c:v>0.71644225635232806</c:v>
                </c:pt>
                <c:pt idx="74">
                  <c:v>0.72100783009613301</c:v>
                </c:pt>
                <c:pt idx="75">
                  <c:v>1.17324474560018</c:v>
                </c:pt>
                <c:pt idx="76">
                  <c:v>0.848793008674952</c:v>
                </c:pt>
                <c:pt idx="77">
                  <c:v>0.93031201225359705</c:v>
                </c:pt>
                <c:pt idx="78">
                  <c:v>0.93563934583850294</c:v>
                </c:pt>
                <c:pt idx="79">
                  <c:v>0.94012707108129501</c:v>
                </c:pt>
                <c:pt idx="80">
                  <c:v>1.0098178257822601</c:v>
                </c:pt>
                <c:pt idx="81">
                  <c:v>0.93141486990935296</c:v>
                </c:pt>
                <c:pt idx="82">
                  <c:v>0.95728788396248299</c:v>
                </c:pt>
                <c:pt idx="83">
                  <c:v>1.0434766068105501</c:v>
                </c:pt>
                <c:pt idx="84">
                  <c:v>1.0518067421366799</c:v>
                </c:pt>
                <c:pt idx="85">
                  <c:v>1.04384419093119</c:v>
                </c:pt>
                <c:pt idx="86">
                  <c:v>1.64660199640591</c:v>
                </c:pt>
                <c:pt idx="87">
                  <c:v>1.69534040676583</c:v>
                </c:pt>
                <c:pt idx="88">
                  <c:v>1.6576180653670201</c:v>
                </c:pt>
                <c:pt idx="89">
                  <c:v>1.64756687677834</c:v>
                </c:pt>
                <c:pt idx="90">
                  <c:v>1.62131397469806</c:v>
                </c:pt>
                <c:pt idx="91">
                  <c:v>1.5736704822218199</c:v>
                </c:pt>
                <c:pt idx="92">
                  <c:v>1.58753995586813</c:v>
                </c:pt>
                <c:pt idx="93">
                  <c:v>1.8773305141633301</c:v>
                </c:pt>
                <c:pt idx="94">
                  <c:v>1.8497323737877001</c:v>
                </c:pt>
                <c:pt idx="95">
                  <c:v>1.8818348297026</c:v>
                </c:pt>
                <c:pt idx="96">
                  <c:v>1.73586219878197</c:v>
                </c:pt>
                <c:pt idx="97">
                  <c:v>1.75534401552278</c:v>
                </c:pt>
                <c:pt idx="98">
                  <c:v>1.7973897827581</c:v>
                </c:pt>
                <c:pt idx="99">
                  <c:v>2.0870455596022901</c:v>
                </c:pt>
                <c:pt idx="100">
                  <c:v>2.2971744006133501</c:v>
                </c:pt>
                <c:pt idx="101">
                  <c:v>2.0503945987503198</c:v>
                </c:pt>
                <c:pt idx="102">
                  <c:v>2.1312855932115902</c:v>
                </c:pt>
                <c:pt idx="103">
                  <c:v>2.1619992396228902</c:v>
                </c:pt>
              </c:numCache>
            </c:numRef>
          </c:yVal>
          <c:smooth val="0"/>
          <c:extLst>
            <c:ext xmlns:c16="http://schemas.microsoft.com/office/drawing/2014/chart" uri="{C3380CC4-5D6E-409C-BE32-E72D297353CC}">
              <c16:uniqueId val="{00000000-1861-4EFA-80FC-F02D24DB389E}"/>
            </c:ext>
          </c:extLst>
        </c:ser>
        <c:ser>
          <c:idx val="1"/>
          <c:order val="1"/>
          <c:tx>
            <c:v>PM_after_B2</c:v>
          </c:tx>
          <c:spPr>
            <a:ln w="25400" cap="rnd">
              <a:noFill/>
              <a:round/>
            </a:ln>
            <a:effectLst/>
          </c:spPr>
          <c:marker>
            <c:symbol val="circle"/>
            <c:size val="5"/>
            <c:spPr>
              <a:solidFill>
                <a:schemeClr val="accent2"/>
              </a:solidFill>
              <a:ln w="9525">
                <a:solidFill>
                  <a:schemeClr val="accent2"/>
                </a:solidFill>
              </a:ln>
              <a:effectLst/>
            </c:spPr>
          </c:marker>
          <c:xVal>
            <c:numRef>
              <c:f>internal_H52Q_TM_valid!$A$234:$A$337</c:f>
              <c:numCache>
                <c:formatCode>General</c:formatCode>
                <c:ptCount val="104"/>
                <c:pt idx="0">
                  <c:v>80</c:v>
                </c:pt>
                <c:pt idx="1">
                  <c:v>80</c:v>
                </c:pt>
                <c:pt idx="2">
                  <c:v>80</c:v>
                </c:pt>
                <c:pt idx="3">
                  <c:v>80</c:v>
                </c:pt>
                <c:pt idx="4">
                  <c:v>80</c:v>
                </c:pt>
                <c:pt idx="5">
                  <c:v>80</c:v>
                </c:pt>
                <c:pt idx="6">
                  <c:v>80</c:v>
                </c:pt>
                <c:pt idx="7">
                  <c:v>80</c:v>
                </c:pt>
                <c:pt idx="8">
                  <c:v>80</c:v>
                </c:pt>
                <c:pt idx="9">
                  <c:v>80</c:v>
                </c:pt>
                <c:pt idx="10">
                  <c:v>80</c:v>
                </c:pt>
                <c:pt idx="11">
                  <c:v>80</c:v>
                </c:pt>
                <c:pt idx="12">
                  <c:v>80</c:v>
                </c:pt>
                <c:pt idx="13">
                  <c:v>64.5833333333333</c:v>
                </c:pt>
                <c:pt idx="14">
                  <c:v>64.5833333333333</c:v>
                </c:pt>
                <c:pt idx="15">
                  <c:v>64.5833333333333</c:v>
                </c:pt>
                <c:pt idx="16">
                  <c:v>64.5833333333333</c:v>
                </c:pt>
                <c:pt idx="17">
                  <c:v>64.5833333333333</c:v>
                </c:pt>
                <c:pt idx="18">
                  <c:v>64.5833333333333</c:v>
                </c:pt>
                <c:pt idx="19">
                  <c:v>64.5833333333333</c:v>
                </c:pt>
                <c:pt idx="20">
                  <c:v>64.5833333333333</c:v>
                </c:pt>
                <c:pt idx="21">
                  <c:v>64.5833333333333</c:v>
                </c:pt>
                <c:pt idx="22">
                  <c:v>64.5833333333333</c:v>
                </c:pt>
                <c:pt idx="23">
                  <c:v>64.5833333333333</c:v>
                </c:pt>
                <c:pt idx="24">
                  <c:v>64.5833333333333</c:v>
                </c:pt>
                <c:pt idx="25">
                  <c:v>64.5833333333333</c:v>
                </c:pt>
                <c:pt idx="26">
                  <c:v>64.5833333333333</c:v>
                </c:pt>
                <c:pt idx="27">
                  <c:v>64.5833333333333</c:v>
                </c:pt>
                <c:pt idx="28">
                  <c:v>64.5833333333333</c:v>
                </c:pt>
                <c:pt idx="29">
                  <c:v>64.5833333333333</c:v>
                </c:pt>
                <c:pt idx="30">
                  <c:v>64.5833333333333</c:v>
                </c:pt>
                <c:pt idx="31">
                  <c:v>64.5833333333333</c:v>
                </c:pt>
                <c:pt idx="32">
                  <c:v>64.5833333333333</c:v>
                </c:pt>
                <c:pt idx="33">
                  <c:v>64.5833333333333</c:v>
                </c:pt>
                <c:pt idx="34">
                  <c:v>64.5833333333333</c:v>
                </c:pt>
                <c:pt idx="35">
                  <c:v>64.5833333333333</c:v>
                </c:pt>
                <c:pt idx="36">
                  <c:v>64.5833333333333</c:v>
                </c:pt>
                <c:pt idx="37">
                  <c:v>64.5833333333333</c:v>
                </c:pt>
                <c:pt idx="38">
                  <c:v>64.516129032258107</c:v>
                </c:pt>
                <c:pt idx="39">
                  <c:v>64.516129032258107</c:v>
                </c:pt>
                <c:pt idx="40">
                  <c:v>64.516129032258107</c:v>
                </c:pt>
                <c:pt idx="41">
                  <c:v>64.516129032258107</c:v>
                </c:pt>
                <c:pt idx="42">
                  <c:v>64.516129032258107</c:v>
                </c:pt>
                <c:pt idx="43">
                  <c:v>64.516129032258107</c:v>
                </c:pt>
                <c:pt idx="44">
                  <c:v>64.516129032258107</c:v>
                </c:pt>
                <c:pt idx="45">
                  <c:v>64.516129032258107</c:v>
                </c:pt>
                <c:pt idx="46">
                  <c:v>64.516129032258107</c:v>
                </c:pt>
                <c:pt idx="47">
                  <c:v>64.516129032258107</c:v>
                </c:pt>
                <c:pt idx="48">
                  <c:v>64.516129032258107</c:v>
                </c:pt>
                <c:pt idx="49">
                  <c:v>64.516129032258107</c:v>
                </c:pt>
                <c:pt idx="50">
                  <c:v>64.516129032258107</c:v>
                </c:pt>
                <c:pt idx="51">
                  <c:v>64.516129032258107</c:v>
                </c:pt>
                <c:pt idx="52">
                  <c:v>64.516129032258107</c:v>
                </c:pt>
                <c:pt idx="53">
                  <c:v>64.516129032258107</c:v>
                </c:pt>
                <c:pt idx="54">
                  <c:v>66.844919786096298</c:v>
                </c:pt>
                <c:pt idx="55">
                  <c:v>66.844919786096298</c:v>
                </c:pt>
                <c:pt idx="56">
                  <c:v>66.844919786096298</c:v>
                </c:pt>
                <c:pt idx="57">
                  <c:v>66.844919786096298</c:v>
                </c:pt>
                <c:pt idx="58">
                  <c:v>66.844919786096298</c:v>
                </c:pt>
                <c:pt idx="59">
                  <c:v>66.844919786096298</c:v>
                </c:pt>
                <c:pt idx="60">
                  <c:v>66.844919786096298</c:v>
                </c:pt>
                <c:pt idx="61">
                  <c:v>66.844919786096298</c:v>
                </c:pt>
                <c:pt idx="62">
                  <c:v>66.844919786096298</c:v>
                </c:pt>
                <c:pt idx="63">
                  <c:v>66.844919786096298</c:v>
                </c:pt>
                <c:pt idx="64">
                  <c:v>66.844919786096298</c:v>
                </c:pt>
                <c:pt idx="65">
                  <c:v>66.844919786096298</c:v>
                </c:pt>
                <c:pt idx="66">
                  <c:v>66.844919786096298</c:v>
                </c:pt>
                <c:pt idx="67">
                  <c:v>66.844919786096298</c:v>
                </c:pt>
                <c:pt idx="68">
                  <c:v>66.844919786096298</c:v>
                </c:pt>
                <c:pt idx="69">
                  <c:v>66.844919786096298</c:v>
                </c:pt>
                <c:pt idx="70">
                  <c:v>66.844919786096298</c:v>
                </c:pt>
                <c:pt idx="71">
                  <c:v>66.844919786096298</c:v>
                </c:pt>
                <c:pt idx="72">
                  <c:v>66.844919786096298</c:v>
                </c:pt>
                <c:pt idx="73">
                  <c:v>66.844919786096298</c:v>
                </c:pt>
                <c:pt idx="74">
                  <c:v>66.844919786096298</c:v>
                </c:pt>
                <c:pt idx="75">
                  <c:v>66.844919786096298</c:v>
                </c:pt>
                <c:pt idx="76">
                  <c:v>66.844919786096298</c:v>
                </c:pt>
                <c:pt idx="77">
                  <c:v>66.844919786096298</c:v>
                </c:pt>
                <c:pt idx="78">
                  <c:v>75.980392156862706</c:v>
                </c:pt>
                <c:pt idx="79">
                  <c:v>75.980392156862706</c:v>
                </c:pt>
                <c:pt idx="80">
                  <c:v>75.980392156862706</c:v>
                </c:pt>
                <c:pt idx="81">
                  <c:v>75.980392156862706</c:v>
                </c:pt>
                <c:pt idx="82">
                  <c:v>75.980392156862706</c:v>
                </c:pt>
                <c:pt idx="83">
                  <c:v>75.980392156862706</c:v>
                </c:pt>
                <c:pt idx="84">
                  <c:v>75.980392156862706</c:v>
                </c:pt>
                <c:pt idx="85">
                  <c:v>75.980392156862706</c:v>
                </c:pt>
                <c:pt idx="86">
                  <c:v>365.33333333333297</c:v>
                </c:pt>
                <c:pt idx="87">
                  <c:v>365.33333333333297</c:v>
                </c:pt>
                <c:pt idx="88">
                  <c:v>365.33333333333297</c:v>
                </c:pt>
                <c:pt idx="89">
                  <c:v>365.33333333333297</c:v>
                </c:pt>
                <c:pt idx="90">
                  <c:v>365.33333333333297</c:v>
                </c:pt>
                <c:pt idx="91">
                  <c:v>365.33333333333297</c:v>
                </c:pt>
                <c:pt idx="92">
                  <c:v>365.33333333333297</c:v>
                </c:pt>
                <c:pt idx="93">
                  <c:v>365.33333333333297</c:v>
                </c:pt>
                <c:pt idx="94">
                  <c:v>365.33333333333297</c:v>
                </c:pt>
                <c:pt idx="95">
                  <c:v>365.33333333333297</c:v>
                </c:pt>
                <c:pt idx="96">
                  <c:v>365.33333333333297</c:v>
                </c:pt>
                <c:pt idx="97">
                  <c:v>365.33333333333297</c:v>
                </c:pt>
                <c:pt idx="98">
                  <c:v>365.33333333333297</c:v>
                </c:pt>
                <c:pt idx="99">
                  <c:v>365.33333333333297</c:v>
                </c:pt>
                <c:pt idx="100">
                  <c:v>365.33333333333297</c:v>
                </c:pt>
                <c:pt idx="101">
                  <c:v>365.33333333333297</c:v>
                </c:pt>
                <c:pt idx="102">
                  <c:v>365.33333333333297</c:v>
                </c:pt>
                <c:pt idx="103">
                  <c:v>365.33333333333297</c:v>
                </c:pt>
              </c:numCache>
            </c:numRef>
          </c:xVal>
          <c:yVal>
            <c:numRef>
              <c:f>internal_H52Q_TM_valid!$C$234:$C$337</c:f>
              <c:numCache>
                <c:formatCode>General</c:formatCode>
                <c:ptCount val="104"/>
                <c:pt idx="0">
                  <c:v>1.15999382358089</c:v>
                </c:pt>
                <c:pt idx="1">
                  <c:v>1.1753842085866799</c:v>
                </c:pt>
                <c:pt idx="2">
                  <c:v>1.0399209407733201</c:v>
                </c:pt>
                <c:pt idx="3">
                  <c:v>1.0159983053336901</c:v>
                </c:pt>
                <c:pt idx="4">
                  <c:v>1.02025744101284</c:v>
                </c:pt>
                <c:pt idx="5">
                  <c:v>1.04800583599547</c:v>
                </c:pt>
                <c:pt idx="6">
                  <c:v>1.0192628484025801</c:v>
                </c:pt>
                <c:pt idx="7">
                  <c:v>1.1716767223862801</c:v>
                </c:pt>
                <c:pt idx="8">
                  <c:v>1.2083000608471599</c:v>
                </c:pt>
                <c:pt idx="9">
                  <c:v>1.13826683364875</c:v>
                </c:pt>
                <c:pt idx="10">
                  <c:v>1.1223999568373499</c:v>
                </c:pt>
                <c:pt idx="11">
                  <c:v>1.13427786832708</c:v>
                </c:pt>
                <c:pt idx="12">
                  <c:v>1.0550140713223</c:v>
                </c:pt>
                <c:pt idx="13">
                  <c:v>0.74377527599154003</c:v>
                </c:pt>
                <c:pt idx="14">
                  <c:v>1.0710922770206699</c:v>
                </c:pt>
                <c:pt idx="15">
                  <c:v>1.0486827405396599</c:v>
                </c:pt>
                <c:pt idx="16">
                  <c:v>1.06039345056342</c:v>
                </c:pt>
                <c:pt idx="17">
                  <c:v>0.82452960021178701</c:v>
                </c:pt>
                <c:pt idx="18">
                  <c:v>0.86839868235252804</c:v>
                </c:pt>
                <c:pt idx="19">
                  <c:v>0.87048113523873705</c:v>
                </c:pt>
                <c:pt idx="20">
                  <c:v>1.0001445816621599</c:v>
                </c:pt>
                <c:pt idx="21">
                  <c:v>1.0103869401442001</c:v>
                </c:pt>
                <c:pt idx="22">
                  <c:v>1.0350671171611101</c:v>
                </c:pt>
                <c:pt idx="23">
                  <c:v>0.90614741299136303</c:v>
                </c:pt>
                <c:pt idx="24">
                  <c:v>0.93588881600922702</c:v>
                </c:pt>
                <c:pt idx="25">
                  <c:v>0.93666611360329999</c:v>
                </c:pt>
                <c:pt idx="26">
                  <c:v>0.96081780775704695</c:v>
                </c:pt>
                <c:pt idx="27">
                  <c:v>0.88459311528631102</c:v>
                </c:pt>
                <c:pt idx="28">
                  <c:v>0.83043435312592495</c:v>
                </c:pt>
                <c:pt idx="29">
                  <c:v>0.83738972358401098</c:v>
                </c:pt>
                <c:pt idx="30">
                  <c:v>0.88365982576854596</c:v>
                </c:pt>
                <c:pt idx="31">
                  <c:v>0.96595711144719498</c:v>
                </c:pt>
                <c:pt idx="32">
                  <c:v>0.93389455123723697</c:v>
                </c:pt>
                <c:pt idx="33">
                  <c:v>0.93780968176503199</c:v>
                </c:pt>
                <c:pt idx="34">
                  <c:v>0.93191729749862295</c:v>
                </c:pt>
                <c:pt idx="35">
                  <c:v>0.86367758889602297</c:v>
                </c:pt>
                <c:pt idx="36">
                  <c:v>0.88348436819199005</c:v>
                </c:pt>
                <c:pt idx="37">
                  <c:v>0.89376380448869697</c:v>
                </c:pt>
                <c:pt idx="38">
                  <c:v>1.04516278622548</c:v>
                </c:pt>
                <c:pt idx="39">
                  <c:v>1.0042367148521101</c:v>
                </c:pt>
                <c:pt idx="40">
                  <c:v>1.0152937868326899</c:v>
                </c:pt>
                <c:pt idx="41">
                  <c:v>1.0123253374183301</c:v>
                </c:pt>
                <c:pt idx="42">
                  <c:v>1.00527004710447</c:v>
                </c:pt>
                <c:pt idx="43">
                  <c:v>1.01814372769307</c:v>
                </c:pt>
                <c:pt idx="44">
                  <c:v>1.04156518475003</c:v>
                </c:pt>
                <c:pt idx="45">
                  <c:v>1.0400409861893201</c:v>
                </c:pt>
                <c:pt idx="46">
                  <c:v>1.0101874887465501</c:v>
                </c:pt>
                <c:pt idx="47">
                  <c:v>1.01488434764253</c:v>
                </c:pt>
                <c:pt idx="48">
                  <c:v>1.0159056723914599</c:v>
                </c:pt>
                <c:pt idx="49">
                  <c:v>1.02039953423789</c:v>
                </c:pt>
                <c:pt idx="50">
                  <c:v>1.0170472284179699</c:v>
                </c:pt>
                <c:pt idx="51">
                  <c:v>1.02943477322421</c:v>
                </c:pt>
                <c:pt idx="52">
                  <c:v>0.88191660731350596</c:v>
                </c:pt>
                <c:pt idx="53">
                  <c:v>1.0786523946223101</c:v>
                </c:pt>
                <c:pt idx="54">
                  <c:v>0.82489123286579302</c:v>
                </c:pt>
                <c:pt idx="55">
                  <c:v>0.94642361130359898</c:v>
                </c:pt>
                <c:pt idx="56">
                  <c:v>0.92281298839021597</c:v>
                </c:pt>
                <c:pt idx="57">
                  <c:v>0.89091497493977601</c:v>
                </c:pt>
                <c:pt idx="58">
                  <c:v>0.95303734403812301</c:v>
                </c:pt>
                <c:pt idx="59">
                  <c:v>0.92951254871956901</c:v>
                </c:pt>
                <c:pt idx="60">
                  <c:v>1.1610462010707101</c:v>
                </c:pt>
                <c:pt idx="61">
                  <c:v>1.0477304514613499</c:v>
                </c:pt>
                <c:pt idx="62">
                  <c:v>0.91958096031630798</c:v>
                </c:pt>
                <c:pt idx="63">
                  <c:v>1.0376475756552499</c:v>
                </c:pt>
                <c:pt idx="64">
                  <c:v>0.90117825915192395</c:v>
                </c:pt>
                <c:pt idx="65">
                  <c:v>1.0284568577934501</c:v>
                </c:pt>
                <c:pt idx="66">
                  <c:v>0.99416392179707802</c:v>
                </c:pt>
                <c:pt idx="67">
                  <c:v>1.1052937814180701</c:v>
                </c:pt>
                <c:pt idx="68">
                  <c:v>0.93636374213829099</c:v>
                </c:pt>
                <c:pt idx="69">
                  <c:v>1.05454516151399</c:v>
                </c:pt>
                <c:pt idx="70">
                  <c:v>0.92480983546692297</c:v>
                </c:pt>
                <c:pt idx="71">
                  <c:v>1.0989117330018201</c:v>
                </c:pt>
                <c:pt idx="72">
                  <c:v>1.11015751344328</c:v>
                </c:pt>
                <c:pt idx="73">
                  <c:v>0.71644225635232806</c:v>
                </c:pt>
                <c:pt idx="74">
                  <c:v>0.72100783009613301</c:v>
                </c:pt>
                <c:pt idx="75">
                  <c:v>1.17324474560018</c:v>
                </c:pt>
                <c:pt idx="76">
                  <c:v>0.848793008674952</c:v>
                </c:pt>
                <c:pt idx="77">
                  <c:v>0.93031201225359705</c:v>
                </c:pt>
                <c:pt idx="78">
                  <c:v>0.93563934583850294</c:v>
                </c:pt>
                <c:pt idx="79">
                  <c:v>0.94012707108129501</c:v>
                </c:pt>
                <c:pt idx="80">
                  <c:v>1.0098178257822601</c:v>
                </c:pt>
                <c:pt idx="81">
                  <c:v>0.93141486990935296</c:v>
                </c:pt>
                <c:pt idx="82">
                  <c:v>0.95728788396248299</c:v>
                </c:pt>
                <c:pt idx="83">
                  <c:v>1.0434766068105501</c:v>
                </c:pt>
                <c:pt idx="84">
                  <c:v>1.0518067421366799</c:v>
                </c:pt>
                <c:pt idx="85">
                  <c:v>1.04384419093119</c:v>
                </c:pt>
                <c:pt idx="86">
                  <c:v>0.92694926774568798</c:v>
                </c:pt>
                <c:pt idx="87">
                  <c:v>0.95438639820758997</c:v>
                </c:pt>
                <c:pt idx="88">
                  <c:v>0.93315072813455302</c:v>
                </c:pt>
                <c:pt idx="89">
                  <c:v>0.92749244403032705</c:v>
                </c:pt>
                <c:pt idx="90">
                  <c:v>0.91271345772238399</c:v>
                </c:pt>
                <c:pt idx="91">
                  <c:v>0.88589270774145701</c:v>
                </c:pt>
                <c:pt idx="92">
                  <c:v>0.89370048306817695</c:v>
                </c:pt>
                <c:pt idx="93">
                  <c:v>1.0568371404982499</c:v>
                </c:pt>
                <c:pt idx="94">
                  <c:v>1.04130085664328</c:v>
                </c:pt>
                <c:pt idx="95">
                  <c:v>1.0593728303613399</c:v>
                </c:pt>
                <c:pt idx="96">
                  <c:v>0.97719800995049499</c:v>
                </c:pt>
                <c:pt idx="97">
                  <c:v>0.98816523566846903</c:v>
                </c:pt>
                <c:pt idx="98">
                  <c:v>1.01183476433153</c:v>
                </c:pt>
                <c:pt idx="99">
                  <c:v>1.17489554697973</c:v>
                </c:pt>
                <c:pt idx="100">
                  <c:v>1.2931868983400501</c:v>
                </c:pt>
                <c:pt idx="101">
                  <c:v>1.1542630071200299</c:v>
                </c:pt>
                <c:pt idx="102">
                  <c:v>1.1998003308004099</c:v>
                </c:pt>
                <c:pt idx="103">
                  <c:v>1.21709047870069</c:v>
                </c:pt>
              </c:numCache>
            </c:numRef>
          </c:yVal>
          <c:smooth val="0"/>
          <c:extLst>
            <c:ext xmlns:c16="http://schemas.microsoft.com/office/drawing/2014/chart" uri="{C3380CC4-5D6E-409C-BE32-E72D297353CC}">
              <c16:uniqueId val="{00000001-1861-4EFA-80FC-F02D24DB389E}"/>
            </c:ext>
          </c:extLst>
        </c:ser>
        <c:ser>
          <c:idx val="2"/>
          <c:order val="2"/>
          <c:tx>
            <c:v>y=1 reference</c:v>
          </c:tx>
          <c:spPr>
            <a:ln w="25400" cap="rnd">
              <a:noFill/>
              <a:round/>
            </a:ln>
            <a:effectLst/>
          </c:spPr>
          <c:marker>
            <c:symbol val="circle"/>
            <c:size val="5"/>
            <c:spPr>
              <a:solidFill>
                <a:schemeClr val="accent3"/>
              </a:solidFill>
              <a:ln w="9525">
                <a:solidFill>
                  <a:schemeClr val="accent3"/>
                </a:solidFill>
              </a:ln>
              <a:effectLst/>
            </c:spPr>
          </c:marker>
          <c:xVal>
            <c:numRef>
              <c:f>internal_H52Q_TM_valid!$A$234:$A$337</c:f>
              <c:numCache>
                <c:formatCode>General</c:formatCode>
                <c:ptCount val="104"/>
                <c:pt idx="0">
                  <c:v>80</c:v>
                </c:pt>
                <c:pt idx="1">
                  <c:v>80</c:v>
                </c:pt>
                <c:pt idx="2">
                  <c:v>80</c:v>
                </c:pt>
                <c:pt idx="3">
                  <c:v>80</c:v>
                </c:pt>
                <c:pt idx="4">
                  <c:v>80</c:v>
                </c:pt>
                <c:pt idx="5">
                  <c:v>80</c:v>
                </c:pt>
                <c:pt idx="6">
                  <c:v>80</c:v>
                </c:pt>
                <c:pt idx="7">
                  <c:v>80</c:v>
                </c:pt>
                <c:pt idx="8">
                  <c:v>80</c:v>
                </c:pt>
                <c:pt idx="9">
                  <c:v>80</c:v>
                </c:pt>
                <c:pt idx="10">
                  <c:v>80</c:v>
                </c:pt>
                <c:pt idx="11">
                  <c:v>80</c:v>
                </c:pt>
                <c:pt idx="12">
                  <c:v>80</c:v>
                </c:pt>
                <c:pt idx="13">
                  <c:v>64.5833333333333</c:v>
                </c:pt>
                <c:pt idx="14">
                  <c:v>64.5833333333333</c:v>
                </c:pt>
                <c:pt idx="15">
                  <c:v>64.5833333333333</c:v>
                </c:pt>
                <c:pt idx="16">
                  <c:v>64.5833333333333</c:v>
                </c:pt>
                <c:pt idx="17">
                  <c:v>64.5833333333333</c:v>
                </c:pt>
                <c:pt idx="18">
                  <c:v>64.5833333333333</c:v>
                </c:pt>
                <c:pt idx="19">
                  <c:v>64.5833333333333</c:v>
                </c:pt>
                <c:pt idx="20">
                  <c:v>64.5833333333333</c:v>
                </c:pt>
                <c:pt idx="21">
                  <c:v>64.5833333333333</c:v>
                </c:pt>
                <c:pt idx="22">
                  <c:v>64.5833333333333</c:v>
                </c:pt>
                <c:pt idx="23">
                  <c:v>64.5833333333333</c:v>
                </c:pt>
                <c:pt idx="24">
                  <c:v>64.5833333333333</c:v>
                </c:pt>
                <c:pt idx="25">
                  <c:v>64.5833333333333</c:v>
                </c:pt>
                <c:pt idx="26">
                  <c:v>64.5833333333333</c:v>
                </c:pt>
                <c:pt idx="27">
                  <c:v>64.5833333333333</c:v>
                </c:pt>
                <c:pt idx="28">
                  <c:v>64.5833333333333</c:v>
                </c:pt>
                <c:pt idx="29">
                  <c:v>64.5833333333333</c:v>
                </c:pt>
                <c:pt idx="30">
                  <c:v>64.5833333333333</c:v>
                </c:pt>
                <c:pt idx="31">
                  <c:v>64.5833333333333</c:v>
                </c:pt>
                <c:pt idx="32">
                  <c:v>64.5833333333333</c:v>
                </c:pt>
                <c:pt idx="33">
                  <c:v>64.5833333333333</c:v>
                </c:pt>
                <c:pt idx="34">
                  <c:v>64.5833333333333</c:v>
                </c:pt>
                <c:pt idx="35">
                  <c:v>64.5833333333333</c:v>
                </c:pt>
                <c:pt idx="36">
                  <c:v>64.5833333333333</c:v>
                </c:pt>
                <c:pt idx="37">
                  <c:v>64.5833333333333</c:v>
                </c:pt>
                <c:pt idx="38">
                  <c:v>64.516129032258107</c:v>
                </c:pt>
                <c:pt idx="39">
                  <c:v>64.516129032258107</c:v>
                </c:pt>
                <c:pt idx="40">
                  <c:v>64.516129032258107</c:v>
                </c:pt>
                <c:pt idx="41">
                  <c:v>64.516129032258107</c:v>
                </c:pt>
                <c:pt idx="42">
                  <c:v>64.516129032258107</c:v>
                </c:pt>
                <c:pt idx="43">
                  <c:v>64.516129032258107</c:v>
                </c:pt>
                <c:pt idx="44">
                  <c:v>64.516129032258107</c:v>
                </c:pt>
                <c:pt idx="45">
                  <c:v>64.516129032258107</c:v>
                </c:pt>
                <c:pt idx="46">
                  <c:v>64.516129032258107</c:v>
                </c:pt>
                <c:pt idx="47">
                  <c:v>64.516129032258107</c:v>
                </c:pt>
                <c:pt idx="48">
                  <c:v>64.516129032258107</c:v>
                </c:pt>
                <c:pt idx="49">
                  <c:v>64.516129032258107</c:v>
                </c:pt>
                <c:pt idx="50">
                  <c:v>64.516129032258107</c:v>
                </c:pt>
                <c:pt idx="51">
                  <c:v>64.516129032258107</c:v>
                </c:pt>
                <c:pt idx="52">
                  <c:v>64.516129032258107</c:v>
                </c:pt>
                <c:pt idx="53">
                  <c:v>64.516129032258107</c:v>
                </c:pt>
                <c:pt idx="54">
                  <c:v>66.844919786096298</c:v>
                </c:pt>
                <c:pt idx="55">
                  <c:v>66.844919786096298</c:v>
                </c:pt>
                <c:pt idx="56">
                  <c:v>66.844919786096298</c:v>
                </c:pt>
                <c:pt idx="57">
                  <c:v>66.844919786096298</c:v>
                </c:pt>
                <c:pt idx="58">
                  <c:v>66.844919786096298</c:v>
                </c:pt>
                <c:pt idx="59">
                  <c:v>66.844919786096298</c:v>
                </c:pt>
                <c:pt idx="60">
                  <c:v>66.844919786096298</c:v>
                </c:pt>
                <c:pt idx="61">
                  <c:v>66.844919786096298</c:v>
                </c:pt>
                <c:pt idx="62">
                  <c:v>66.844919786096298</c:v>
                </c:pt>
                <c:pt idx="63">
                  <c:v>66.844919786096298</c:v>
                </c:pt>
                <c:pt idx="64">
                  <c:v>66.844919786096298</c:v>
                </c:pt>
                <c:pt idx="65">
                  <c:v>66.844919786096298</c:v>
                </c:pt>
                <c:pt idx="66">
                  <c:v>66.844919786096298</c:v>
                </c:pt>
                <c:pt idx="67">
                  <c:v>66.844919786096298</c:v>
                </c:pt>
                <c:pt idx="68">
                  <c:v>66.844919786096298</c:v>
                </c:pt>
                <c:pt idx="69">
                  <c:v>66.844919786096298</c:v>
                </c:pt>
                <c:pt idx="70">
                  <c:v>66.844919786096298</c:v>
                </c:pt>
                <c:pt idx="71">
                  <c:v>66.844919786096298</c:v>
                </c:pt>
                <c:pt idx="72">
                  <c:v>66.844919786096298</c:v>
                </c:pt>
                <c:pt idx="73">
                  <c:v>66.844919786096298</c:v>
                </c:pt>
                <c:pt idx="74">
                  <c:v>66.844919786096298</c:v>
                </c:pt>
                <c:pt idx="75">
                  <c:v>66.844919786096298</c:v>
                </c:pt>
                <c:pt idx="76">
                  <c:v>66.844919786096298</c:v>
                </c:pt>
                <c:pt idx="77">
                  <c:v>66.844919786096298</c:v>
                </c:pt>
                <c:pt idx="78">
                  <c:v>75.980392156862706</c:v>
                </c:pt>
                <c:pt idx="79">
                  <c:v>75.980392156862706</c:v>
                </c:pt>
                <c:pt idx="80">
                  <c:v>75.980392156862706</c:v>
                </c:pt>
                <c:pt idx="81">
                  <c:v>75.980392156862706</c:v>
                </c:pt>
                <c:pt idx="82">
                  <c:v>75.980392156862706</c:v>
                </c:pt>
                <c:pt idx="83">
                  <c:v>75.980392156862706</c:v>
                </c:pt>
                <c:pt idx="84">
                  <c:v>75.980392156862706</c:v>
                </c:pt>
                <c:pt idx="85">
                  <c:v>75.980392156862706</c:v>
                </c:pt>
                <c:pt idx="86">
                  <c:v>365.33333333333297</c:v>
                </c:pt>
                <c:pt idx="87">
                  <c:v>365.33333333333297</c:v>
                </c:pt>
                <c:pt idx="88">
                  <c:v>365.33333333333297</c:v>
                </c:pt>
                <c:pt idx="89">
                  <c:v>365.33333333333297</c:v>
                </c:pt>
                <c:pt idx="90">
                  <c:v>365.33333333333297</c:v>
                </c:pt>
                <c:pt idx="91">
                  <c:v>365.33333333333297</c:v>
                </c:pt>
                <c:pt idx="92">
                  <c:v>365.33333333333297</c:v>
                </c:pt>
                <c:pt idx="93">
                  <c:v>365.33333333333297</c:v>
                </c:pt>
                <c:pt idx="94">
                  <c:v>365.33333333333297</c:v>
                </c:pt>
                <c:pt idx="95">
                  <c:v>365.33333333333297</c:v>
                </c:pt>
                <c:pt idx="96">
                  <c:v>365.33333333333297</c:v>
                </c:pt>
                <c:pt idx="97">
                  <c:v>365.33333333333297</c:v>
                </c:pt>
                <c:pt idx="98">
                  <c:v>365.33333333333297</c:v>
                </c:pt>
                <c:pt idx="99">
                  <c:v>365.33333333333297</c:v>
                </c:pt>
                <c:pt idx="100">
                  <c:v>365.33333333333297</c:v>
                </c:pt>
                <c:pt idx="101">
                  <c:v>365.33333333333297</c:v>
                </c:pt>
                <c:pt idx="102">
                  <c:v>365.33333333333297</c:v>
                </c:pt>
                <c:pt idx="103">
                  <c:v>365.33333333333297</c:v>
                </c:pt>
              </c:numCache>
            </c:numRef>
          </c:xVal>
          <c:yVal>
            <c:numRef>
              <c:f>internal_H52Q_TM_valid!$D$234:$D$337</c:f>
              <c:numCache>
                <c:formatCode>General</c:formatCode>
                <c:ptCount val="10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1</c:v>
                </c:pt>
                <c:pt idx="102">
                  <c:v>1</c:v>
                </c:pt>
                <c:pt idx="103">
                  <c:v>1</c:v>
                </c:pt>
              </c:numCache>
            </c:numRef>
          </c:yVal>
          <c:smooth val="0"/>
          <c:extLst>
            <c:ext xmlns:c16="http://schemas.microsoft.com/office/drawing/2014/chart" uri="{C3380CC4-5D6E-409C-BE32-E72D297353CC}">
              <c16:uniqueId val="{00000002-1861-4EFA-80FC-F02D24DB389E}"/>
            </c:ext>
          </c:extLst>
        </c:ser>
        <c:dLbls>
          <c:showLegendKey val="0"/>
          <c:showVal val="0"/>
          <c:showCatName val="0"/>
          <c:showSerName val="0"/>
          <c:showPercent val="0"/>
          <c:showBubbleSize val="0"/>
        </c:dLbls>
        <c:axId val="382999519"/>
        <c:axId val="382996639"/>
      </c:scatterChart>
      <c:valAx>
        <c:axId val="38299951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L_over_D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382996639"/>
        <c:crosses val="autoZero"/>
        <c:crossBetween val="midCat"/>
      </c:valAx>
      <c:valAx>
        <c:axId val="3829966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PM residual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38299951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4.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5.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6.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7.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8.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9.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4" Type="http://schemas.openxmlformats.org/officeDocument/2006/relationships/chart" Target="../charts/chart13.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4"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editAs="oneCell">
    <xdr:from>
      <xdr:col>27</xdr:col>
      <xdr:colOff>19050</xdr:colOff>
      <xdr:row>0</xdr:row>
      <xdr:rowOff>66675</xdr:rowOff>
    </xdr:from>
    <xdr:to>
      <xdr:col>27</xdr:col>
      <xdr:colOff>1235244</xdr:colOff>
      <xdr:row>0</xdr:row>
      <xdr:rowOff>492183</xdr:rowOff>
    </xdr:to>
    <xdr:pic>
      <xdr:nvPicPr>
        <xdr:cNvPr id="2" name="/xl/media/image1.png">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23</xdr:col>
      <xdr:colOff>47625</xdr:colOff>
      <xdr:row>0</xdr:row>
      <xdr:rowOff>114300</xdr:rowOff>
    </xdr:from>
    <xdr:to>
      <xdr:col>24</xdr:col>
      <xdr:colOff>687</xdr:colOff>
      <xdr:row>0</xdr:row>
      <xdr:rowOff>514406</xdr:rowOff>
    </xdr:to>
    <xdr:pic>
      <xdr:nvPicPr>
        <xdr:cNvPr id="3" name="/xl/media/image2.png">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24</xdr:col>
      <xdr:colOff>152400</xdr:colOff>
      <xdr:row>0</xdr:row>
      <xdr:rowOff>142875</xdr:rowOff>
    </xdr:from>
    <xdr:to>
      <xdr:col>24</xdr:col>
      <xdr:colOff>492172</xdr:colOff>
      <xdr:row>0</xdr:row>
      <xdr:rowOff>552507</xdr:rowOff>
    </xdr:to>
    <xdr:pic>
      <xdr:nvPicPr>
        <xdr:cNvPr id="4" name="/xl/media/image3.png">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25</xdr:col>
      <xdr:colOff>266700</xdr:colOff>
      <xdr:row>0</xdr:row>
      <xdr:rowOff>152400</xdr:rowOff>
    </xdr:from>
    <xdr:to>
      <xdr:col>25</xdr:col>
      <xdr:colOff>2168790</xdr:colOff>
      <xdr:row>0</xdr:row>
      <xdr:rowOff>568382</xdr:rowOff>
    </xdr:to>
    <xdr:pic>
      <xdr:nvPicPr>
        <xdr:cNvPr id="5" name="/xl/media/image4.png">
          <a:extLst>
            <a:ext uri="{FF2B5EF4-FFF2-40B4-BE49-F238E27FC236}">
              <a16:creationId xmlns:a16="http://schemas.microsoft.com/office/drawing/2014/main" id="{00000000-0008-0000-0900-000005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twoCellAnchor editAs="oneCell">
    <xdr:from>
      <xdr:col>34</xdr:col>
      <xdr:colOff>266700</xdr:colOff>
      <xdr:row>0</xdr:row>
      <xdr:rowOff>57150</xdr:rowOff>
    </xdr:from>
    <xdr:to>
      <xdr:col>34</xdr:col>
      <xdr:colOff>971648</xdr:colOff>
      <xdr:row>0</xdr:row>
      <xdr:rowOff>590624</xdr:rowOff>
    </xdr:to>
    <xdr:pic>
      <xdr:nvPicPr>
        <xdr:cNvPr id="6" name="/xl/media/image5.png">
          <a:extLst>
            <a:ext uri="{FF2B5EF4-FFF2-40B4-BE49-F238E27FC236}">
              <a16:creationId xmlns:a16="http://schemas.microsoft.com/office/drawing/2014/main" id="{00000000-0008-0000-0900-000006000000}"/>
            </a:ext>
          </a:extLst>
        </xdr:cNvPr>
        <xdr:cNvPicPr>
          <a:picLocks noChangeAspect="1"/>
        </xdr:cNvPicPr>
      </xdr:nvPicPr>
      <xdr:blipFill>
        <a:blip xmlns:r="http://schemas.openxmlformats.org/officeDocument/2006/relationships" r:embed="rId5"/>
        <a:stretch>
          <a:fillRect/>
        </a:stretch>
      </xdr:blipFill>
      <xdr:spPr>
        <a:prstGeom prst="rect">
          <a:avLst/>
        </a:prstGeom>
      </xdr:spPr>
    </xdr:pic>
    <xdr:clientData/>
  </xdr:twoCellAnchor>
  <xdr:twoCellAnchor editAs="oneCell">
    <xdr:from>
      <xdr:col>35</xdr:col>
      <xdr:colOff>85725</xdr:colOff>
      <xdr:row>0</xdr:row>
      <xdr:rowOff>76200</xdr:rowOff>
    </xdr:from>
    <xdr:to>
      <xdr:col>35</xdr:col>
      <xdr:colOff>895463</xdr:colOff>
      <xdr:row>0</xdr:row>
      <xdr:rowOff>514411</xdr:rowOff>
    </xdr:to>
    <xdr:pic>
      <xdr:nvPicPr>
        <xdr:cNvPr id="7" name="/xl/media/image6.png">
          <a:extLst>
            <a:ext uri="{FF2B5EF4-FFF2-40B4-BE49-F238E27FC236}">
              <a16:creationId xmlns:a16="http://schemas.microsoft.com/office/drawing/2014/main" id="{00000000-0008-0000-0900-000007000000}"/>
            </a:ext>
          </a:extLst>
        </xdr:cNvPr>
        <xdr:cNvPicPr>
          <a:picLocks noChangeAspect="1"/>
        </xdr:cNvPicPr>
      </xdr:nvPicPr>
      <xdr:blipFill>
        <a:blip xmlns:r="http://schemas.openxmlformats.org/officeDocument/2006/relationships" r:embed="rId6"/>
        <a:stretch>
          <a:fillRect/>
        </a:stretch>
      </xdr:blipFill>
      <xdr:spPr>
        <a:prstGeom prst="rect">
          <a:avLst/>
        </a:prstGeom>
      </xdr:spPr>
    </xdr:pic>
    <xdr:clientData/>
  </xdr:twoCellAnchor>
  <xdr:twoCellAnchor editAs="oneCell">
    <xdr:from>
      <xdr:col>33</xdr:col>
      <xdr:colOff>419100</xdr:colOff>
      <xdr:row>0</xdr:row>
      <xdr:rowOff>76200</xdr:rowOff>
    </xdr:from>
    <xdr:to>
      <xdr:col>33</xdr:col>
      <xdr:colOff>971627</xdr:colOff>
      <xdr:row>0</xdr:row>
      <xdr:rowOff>530287</xdr:rowOff>
    </xdr:to>
    <xdr:pic>
      <xdr:nvPicPr>
        <xdr:cNvPr id="8" name="/xl/media/image7.png">
          <a:extLst>
            <a:ext uri="{FF2B5EF4-FFF2-40B4-BE49-F238E27FC236}">
              <a16:creationId xmlns:a16="http://schemas.microsoft.com/office/drawing/2014/main" id="{00000000-0008-0000-0900-000008000000}"/>
            </a:ext>
          </a:extLst>
        </xdr:cNvPr>
        <xdr:cNvPicPr>
          <a:picLocks noChangeAspect="1"/>
        </xdr:cNvPicPr>
      </xdr:nvPicPr>
      <xdr:blipFill>
        <a:blip xmlns:r="http://schemas.openxmlformats.org/officeDocument/2006/relationships" r:embed="rId7"/>
        <a:stretch>
          <a:fillRect/>
        </a:stretch>
      </xdr:blipFill>
      <xdr:spPr>
        <a:prstGeom prst="rect">
          <a:avLst/>
        </a:prstGeom>
      </xdr:spPr>
    </xdr:pic>
    <xdr:clientData/>
  </xdr:twoCellAnchor>
  <xdr:twoCellAnchor editAs="oneCell">
    <xdr:from>
      <xdr:col>36</xdr:col>
      <xdr:colOff>171450</xdr:colOff>
      <xdr:row>0</xdr:row>
      <xdr:rowOff>123825</xdr:rowOff>
    </xdr:from>
    <xdr:to>
      <xdr:col>36</xdr:col>
      <xdr:colOff>1082801</xdr:colOff>
      <xdr:row>0</xdr:row>
      <xdr:rowOff>552510</xdr:rowOff>
    </xdr:to>
    <xdr:pic>
      <xdr:nvPicPr>
        <xdr:cNvPr id="9" name="/xl/media/image8.png">
          <a:extLst>
            <a:ext uri="{FF2B5EF4-FFF2-40B4-BE49-F238E27FC236}">
              <a16:creationId xmlns:a16="http://schemas.microsoft.com/office/drawing/2014/main" id="{00000000-0008-0000-0900-000009000000}"/>
            </a:ext>
          </a:extLst>
        </xdr:cNvPr>
        <xdr:cNvPicPr>
          <a:picLocks noChangeAspect="1"/>
        </xdr:cNvPicPr>
      </xdr:nvPicPr>
      <xdr:blipFill>
        <a:blip xmlns:r="http://schemas.openxmlformats.org/officeDocument/2006/relationships" r:embed="rId8"/>
        <a:stretch>
          <a:fillRect/>
        </a:stretch>
      </xdr:blipFill>
      <xdr:spPr>
        <a:prstGeom prst="rect">
          <a:avLst/>
        </a:prstGeom>
      </xdr:spPr>
    </xdr:pic>
    <xdr:clientData/>
  </xdr:twoCellAnchor>
  <xdr:twoCellAnchor editAs="oneCell">
    <xdr:from>
      <xdr:col>42</xdr:col>
      <xdr:colOff>19050</xdr:colOff>
      <xdr:row>0</xdr:row>
      <xdr:rowOff>133350</xdr:rowOff>
    </xdr:from>
    <xdr:to>
      <xdr:col>42</xdr:col>
      <xdr:colOff>1152691</xdr:colOff>
      <xdr:row>0</xdr:row>
      <xdr:rowOff>533456</xdr:rowOff>
    </xdr:to>
    <xdr:pic>
      <xdr:nvPicPr>
        <xdr:cNvPr id="10" name="/xl/media/image9.png">
          <a:extLst>
            <a:ext uri="{FF2B5EF4-FFF2-40B4-BE49-F238E27FC236}">
              <a16:creationId xmlns:a16="http://schemas.microsoft.com/office/drawing/2014/main" id="{00000000-0008-0000-0900-00000A000000}"/>
            </a:ext>
          </a:extLst>
        </xdr:cNvPr>
        <xdr:cNvPicPr>
          <a:picLocks noChangeAspect="1"/>
        </xdr:cNvPicPr>
      </xdr:nvPicPr>
      <xdr:blipFill>
        <a:blip xmlns:r="http://schemas.openxmlformats.org/officeDocument/2006/relationships" r:embed="rId9"/>
        <a:stretch>
          <a:fillRect/>
        </a:stretch>
      </xdr:blipFill>
      <xdr:spPr>
        <a:prstGeom prst="rect">
          <a:avLst/>
        </a:prstGeom>
      </xdr:spPr>
    </xdr:pic>
    <xdr:clientData/>
  </xdr:twoCellAnchor>
  <xdr:twoCellAnchor editAs="oneCell">
    <xdr:from>
      <xdr:col>47</xdr:col>
      <xdr:colOff>247650</xdr:colOff>
      <xdr:row>0</xdr:row>
      <xdr:rowOff>152400</xdr:rowOff>
    </xdr:from>
    <xdr:to>
      <xdr:col>47</xdr:col>
      <xdr:colOff>819230</xdr:colOff>
      <xdr:row>0</xdr:row>
      <xdr:rowOff>473119</xdr:rowOff>
    </xdr:to>
    <xdr:pic>
      <xdr:nvPicPr>
        <xdr:cNvPr id="11" name="/xl/media/image10.png">
          <a:extLst>
            <a:ext uri="{FF2B5EF4-FFF2-40B4-BE49-F238E27FC236}">
              <a16:creationId xmlns:a16="http://schemas.microsoft.com/office/drawing/2014/main" id="{00000000-0008-0000-0900-00000B000000}"/>
            </a:ext>
          </a:extLst>
        </xdr:cNvPr>
        <xdr:cNvPicPr>
          <a:picLocks noChangeAspect="1"/>
        </xdr:cNvPicPr>
      </xdr:nvPicPr>
      <xdr:blipFill>
        <a:blip xmlns:r="http://schemas.openxmlformats.org/officeDocument/2006/relationships" r:embed="rId10"/>
        <a:stretch>
          <a:fillRect/>
        </a:stretch>
      </xdr:blipFill>
      <xdr:spPr>
        <a:prstGeom prst="rect">
          <a:avLst/>
        </a:prstGeom>
      </xdr:spPr>
    </xdr:pic>
    <xdr:clientData/>
  </xdr:twoCellAnchor>
  <xdr:twoCellAnchor editAs="oneCell">
    <xdr:from>
      <xdr:col>49</xdr:col>
      <xdr:colOff>95250</xdr:colOff>
      <xdr:row>0</xdr:row>
      <xdr:rowOff>76200</xdr:rowOff>
    </xdr:from>
    <xdr:to>
      <xdr:col>49</xdr:col>
      <xdr:colOff>1197128</xdr:colOff>
      <xdr:row>0</xdr:row>
      <xdr:rowOff>530287</xdr:rowOff>
    </xdr:to>
    <xdr:pic>
      <xdr:nvPicPr>
        <xdr:cNvPr id="12" name="/xl/media/image11.png">
          <a:extLst>
            <a:ext uri="{FF2B5EF4-FFF2-40B4-BE49-F238E27FC236}">
              <a16:creationId xmlns:a16="http://schemas.microsoft.com/office/drawing/2014/main" id="{00000000-0008-0000-0900-00000C000000}"/>
            </a:ext>
          </a:extLst>
        </xdr:cNvPr>
        <xdr:cNvPicPr>
          <a:picLocks noChangeAspect="1"/>
        </xdr:cNvPicPr>
      </xdr:nvPicPr>
      <xdr:blipFill>
        <a:blip xmlns:r="http://schemas.openxmlformats.org/officeDocument/2006/relationships" r:embed="rId11"/>
        <a:stretch>
          <a:fillRect/>
        </a:stretch>
      </xdr:blipFill>
      <xdr:spPr>
        <a:prstGeom prst="rect">
          <a:avLst/>
        </a:prstGeom>
      </xdr:spPr>
    </xdr:pic>
    <xdr:clientData/>
  </xdr:twoCellAnchor>
  <xdr:twoCellAnchor editAs="oneCell">
    <xdr:from>
      <xdr:col>48</xdr:col>
      <xdr:colOff>19050</xdr:colOff>
      <xdr:row>0</xdr:row>
      <xdr:rowOff>66675</xdr:rowOff>
    </xdr:from>
    <xdr:to>
      <xdr:col>48</xdr:col>
      <xdr:colOff>1324168</xdr:colOff>
      <xdr:row>0</xdr:row>
      <xdr:rowOff>704939</xdr:rowOff>
    </xdr:to>
    <xdr:pic>
      <xdr:nvPicPr>
        <xdr:cNvPr id="13" name="/xl/media/image12.png">
          <a:extLst>
            <a:ext uri="{FF2B5EF4-FFF2-40B4-BE49-F238E27FC236}">
              <a16:creationId xmlns:a16="http://schemas.microsoft.com/office/drawing/2014/main" id="{00000000-0008-0000-0900-00000D000000}"/>
            </a:ext>
          </a:extLst>
        </xdr:cNvPr>
        <xdr:cNvPicPr>
          <a:picLocks noChangeAspect="1"/>
        </xdr:cNvPicPr>
      </xdr:nvPicPr>
      <xdr:blipFill>
        <a:blip xmlns:r="http://schemas.openxmlformats.org/officeDocument/2006/relationships" r:embed="rId12"/>
        <a:stretch>
          <a:fillRect/>
        </a:stretch>
      </xdr:blipFill>
      <xdr:spPr>
        <a:prstGeom prst="rect">
          <a:avLst/>
        </a:prstGeom>
      </xdr:spPr>
    </xdr:pic>
    <xdr:clientData/>
  </xdr:twoCellAnchor>
  <xdr:twoCellAnchor editAs="oneCell">
    <xdr:from>
      <xdr:col>20</xdr:col>
      <xdr:colOff>28575</xdr:colOff>
      <xdr:row>0</xdr:row>
      <xdr:rowOff>190500</xdr:rowOff>
    </xdr:from>
    <xdr:to>
      <xdr:col>20</xdr:col>
      <xdr:colOff>1082821</xdr:colOff>
      <xdr:row>0</xdr:row>
      <xdr:rowOff>625535</xdr:rowOff>
    </xdr:to>
    <xdr:pic>
      <xdr:nvPicPr>
        <xdr:cNvPr id="14" name="/xl/media/image13.png">
          <a:extLst>
            <a:ext uri="{FF2B5EF4-FFF2-40B4-BE49-F238E27FC236}">
              <a16:creationId xmlns:a16="http://schemas.microsoft.com/office/drawing/2014/main" id="{00000000-0008-0000-0900-00000E000000}"/>
            </a:ext>
          </a:extLst>
        </xdr:cNvPr>
        <xdr:cNvPicPr>
          <a:picLocks noChangeAspect="1"/>
        </xdr:cNvPicPr>
      </xdr:nvPicPr>
      <xdr:blipFill>
        <a:blip xmlns:r="http://schemas.openxmlformats.org/officeDocument/2006/relationships" r:embed="rId13"/>
        <a:stretch>
          <a:fillRect/>
        </a:stretch>
      </xdr:blipFill>
      <xdr:spPr>
        <a:prstGeom prst="rect">
          <a:avLst/>
        </a:prstGeom>
      </xdr:spPr>
    </xdr:pic>
    <xdr:clientData/>
  </xdr:twoCellAnchor>
  <xdr:oneCellAnchor>
    <xdr:from>
      <xdr:col>28</xdr:col>
      <xdr:colOff>771525</xdr:colOff>
      <xdr:row>0</xdr:row>
      <xdr:rowOff>114300</xdr:rowOff>
    </xdr:from>
    <xdr:ext cx="809738" cy="438211"/>
    <xdr:pic>
      <xdr:nvPicPr>
        <xdr:cNvPr id="15" name="/xl/media/image6.png">
          <a:extLst>
            <a:ext uri="{FF2B5EF4-FFF2-40B4-BE49-F238E27FC236}">
              <a16:creationId xmlns:a16="http://schemas.microsoft.com/office/drawing/2014/main" id="{00000000-0008-0000-0900-00000F000000}"/>
            </a:ext>
          </a:extLst>
        </xdr:cNvPr>
        <xdr:cNvPicPr>
          <a:picLocks noChangeAspect="1"/>
        </xdr:cNvPicPr>
      </xdr:nvPicPr>
      <xdr:blipFill>
        <a:blip xmlns:r="http://schemas.openxmlformats.org/officeDocument/2006/relationships" r:embed="rId6"/>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27</xdr:col>
      <xdr:colOff>19050</xdr:colOff>
      <xdr:row>0</xdr:row>
      <xdr:rowOff>66675</xdr:rowOff>
    </xdr:from>
    <xdr:to>
      <xdr:col>27</xdr:col>
      <xdr:colOff>1235244</xdr:colOff>
      <xdr:row>0</xdr:row>
      <xdr:rowOff>492183</xdr:rowOff>
    </xdr:to>
    <xdr:pic>
      <xdr:nvPicPr>
        <xdr:cNvPr id="2" name="/xl/media/image1.png">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23</xdr:col>
      <xdr:colOff>47625</xdr:colOff>
      <xdr:row>0</xdr:row>
      <xdr:rowOff>114300</xdr:rowOff>
    </xdr:from>
    <xdr:to>
      <xdr:col>24</xdr:col>
      <xdr:colOff>687</xdr:colOff>
      <xdr:row>0</xdr:row>
      <xdr:rowOff>514406</xdr:rowOff>
    </xdr:to>
    <xdr:pic>
      <xdr:nvPicPr>
        <xdr:cNvPr id="3" name="/xl/media/image2.png">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24</xdr:col>
      <xdr:colOff>152400</xdr:colOff>
      <xdr:row>0</xdr:row>
      <xdr:rowOff>142875</xdr:rowOff>
    </xdr:from>
    <xdr:to>
      <xdr:col>24</xdr:col>
      <xdr:colOff>492172</xdr:colOff>
      <xdr:row>0</xdr:row>
      <xdr:rowOff>552507</xdr:rowOff>
    </xdr:to>
    <xdr:pic>
      <xdr:nvPicPr>
        <xdr:cNvPr id="4" name="/xl/media/image3.png">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25</xdr:col>
      <xdr:colOff>266700</xdr:colOff>
      <xdr:row>0</xdr:row>
      <xdr:rowOff>152400</xdr:rowOff>
    </xdr:from>
    <xdr:to>
      <xdr:col>25</xdr:col>
      <xdr:colOff>2168790</xdr:colOff>
      <xdr:row>0</xdr:row>
      <xdr:rowOff>568382</xdr:rowOff>
    </xdr:to>
    <xdr:pic>
      <xdr:nvPicPr>
        <xdr:cNvPr id="5" name="/xl/media/image4.png">
          <a:extLst>
            <a:ext uri="{FF2B5EF4-FFF2-40B4-BE49-F238E27FC236}">
              <a16:creationId xmlns:a16="http://schemas.microsoft.com/office/drawing/2014/main" id="{00000000-0008-0000-0A00-000005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twoCellAnchor editAs="oneCell">
    <xdr:from>
      <xdr:col>34</xdr:col>
      <xdr:colOff>266700</xdr:colOff>
      <xdr:row>0</xdr:row>
      <xdr:rowOff>57150</xdr:rowOff>
    </xdr:from>
    <xdr:to>
      <xdr:col>34</xdr:col>
      <xdr:colOff>971648</xdr:colOff>
      <xdr:row>0</xdr:row>
      <xdr:rowOff>590624</xdr:rowOff>
    </xdr:to>
    <xdr:pic>
      <xdr:nvPicPr>
        <xdr:cNvPr id="6" name="/xl/media/image5.png">
          <a:extLst>
            <a:ext uri="{FF2B5EF4-FFF2-40B4-BE49-F238E27FC236}">
              <a16:creationId xmlns:a16="http://schemas.microsoft.com/office/drawing/2014/main" id="{00000000-0008-0000-0A00-000006000000}"/>
            </a:ext>
          </a:extLst>
        </xdr:cNvPr>
        <xdr:cNvPicPr>
          <a:picLocks noChangeAspect="1"/>
        </xdr:cNvPicPr>
      </xdr:nvPicPr>
      <xdr:blipFill>
        <a:blip xmlns:r="http://schemas.openxmlformats.org/officeDocument/2006/relationships" r:embed="rId5"/>
        <a:stretch>
          <a:fillRect/>
        </a:stretch>
      </xdr:blipFill>
      <xdr:spPr>
        <a:prstGeom prst="rect">
          <a:avLst/>
        </a:prstGeom>
      </xdr:spPr>
    </xdr:pic>
    <xdr:clientData/>
  </xdr:twoCellAnchor>
  <xdr:twoCellAnchor editAs="oneCell">
    <xdr:from>
      <xdr:col>35</xdr:col>
      <xdr:colOff>85725</xdr:colOff>
      <xdr:row>0</xdr:row>
      <xdr:rowOff>76200</xdr:rowOff>
    </xdr:from>
    <xdr:to>
      <xdr:col>35</xdr:col>
      <xdr:colOff>895463</xdr:colOff>
      <xdr:row>0</xdr:row>
      <xdr:rowOff>514411</xdr:rowOff>
    </xdr:to>
    <xdr:pic>
      <xdr:nvPicPr>
        <xdr:cNvPr id="7" name="/xl/media/image6.png">
          <a:extLst>
            <a:ext uri="{FF2B5EF4-FFF2-40B4-BE49-F238E27FC236}">
              <a16:creationId xmlns:a16="http://schemas.microsoft.com/office/drawing/2014/main" id="{00000000-0008-0000-0A00-000007000000}"/>
            </a:ext>
          </a:extLst>
        </xdr:cNvPr>
        <xdr:cNvPicPr>
          <a:picLocks noChangeAspect="1"/>
        </xdr:cNvPicPr>
      </xdr:nvPicPr>
      <xdr:blipFill>
        <a:blip xmlns:r="http://schemas.openxmlformats.org/officeDocument/2006/relationships" r:embed="rId6"/>
        <a:stretch>
          <a:fillRect/>
        </a:stretch>
      </xdr:blipFill>
      <xdr:spPr>
        <a:prstGeom prst="rect">
          <a:avLst/>
        </a:prstGeom>
      </xdr:spPr>
    </xdr:pic>
    <xdr:clientData/>
  </xdr:twoCellAnchor>
  <xdr:twoCellAnchor editAs="oneCell">
    <xdr:from>
      <xdr:col>33</xdr:col>
      <xdr:colOff>419100</xdr:colOff>
      <xdr:row>0</xdr:row>
      <xdr:rowOff>76200</xdr:rowOff>
    </xdr:from>
    <xdr:to>
      <xdr:col>33</xdr:col>
      <xdr:colOff>971627</xdr:colOff>
      <xdr:row>0</xdr:row>
      <xdr:rowOff>530287</xdr:rowOff>
    </xdr:to>
    <xdr:pic>
      <xdr:nvPicPr>
        <xdr:cNvPr id="8" name="/xl/media/image7.png">
          <a:extLst>
            <a:ext uri="{FF2B5EF4-FFF2-40B4-BE49-F238E27FC236}">
              <a16:creationId xmlns:a16="http://schemas.microsoft.com/office/drawing/2014/main" id="{00000000-0008-0000-0A00-000008000000}"/>
            </a:ext>
          </a:extLst>
        </xdr:cNvPr>
        <xdr:cNvPicPr>
          <a:picLocks noChangeAspect="1"/>
        </xdr:cNvPicPr>
      </xdr:nvPicPr>
      <xdr:blipFill>
        <a:blip xmlns:r="http://schemas.openxmlformats.org/officeDocument/2006/relationships" r:embed="rId7"/>
        <a:stretch>
          <a:fillRect/>
        </a:stretch>
      </xdr:blipFill>
      <xdr:spPr>
        <a:prstGeom prst="rect">
          <a:avLst/>
        </a:prstGeom>
      </xdr:spPr>
    </xdr:pic>
    <xdr:clientData/>
  </xdr:twoCellAnchor>
  <xdr:twoCellAnchor editAs="oneCell">
    <xdr:from>
      <xdr:col>36</xdr:col>
      <xdr:colOff>171450</xdr:colOff>
      <xdr:row>0</xdr:row>
      <xdr:rowOff>123825</xdr:rowOff>
    </xdr:from>
    <xdr:to>
      <xdr:col>36</xdr:col>
      <xdr:colOff>1082801</xdr:colOff>
      <xdr:row>0</xdr:row>
      <xdr:rowOff>552510</xdr:rowOff>
    </xdr:to>
    <xdr:pic>
      <xdr:nvPicPr>
        <xdr:cNvPr id="9" name="/xl/media/image8.png">
          <a:extLst>
            <a:ext uri="{FF2B5EF4-FFF2-40B4-BE49-F238E27FC236}">
              <a16:creationId xmlns:a16="http://schemas.microsoft.com/office/drawing/2014/main" id="{00000000-0008-0000-0A00-000009000000}"/>
            </a:ext>
          </a:extLst>
        </xdr:cNvPr>
        <xdr:cNvPicPr>
          <a:picLocks noChangeAspect="1"/>
        </xdr:cNvPicPr>
      </xdr:nvPicPr>
      <xdr:blipFill>
        <a:blip xmlns:r="http://schemas.openxmlformats.org/officeDocument/2006/relationships" r:embed="rId8"/>
        <a:stretch>
          <a:fillRect/>
        </a:stretch>
      </xdr:blipFill>
      <xdr:spPr>
        <a:prstGeom prst="rect">
          <a:avLst/>
        </a:prstGeom>
      </xdr:spPr>
    </xdr:pic>
    <xdr:clientData/>
  </xdr:twoCellAnchor>
  <xdr:twoCellAnchor editAs="oneCell">
    <xdr:from>
      <xdr:col>42</xdr:col>
      <xdr:colOff>19050</xdr:colOff>
      <xdr:row>0</xdr:row>
      <xdr:rowOff>133350</xdr:rowOff>
    </xdr:from>
    <xdr:to>
      <xdr:col>42</xdr:col>
      <xdr:colOff>1152691</xdr:colOff>
      <xdr:row>0</xdr:row>
      <xdr:rowOff>533456</xdr:rowOff>
    </xdr:to>
    <xdr:pic>
      <xdr:nvPicPr>
        <xdr:cNvPr id="10" name="/xl/media/image9.png">
          <a:extLst>
            <a:ext uri="{FF2B5EF4-FFF2-40B4-BE49-F238E27FC236}">
              <a16:creationId xmlns:a16="http://schemas.microsoft.com/office/drawing/2014/main" id="{00000000-0008-0000-0A00-00000A000000}"/>
            </a:ext>
          </a:extLst>
        </xdr:cNvPr>
        <xdr:cNvPicPr>
          <a:picLocks noChangeAspect="1"/>
        </xdr:cNvPicPr>
      </xdr:nvPicPr>
      <xdr:blipFill>
        <a:blip xmlns:r="http://schemas.openxmlformats.org/officeDocument/2006/relationships" r:embed="rId9"/>
        <a:stretch>
          <a:fillRect/>
        </a:stretch>
      </xdr:blipFill>
      <xdr:spPr>
        <a:prstGeom prst="rect">
          <a:avLst/>
        </a:prstGeom>
      </xdr:spPr>
    </xdr:pic>
    <xdr:clientData/>
  </xdr:twoCellAnchor>
  <xdr:twoCellAnchor editAs="oneCell">
    <xdr:from>
      <xdr:col>47</xdr:col>
      <xdr:colOff>247650</xdr:colOff>
      <xdr:row>0</xdr:row>
      <xdr:rowOff>152400</xdr:rowOff>
    </xdr:from>
    <xdr:to>
      <xdr:col>47</xdr:col>
      <xdr:colOff>819230</xdr:colOff>
      <xdr:row>0</xdr:row>
      <xdr:rowOff>473119</xdr:rowOff>
    </xdr:to>
    <xdr:pic>
      <xdr:nvPicPr>
        <xdr:cNvPr id="11" name="/xl/media/image10.png">
          <a:extLst>
            <a:ext uri="{FF2B5EF4-FFF2-40B4-BE49-F238E27FC236}">
              <a16:creationId xmlns:a16="http://schemas.microsoft.com/office/drawing/2014/main" id="{00000000-0008-0000-0A00-00000B000000}"/>
            </a:ext>
          </a:extLst>
        </xdr:cNvPr>
        <xdr:cNvPicPr>
          <a:picLocks noChangeAspect="1"/>
        </xdr:cNvPicPr>
      </xdr:nvPicPr>
      <xdr:blipFill>
        <a:blip xmlns:r="http://schemas.openxmlformats.org/officeDocument/2006/relationships" r:embed="rId10"/>
        <a:stretch>
          <a:fillRect/>
        </a:stretch>
      </xdr:blipFill>
      <xdr:spPr>
        <a:prstGeom prst="rect">
          <a:avLst/>
        </a:prstGeom>
      </xdr:spPr>
    </xdr:pic>
    <xdr:clientData/>
  </xdr:twoCellAnchor>
  <xdr:twoCellAnchor editAs="oneCell">
    <xdr:from>
      <xdr:col>49</xdr:col>
      <xdr:colOff>95250</xdr:colOff>
      <xdr:row>0</xdr:row>
      <xdr:rowOff>76200</xdr:rowOff>
    </xdr:from>
    <xdr:to>
      <xdr:col>49</xdr:col>
      <xdr:colOff>1197128</xdr:colOff>
      <xdr:row>0</xdr:row>
      <xdr:rowOff>530287</xdr:rowOff>
    </xdr:to>
    <xdr:pic>
      <xdr:nvPicPr>
        <xdr:cNvPr id="12" name="/xl/media/image11.png">
          <a:extLst>
            <a:ext uri="{FF2B5EF4-FFF2-40B4-BE49-F238E27FC236}">
              <a16:creationId xmlns:a16="http://schemas.microsoft.com/office/drawing/2014/main" id="{00000000-0008-0000-0A00-00000C000000}"/>
            </a:ext>
          </a:extLst>
        </xdr:cNvPr>
        <xdr:cNvPicPr>
          <a:picLocks noChangeAspect="1"/>
        </xdr:cNvPicPr>
      </xdr:nvPicPr>
      <xdr:blipFill>
        <a:blip xmlns:r="http://schemas.openxmlformats.org/officeDocument/2006/relationships" r:embed="rId11"/>
        <a:stretch>
          <a:fillRect/>
        </a:stretch>
      </xdr:blipFill>
      <xdr:spPr>
        <a:prstGeom prst="rect">
          <a:avLst/>
        </a:prstGeom>
      </xdr:spPr>
    </xdr:pic>
    <xdr:clientData/>
  </xdr:twoCellAnchor>
  <xdr:twoCellAnchor editAs="oneCell">
    <xdr:from>
      <xdr:col>48</xdr:col>
      <xdr:colOff>19050</xdr:colOff>
      <xdr:row>0</xdr:row>
      <xdr:rowOff>66675</xdr:rowOff>
    </xdr:from>
    <xdr:to>
      <xdr:col>48</xdr:col>
      <xdr:colOff>1324168</xdr:colOff>
      <xdr:row>0</xdr:row>
      <xdr:rowOff>704939</xdr:rowOff>
    </xdr:to>
    <xdr:pic>
      <xdr:nvPicPr>
        <xdr:cNvPr id="13" name="/xl/media/image12.png">
          <a:extLst>
            <a:ext uri="{FF2B5EF4-FFF2-40B4-BE49-F238E27FC236}">
              <a16:creationId xmlns:a16="http://schemas.microsoft.com/office/drawing/2014/main" id="{00000000-0008-0000-0A00-00000D000000}"/>
            </a:ext>
          </a:extLst>
        </xdr:cNvPr>
        <xdr:cNvPicPr>
          <a:picLocks noChangeAspect="1"/>
        </xdr:cNvPicPr>
      </xdr:nvPicPr>
      <xdr:blipFill>
        <a:blip xmlns:r="http://schemas.openxmlformats.org/officeDocument/2006/relationships" r:embed="rId12"/>
        <a:stretch>
          <a:fillRect/>
        </a:stretch>
      </xdr:blipFill>
      <xdr:spPr>
        <a:prstGeom prst="rect">
          <a:avLst/>
        </a:prstGeom>
      </xdr:spPr>
    </xdr:pic>
    <xdr:clientData/>
  </xdr:twoCellAnchor>
  <xdr:twoCellAnchor editAs="oneCell">
    <xdr:from>
      <xdr:col>20</xdr:col>
      <xdr:colOff>28575</xdr:colOff>
      <xdr:row>0</xdr:row>
      <xdr:rowOff>190500</xdr:rowOff>
    </xdr:from>
    <xdr:to>
      <xdr:col>20</xdr:col>
      <xdr:colOff>1082821</xdr:colOff>
      <xdr:row>0</xdr:row>
      <xdr:rowOff>625535</xdr:rowOff>
    </xdr:to>
    <xdr:pic>
      <xdr:nvPicPr>
        <xdr:cNvPr id="14" name="/xl/media/image13.png">
          <a:extLst>
            <a:ext uri="{FF2B5EF4-FFF2-40B4-BE49-F238E27FC236}">
              <a16:creationId xmlns:a16="http://schemas.microsoft.com/office/drawing/2014/main" id="{00000000-0008-0000-0A00-00000E000000}"/>
            </a:ext>
          </a:extLst>
        </xdr:cNvPr>
        <xdr:cNvPicPr>
          <a:picLocks noChangeAspect="1"/>
        </xdr:cNvPicPr>
      </xdr:nvPicPr>
      <xdr:blipFill>
        <a:blip xmlns:r="http://schemas.openxmlformats.org/officeDocument/2006/relationships" r:embed="rId13"/>
        <a:stretch>
          <a:fillRect/>
        </a:stretch>
      </xdr:blipFill>
      <xdr:spPr>
        <a:prstGeom prst="rect">
          <a:avLst/>
        </a:prstGeom>
      </xdr:spPr>
    </xdr:pic>
    <xdr:clientData/>
  </xdr:twoCellAnchor>
  <xdr:oneCellAnchor>
    <xdr:from>
      <xdr:col>28</xdr:col>
      <xdr:colOff>771525</xdr:colOff>
      <xdr:row>0</xdr:row>
      <xdr:rowOff>114300</xdr:rowOff>
    </xdr:from>
    <xdr:ext cx="809738" cy="438211"/>
    <xdr:pic>
      <xdr:nvPicPr>
        <xdr:cNvPr id="15" name="/xl/media/image6.png">
          <a:extLst>
            <a:ext uri="{FF2B5EF4-FFF2-40B4-BE49-F238E27FC236}">
              <a16:creationId xmlns:a16="http://schemas.microsoft.com/office/drawing/2014/main" id="{00000000-0008-0000-0A00-00000F000000}"/>
            </a:ext>
          </a:extLst>
        </xdr:cNvPr>
        <xdr:cNvPicPr>
          <a:picLocks noChangeAspect="1"/>
        </xdr:cNvPicPr>
      </xdr:nvPicPr>
      <xdr:blipFill>
        <a:blip xmlns:r="http://schemas.openxmlformats.org/officeDocument/2006/relationships" r:embed="rId6"/>
        <a:stretch>
          <a:fillRect/>
        </a:stretch>
      </xdr:blipFill>
      <xdr:spPr>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27</xdr:col>
      <xdr:colOff>19050</xdr:colOff>
      <xdr:row>0</xdr:row>
      <xdr:rowOff>66675</xdr:rowOff>
    </xdr:from>
    <xdr:to>
      <xdr:col>27</xdr:col>
      <xdr:colOff>1235244</xdr:colOff>
      <xdr:row>0</xdr:row>
      <xdr:rowOff>492183</xdr:rowOff>
    </xdr:to>
    <xdr:pic>
      <xdr:nvPicPr>
        <xdr:cNvPr id="2" name="/xl/media/image1.png">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23</xdr:col>
      <xdr:colOff>47625</xdr:colOff>
      <xdr:row>0</xdr:row>
      <xdr:rowOff>114300</xdr:rowOff>
    </xdr:from>
    <xdr:to>
      <xdr:col>24</xdr:col>
      <xdr:colOff>687</xdr:colOff>
      <xdr:row>0</xdr:row>
      <xdr:rowOff>514406</xdr:rowOff>
    </xdr:to>
    <xdr:pic>
      <xdr:nvPicPr>
        <xdr:cNvPr id="3" name="/xl/media/image2.png">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24</xdr:col>
      <xdr:colOff>152400</xdr:colOff>
      <xdr:row>0</xdr:row>
      <xdr:rowOff>142875</xdr:rowOff>
    </xdr:from>
    <xdr:to>
      <xdr:col>24</xdr:col>
      <xdr:colOff>492172</xdr:colOff>
      <xdr:row>0</xdr:row>
      <xdr:rowOff>552507</xdr:rowOff>
    </xdr:to>
    <xdr:pic>
      <xdr:nvPicPr>
        <xdr:cNvPr id="4" name="/xl/media/image3.png">
          <a:extLst>
            <a:ext uri="{FF2B5EF4-FFF2-40B4-BE49-F238E27FC236}">
              <a16:creationId xmlns:a16="http://schemas.microsoft.com/office/drawing/2014/main" id="{00000000-0008-0000-0B00-000004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25</xdr:col>
      <xdr:colOff>266700</xdr:colOff>
      <xdr:row>0</xdr:row>
      <xdr:rowOff>152400</xdr:rowOff>
    </xdr:from>
    <xdr:to>
      <xdr:col>25</xdr:col>
      <xdr:colOff>2168790</xdr:colOff>
      <xdr:row>0</xdr:row>
      <xdr:rowOff>568382</xdr:rowOff>
    </xdr:to>
    <xdr:pic>
      <xdr:nvPicPr>
        <xdr:cNvPr id="5" name="/xl/media/image4.png">
          <a:extLst>
            <a:ext uri="{FF2B5EF4-FFF2-40B4-BE49-F238E27FC236}">
              <a16:creationId xmlns:a16="http://schemas.microsoft.com/office/drawing/2014/main" id="{00000000-0008-0000-0B00-000005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twoCellAnchor editAs="oneCell">
    <xdr:from>
      <xdr:col>34</xdr:col>
      <xdr:colOff>266700</xdr:colOff>
      <xdr:row>0</xdr:row>
      <xdr:rowOff>57150</xdr:rowOff>
    </xdr:from>
    <xdr:to>
      <xdr:col>34</xdr:col>
      <xdr:colOff>971648</xdr:colOff>
      <xdr:row>0</xdr:row>
      <xdr:rowOff>590624</xdr:rowOff>
    </xdr:to>
    <xdr:pic>
      <xdr:nvPicPr>
        <xdr:cNvPr id="6" name="/xl/media/image5.png">
          <a:extLst>
            <a:ext uri="{FF2B5EF4-FFF2-40B4-BE49-F238E27FC236}">
              <a16:creationId xmlns:a16="http://schemas.microsoft.com/office/drawing/2014/main" id="{00000000-0008-0000-0B00-000006000000}"/>
            </a:ext>
          </a:extLst>
        </xdr:cNvPr>
        <xdr:cNvPicPr>
          <a:picLocks noChangeAspect="1"/>
        </xdr:cNvPicPr>
      </xdr:nvPicPr>
      <xdr:blipFill>
        <a:blip xmlns:r="http://schemas.openxmlformats.org/officeDocument/2006/relationships" r:embed="rId5"/>
        <a:stretch>
          <a:fillRect/>
        </a:stretch>
      </xdr:blipFill>
      <xdr:spPr>
        <a:prstGeom prst="rect">
          <a:avLst/>
        </a:prstGeom>
      </xdr:spPr>
    </xdr:pic>
    <xdr:clientData/>
  </xdr:twoCellAnchor>
  <xdr:twoCellAnchor editAs="oneCell">
    <xdr:from>
      <xdr:col>35</xdr:col>
      <xdr:colOff>85725</xdr:colOff>
      <xdr:row>0</xdr:row>
      <xdr:rowOff>76200</xdr:rowOff>
    </xdr:from>
    <xdr:to>
      <xdr:col>35</xdr:col>
      <xdr:colOff>895463</xdr:colOff>
      <xdr:row>0</xdr:row>
      <xdr:rowOff>514411</xdr:rowOff>
    </xdr:to>
    <xdr:pic>
      <xdr:nvPicPr>
        <xdr:cNvPr id="7" name="/xl/media/image6.png">
          <a:extLst>
            <a:ext uri="{FF2B5EF4-FFF2-40B4-BE49-F238E27FC236}">
              <a16:creationId xmlns:a16="http://schemas.microsoft.com/office/drawing/2014/main" id="{00000000-0008-0000-0B00-000007000000}"/>
            </a:ext>
          </a:extLst>
        </xdr:cNvPr>
        <xdr:cNvPicPr>
          <a:picLocks noChangeAspect="1"/>
        </xdr:cNvPicPr>
      </xdr:nvPicPr>
      <xdr:blipFill>
        <a:blip xmlns:r="http://schemas.openxmlformats.org/officeDocument/2006/relationships" r:embed="rId6"/>
        <a:stretch>
          <a:fillRect/>
        </a:stretch>
      </xdr:blipFill>
      <xdr:spPr>
        <a:prstGeom prst="rect">
          <a:avLst/>
        </a:prstGeom>
      </xdr:spPr>
    </xdr:pic>
    <xdr:clientData/>
  </xdr:twoCellAnchor>
  <xdr:twoCellAnchor editAs="oneCell">
    <xdr:from>
      <xdr:col>33</xdr:col>
      <xdr:colOff>419100</xdr:colOff>
      <xdr:row>0</xdr:row>
      <xdr:rowOff>76200</xdr:rowOff>
    </xdr:from>
    <xdr:to>
      <xdr:col>33</xdr:col>
      <xdr:colOff>971627</xdr:colOff>
      <xdr:row>0</xdr:row>
      <xdr:rowOff>530287</xdr:rowOff>
    </xdr:to>
    <xdr:pic>
      <xdr:nvPicPr>
        <xdr:cNvPr id="8" name="/xl/media/image7.png">
          <a:extLst>
            <a:ext uri="{FF2B5EF4-FFF2-40B4-BE49-F238E27FC236}">
              <a16:creationId xmlns:a16="http://schemas.microsoft.com/office/drawing/2014/main" id="{00000000-0008-0000-0B00-000008000000}"/>
            </a:ext>
          </a:extLst>
        </xdr:cNvPr>
        <xdr:cNvPicPr>
          <a:picLocks noChangeAspect="1"/>
        </xdr:cNvPicPr>
      </xdr:nvPicPr>
      <xdr:blipFill>
        <a:blip xmlns:r="http://schemas.openxmlformats.org/officeDocument/2006/relationships" r:embed="rId7"/>
        <a:stretch>
          <a:fillRect/>
        </a:stretch>
      </xdr:blipFill>
      <xdr:spPr>
        <a:prstGeom prst="rect">
          <a:avLst/>
        </a:prstGeom>
      </xdr:spPr>
    </xdr:pic>
    <xdr:clientData/>
  </xdr:twoCellAnchor>
  <xdr:twoCellAnchor editAs="oneCell">
    <xdr:from>
      <xdr:col>36</xdr:col>
      <xdr:colOff>171450</xdr:colOff>
      <xdr:row>0</xdr:row>
      <xdr:rowOff>123825</xdr:rowOff>
    </xdr:from>
    <xdr:to>
      <xdr:col>36</xdr:col>
      <xdr:colOff>1082801</xdr:colOff>
      <xdr:row>0</xdr:row>
      <xdr:rowOff>552510</xdr:rowOff>
    </xdr:to>
    <xdr:pic>
      <xdr:nvPicPr>
        <xdr:cNvPr id="9" name="/xl/media/image8.png">
          <a:extLst>
            <a:ext uri="{FF2B5EF4-FFF2-40B4-BE49-F238E27FC236}">
              <a16:creationId xmlns:a16="http://schemas.microsoft.com/office/drawing/2014/main" id="{00000000-0008-0000-0B00-000009000000}"/>
            </a:ext>
          </a:extLst>
        </xdr:cNvPr>
        <xdr:cNvPicPr>
          <a:picLocks noChangeAspect="1"/>
        </xdr:cNvPicPr>
      </xdr:nvPicPr>
      <xdr:blipFill>
        <a:blip xmlns:r="http://schemas.openxmlformats.org/officeDocument/2006/relationships" r:embed="rId8"/>
        <a:stretch>
          <a:fillRect/>
        </a:stretch>
      </xdr:blipFill>
      <xdr:spPr>
        <a:prstGeom prst="rect">
          <a:avLst/>
        </a:prstGeom>
      </xdr:spPr>
    </xdr:pic>
    <xdr:clientData/>
  </xdr:twoCellAnchor>
  <xdr:twoCellAnchor editAs="oneCell">
    <xdr:from>
      <xdr:col>42</xdr:col>
      <xdr:colOff>19050</xdr:colOff>
      <xdr:row>0</xdr:row>
      <xdr:rowOff>133350</xdr:rowOff>
    </xdr:from>
    <xdr:to>
      <xdr:col>42</xdr:col>
      <xdr:colOff>1152691</xdr:colOff>
      <xdr:row>0</xdr:row>
      <xdr:rowOff>533456</xdr:rowOff>
    </xdr:to>
    <xdr:pic>
      <xdr:nvPicPr>
        <xdr:cNvPr id="10" name="/xl/media/image9.png">
          <a:extLst>
            <a:ext uri="{FF2B5EF4-FFF2-40B4-BE49-F238E27FC236}">
              <a16:creationId xmlns:a16="http://schemas.microsoft.com/office/drawing/2014/main" id="{00000000-0008-0000-0B00-00000A000000}"/>
            </a:ext>
          </a:extLst>
        </xdr:cNvPr>
        <xdr:cNvPicPr>
          <a:picLocks noChangeAspect="1"/>
        </xdr:cNvPicPr>
      </xdr:nvPicPr>
      <xdr:blipFill>
        <a:blip xmlns:r="http://schemas.openxmlformats.org/officeDocument/2006/relationships" r:embed="rId9"/>
        <a:stretch>
          <a:fillRect/>
        </a:stretch>
      </xdr:blipFill>
      <xdr:spPr>
        <a:prstGeom prst="rect">
          <a:avLst/>
        </a:prstGeom>
      </xdr:spPr>
    </xdr:pic>
    <xdr:clientData/>
  </xdr:twoCellAnchor>
  <xdr:twoCellAnchor editAs="oneCell">
    <xdr:from>
      <xdr:col>47</xdr:col>
      <xdr:colOff>247650</xdr:colOff>
      <xdr:row>0</xdr:row>
      <xdr:rowOff>152400</xdr:rowOff>
    </xdr:from>
    <xdr:to>
      <xdr:col>47</xdr:col>
      <xdr:colOff>819230</xdr:colOff>
      <xdr:row>0</xdr:row>
      <xdr:rowOff>473119</xdr:rowOff>
    </xdr:to>
    <xdr:pic>
      <xdr:nvPicPr>
        <xdr:cNvPr id="11" name="/xl/media/image10.png">
          <a:extLst>
            <a:ext uri="{FF2B5EF4-FFF2-40B4-BE49-F238E27FC236}">
              <a16:creationId xmlns:a16="http://schemas.microsoft.com/office/drawing/2014/main" id="{00000000-0008-0000-0B00-00000B000000}"/>
            </a:ext>
          </a:extLst>
        </xdr:cNvPr>
        <xdr:cNvPicPr>
          <a:picLocks noChangeAspect="1"/>
        </xdr:cNvPicPr>
      </xdr:nvPicPr>
      <xdr:blipFill>
        <a:blip xmlns:r="http://schemas.openxmlformats.org/officeDocument/2006/relationships" r:embed="rId10"/>
        <a:stretch>
          <a:fillRect/>
        </a:stretch>
      </xdr:blipFill>
      <xdr:spPr>
        <a:prstGeom prst="rect">
          <a:avLst/>
        </a:prstGeom>
      </xdr:spPr>
    </xdr:pic>
    <xdr:clientData/>
  </xdr:twoCellAnchor>
  <xdr:twoCellAnchor editAs="oneCell">
    <xdr:from>
      <xdr:col>49</xdr:col>
      <xdr:colOff>95250</xdr:colOff>
      <xdr:row>0</xdr:row>
      <xdr:rowOff>76200</xdr:rowOff>
    </xdr:from>
    <xdr:to>
      <xdr:col>49</xdr:col>
      <xdr:colOff>1197128</xdr:colOff>
      <xdr:row>0</xdr:row>
      <xdr:rowOff>530287</xdr:rowOff>
    </xdr:to>
    <xdr:pic>
      <xdr:nvPicPr>
        <xdr:cNvPr id="12" name="/xl/media/image11.png">
          <a:extLst>
            <a:ext uri="{FF2B5EF4-FFF2-40B4-BE49-F238E27FC236}">
              <a16:creationId xmlns:a16="http://schemas.microsoft.com/office/drawing/2014/main" id="{00000000-0008-0000-0B00-00000C000000}"/>
            </a:ext>
          </a:extLst>
        </xdr:cNvPr>
        <xdr:cNvPicPr>
          <a:picLocks noChangeAspect="1"/>
        </xdr:cNvPicPr>
      </xdr:nvPicPr>
      <xdr:blipFill>
        <a:blip xmlns:r="http://schemas.openxmlformats.org/officeDocument/2006/relationships" r:embed="rId11"/>
        <a:stretch>
          <a:fillRect/>
        </a:stretch>
      </xdr:blipFill>
      <xdr:spPr>
        <a:prstGeom prst="rect">
          <a:avLst/>
        </a:prstGeom>
      </xdr:spPr>
    </xdr:pic>
    <xdr:clientData/>
  </xdr:twoCellAnchor>
  <xdr:twoCellAnchor editAs="oneCell">
    <xdr:from>
      <xdr:col>48</xdr:col>
      <xdr:colOff>19050</xdr:colOff>
      <xdr:row>0</xdr:row>
      <xdr:rowOff>66675</xdr:rowOff>
    </xdr:from>
    <xdr:to>
      <xdr:col>48</xdr:col>
      <xdr:colOff>1324168</xdr:colOff>
      <xdr:row>0</xdr:row>
      <xdr:rowOff>704939</xdr:rowOff>
    </xdr:to>
    <xdr:pic>
      <xdr:nvPicPr>
        <xdr:cNvPr id="13" name="/xl/media/image12.png">
          <a:extLst>
            <a:ext uri="{FF2B5EF4-FFF2-40B4-BE49-F238E27FC236}">
              <a16:creationId xmlns:a16="http://schemas.microsoft.com/office/drawing/2014/main" id="{00000000-0008-0000-0B00-00000D000000}"/>
            </a:ext>
          </a:extLst>
        </xdr:cNvPr>
        <xdr:cNvPicPr>
          <a:picLocks noChangeAspect="1"/>
        </xdr:cNvPicPr>
      </xdr:nvPicPr>
      <xdr:blipFill>
        <a:blip xmlns:r="http://schemas.openxmlformats.org/officeDocument/2006/relationships" r:embed="rId12"/>
        <a:stretch>
          <a:fillRect/>
        </a:stretch>
      </xdr:blipFill>
      <xdr:spPr>
        <a:prstGeom prst="rect">
          <a:avLst/>
        </a:prstGeom>
      </xdr:spPr>
    </xdr:pic>
    <xdr:clientData/>
  </xdr:twoCellAnchor>
  <xdr:twoCellAnchor editAs="oneCell">
    <xdr:from>
      <xdr:col>20</xdr:col>
      <xdr:colOff>28575</xdr:colOff>
      <xdr:row>0</xdr:row>
      <xdr:rowOff>190500</xdr:rowOff>
    </xdr:from>
    <xdr:to>
      <xdr:col>20</xdr:col>
      <xdr:colOff>1082821</xdr:colOff>
      <xdr:row>0</xdr:row>
      <xdr:rowOff>625535</xdr:rowOff>
    </xdr:to>
    <xdr:pic>
      <xdr:nvPicPr>
        <xdr:cNvPr id="14" name="/xl/media/image13.png">
          <a:extLst>
            <a:ext uri="{FF2B5EF4-FFF2-40B4-BE49-F238E27FC236}">
              <a16:creationId xmlns:a16="http://schemas.microsoft.com/office/drawing/2014/main" id="{00000000-0008-0000-0B00-00000E000000}"/>
            </a:ext>
          </a:extLst>
        </xdr:cNvPr>
        <xdr:cNvPicPr>
          <a:picLocks noChangeAspect="1"/>
        </xdr:cNvPicPr>
      </xdr:nvPicPr>
      <xdr:blipFill>
        <a:blip xmlns:r="http://schemas.openxmlformats.org/officeDocument/2006/relationships" r:embed="rId13"/>
        <a:stretch>
          <a:fillRect/>
        </a:stretch>
      </xdr:blipFill>
      <xdr:spPr>
        <a:prstGeom prst="rect">
          <a:avLst/>
        </a:prstGeom>
      </xdr:spPr>
    </xdr:pic>
    <xdr:clientData/>
  </xdr:twoCellAnchor>
  <xdr:oneCellAnchor>
    <xdr:from>
      <xdr:col>28</xdr:col>
      <xdr:colOff>771525</xdr:colOff>
      <xdr:row>0</xdr:row>
      <xdr:rowOff>114300</xdr:rowOff>
    </xdr:from>
    <xdr:ext cx="809738" cy="438211"/>
    <xdr:pic>
      <xdr:nvPicPr>
        <xdr:cNvPr id="15" name="/xl/media/image6.png">
          <a:extLst>
            <a:ext uri="{FF2B5EF4-FFF2-40B4-BE49-F238E27FC236}">
              <a16:creationId xmlns:a16="http://schemas.microsoft.com/office/drawing/2014/main" id="{00000000-0008-0000-0B00-00000F000000}"/>
            </a:ext>
          </a:extLst>
        </xdr:cNvPr>
        <xdr:cNvPicPr>
          <a:picLocks noChangeAspect="1"/>
        </xdr:cNvPicPr>
      </xdr:nvPicPr>
      <xdr:blipFill>
        <a:blip xmlns:r="http://schemas.openxmlformats.org/officeDocument/2006/relationships" r:embed="rId6"/>
        <a:stretch>
          <a:fillRect/>
        </a:stretch>
      </xdr:blipFill>
      <xdr:spPr>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27</xdr:col>
      <xdr:colOff>19050</xdr:colOff>
      <xdr:row>0</xdr:row>
      <xdr:rowOff>66675</xdr:rowOff>
    </xdr:from>
    <xdr:to>
      <xdr:col>27</xdr:col>
      <xdr:colOff>1235244</xdr:colOff>
      <xdr:row>0</xdr:row>
      <xdr:rowOff>492183</xdr:rowOff>
    </xdr:to>
    <xdr:pic>
      <xdr:nvPicPr>
        <xdr:cNvPr id="2" name="/xl/media/image1.png">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23</xdr:col>
      <xdr:colOff>47625</xdr:colOff>
      <xdr:row>0</xdr:row>
      <xdr:rowOff>114300</xdr:rowOff>
    </xdr:from>
    <xdr:to>
      <xdr:col>24</xdr:col>
      <xdr:colOff>687</xdr:colOff>
      <xdr:row>0</xdr:row>
      <xdr:rowOff>514406</xdr:rowOff>
    </xdr:to>
    <xdr:pic>
      <xdr:nvPicPr>
        <xdr:cNvPr id="3" name="/xl/media/image2.png">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24</xdr:col>
      <xdr:colOff>152400</xdr:colOff>
      <xdr:row>0</xdr:row>
      <xdr:rowOff>142875</xdr:rowOff>
    </xdr:from>
    <xdr:to>
      <xdr:col>24</xdr:col>
      <xdr:colOff>492172</xdr:colOff>
      <xdr:row>0</xdr:row>
      <xdr:rowOff>552507</xdr:rowOff>
    </xdr:to>
    <xdr:pic>
      <xdr:nvPicPr>
        <xdr:cNvPr id="4" name="/xl/media/image3.png">
          <a:extLst>
            <a:ext uri="{FF2B5EF4-FFF2-40B4-BE49-F238E27FC236}">
              <a16:creationId xmlns:a16="http://schemas.microsoft.com/office/drawing/2014/main" id="{00000000-0008-0000-0C00-000004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25</xdr:col>
      <xdr:colOff>266700</xdr:colOff>
      <xdr:row>0</xdr:row>
      <xdr:rowOff>152400</xdr:rowOff>
    </xdr:from>
    <xdr:to>
      <xdr:col>25</xdr:col>
      <xdr:colOff>2168790</xdr:colOff>
      <xdr:row>0</xdr:row>
      <xdr:rowOff>568382</xdr:rowOff>
    </xdr:to>
    <xdr:pic>
      <xdr:nvPicPr>
        <xdr:cNvPr id="5" name="/xl/media/image4.png">
          <a:extLst>
            <a:ext uri="{FF2B5EF4-FFF2-40B4-BE49-F238E27FC236}">
              <a16:creationId xmlns:a16="http://schemas.microsoft.com/office/drawing/2014/main" id="{00000000-0008-0000-0C00-000005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twoCellAnchor editAs="oneCell">
    <xdr:from>
      <xdr:col>34</xdr:col>
      <xdr:colOff>266700</xdr:colOff>
      <xdr:row>0</xdr:row>
      <xdr:rowOff>57150</xdr:rowOff>
    </xdr:from>
    <xdr:to>
      <xdr:col>34</xdr:col>
      <xdr:colOff>971648</xdr:colOff>
      <xdr:row>0</xdr:row>
      <xdr:rowOff>590624</xdr:rowOff>
    </xdr:to>
    <xdr:pic>
      <xdr:nvPicPr>
        <xdr:cNvPr id="6" name="/xl/media/image5.png">
          <a:extLst>
            <a:ext uri="{FF2B5EF4-FFF2-40B4-BE49-F238E27FC236}">
              <a16:creationId xmlns:a16="http://schemas.microsoft.com/office/drawing/2014/main" id="{00000000-0008-0000-0C00-000006000000}"/>
            </a:ext>
          </a:extLst>
        </xdr:cNvPr>
        <xdr:cNvPicPr>
          <a:picLocks noChangeAspect="1"/>
        </xdr:cNvPicPr>
      </xdr:nvPicPr>
      <xdr:blipFill>
        <a:blip xmlns:r="http://schemas.openxmlformats.org/officeDocument/2006/relationships" r:embed="rId5"/>
        <a:stretch>
          <a:fillRect/>
        </a:stretch>
      </xdr:blipFill>
      <xdr:spPr>
        <a:prstGeom prst="rect">
          <a:avLst/>
        </a:prstGeom>
      </xdr:spPr>
    </xdr:pic>
    <xdr:clientData/>
  </xdr:twoCellAnchor>
  <xdr:twoCellAnchor editAs="oneCell">
    <xdr:from>
      <xdr:col>35</xdr:col>
      <xdr:colOff>85725</xdr:colOff>
      <xdr:row>0</xdr:row>
      <xdr:rowOff>76200</xdr:rowOff>
    </xdr:from>
    <xdr:to>
      <xdr:col>35</xdr:col>
      <xdr:colOff>895463</xdr:colOff>
      <xdr:row>0</xdr:row>
      <xdr:rowOff>514411</xdr:rowOff>
    </xdr:to>
    <xdr:pic>
      <xdr:nvPicPr>
        <xdr:cNvPr id="7" name="/xl/media/image6.png">
          <a:extLst>
            <a:ext uri="{FF2B5EF4-FFF2-40B4-BE49-F238E27FC236}">
              <a16:creationId xmlns:a16="http://schemas.microsoft.com/office/drawing/2014/main" id="{00000000-0008-0000-0C00-000007000000}"/>
            </a:ext>
          </a:extLst>
        </xdr:cNvPr>
        <xdr:cNvPicPr>
          <a:picLocks noChangeAspect="1"/>
        </xdr:cNvPicPr>
      </xdr:nvPicPr>
      <xdr:blipFill>
        <a:blip xmlns:r="http://schemas.openxmlformats.org/officeDocument/2006/relationships" r:embed="rId6"/>
        <a:stretch>
          <a:fillRect/>
        </a:stretch>
      </xdr:blipFill>
      <xdr:spPr>
        <a:prstGeom prst="rect">
          <a:avLst/>
        </a:prstGeom>
      </xdr:spPr>
    </xdr:pic>
    <xdr:clientData/>
  </xdr:twoCellAnchor>
  <xdr:twoCellAnchor editAs="oneCell">
    <xdr:from>
      <xdr:col>33</xdr:col>
      <xdr:colOff>419100</xdr:colOff>
      <xdr:row>0</xdr:row>
      <xdr:rowOff>76200</xdr:rowOff>
    </xdr:from>
    <xdr:to>
      <xdr:col>33</xdr:col>
      <xdr:colOff>971627</xdr:colOff>
      <xdr:row>0</xdr:row>
      <xdr:rowOff>530287</xdr:rowOff>
    </xdr:to>
    <xdr:pic>
      <xdr:nvPicPr>
        <xdr:cNvPr id="8" name="/xl/media/image7.png">
          <a:extLst>
            <a:ext uri="{FF2B5EF4-FFF2-40B4-BE49-F238E27FC236}">
              <a16:creationId xmlns:a16="http://schemas.microsoft.com/office/drawing/2014/main" id="{00000000-0008-0000-0C00-000008000000}"/>
            </a:ext>
          </a:extLst>
        </xdr:cNvPr>
        <xdr:cNvPicPr>
          <a:picLocks noChangeAspect="1"/>
        </xdr:cNvPicPr>
      </xdr:nvPicPr>
      <xdr:blipFill>
        <a:blip xmlns:r="http://schemas.openxmlformats.org/officeDocument/2006/relationships" r:embed="rId7"/>
        <a:stretch>
          <a:fillRect/>
        </a:stretch>
      </xdr:blipFill>
      <xdr:spPr>
        <a:prstGeom prst="rect">
          <a:avLst/>
        </a:prstGeom>
      </xdr:spPr>
    </xdr:pic>
    <xdr:clientData/>
  </xdr:twoCellAnchor>
  <xdr:twoCellAnchor editAs="oneCell">
    <xdr:from>
      <xdr:col>36</xdr:col>
      <xdr:colOff>171450</xdr:colOff>
      <xdr:row>0</xdr:row>
      <xdr:rowOff>123825</xdr:rowOff>
    </xdr:from>
    <xdr:to>
      <xdr:col>36</xdr:col>
      <xdr:colOff>1082801</xdr:colOff>
      <xdr:row>0</xdr:row>
      <xdr:rowOff>552510</xdr:rowOff>
    </xdr:to>
    <xdr:pic>
      <xdr:nvPicPr>
        <xdr:cNvPr id="9" name="/xl/media/image8.png">
          <a:extLst>
            <a:ext uri="{FF2B5EF4-FFF2-40B4-BE49-F238E27FC236}">
              <a16:creationId xmlns:a16="http://schemas.microsoft.com/office/drawing/2014/main" id="{00000000-0008-0000-0C00-000009000000}"/>
            </a:ext>
          </a:extLst>
        </xdr:cNvPr>
        <xdr:cNvPicPr>
          <a:picLocks noChangeAspect="1"/>
        </xdr:cNvPicPr>
      </xdr:nvPicPr>
      <xdr:blipFill>
        <a:blip xmlns:r="http://schemas.openxmlformats.org/officeDocument/2006/relationships" r:embed="rId8"/>
        <a:stretch>
          <a:fillRect/>
        </a:stretch>
      </xdr:blipFill>
      <xdr:spPr>
        <a:prstGeom prst="rect">
          <a:avLst/>
        </a:prstGeom>
      </xdr:spPr>
    </xdr:pic>
    <xdr:clientData/>
  </xdr:twoCellAnchor>
  <xdr:twoCellAnchor editAs="oneCell">
    <xdr:from>
      <xdr:col>42</xdr:col>
      <xdr:colOff>19050</xdr:colOff>
      <xdr:row>0</xdr:row>
      <xdr:rowOff>133350</xdr:rowOff>
    </xdr:from>
    <xdr:to>
      <xdr:col>42</xdr:col>
      <xdr:colOff>1152691</xdr:colOff>
      <xdr:row>0</xdr:row>
      <xdr:rowOff>533456</xdr:rowOff>
    </xdr:to>
    <xdr:pic>
      <xdr:nvPicPr>
        <xdr:cNvPr id="10" name="/xl/media/image9.png">
          <a:extLst>
            <a:ext uri="{FF2B5EF4-FFF2-40B4-BE49-F238E27FC236}">
              <a16:creationId xmlns:a16="http://schemas.microsoft.com/office/drawing/2014/main" id="{00000000-0008-0000-0C00-00000A000000}"/>
            </a:ext>
          </a:extLst>
        </xdr:cNvPr>
        <xdr:cNvPicPr>
          <a:picLocks noChangeAspect="1"/>
        </xdr:cNvPicPr>
      </xdr:nvPicPr>
      <xdr:blipFill>
        <a:blip xmlns:r="http://schemas.openxmlformats.org/officeDocument/2006/relationships" r:embed="rId9"/>
        <a:stretch>
          <a:fillRect/>
        </a:stretch>
      </xdr:blipFill>
      <xdr:spPr>
        <a:prstGeom prst="rect">
          <a:avLst/>
        </a:prstGeom>
      </xdr:spPr>
    </xdr:pic>
    <xdr:clientData/>
  </xdr:twoCellAnchor>
  <xdr:twoCellAnchor editAs="oneCell">
    <xdr:from>
      <xdr:col>47</xdr:col>
      <xdr:colOff>247650</xdr:colOff>
      <xdr:row>0</xdr:row>
      <xdr:rowOff>152400</xdr:rowOff>
    </xdr:from>
    <xdr:to>
      <xdr:col>47</xdr:col>
      <xdr:colOff>819230</xdr:colOff>
      <xdr:row>0</xdr:row>
      <xdr:rowOff>473119</xdr:rowOff>
    </xdr:to>
    <xdr:pic>
      <xdr:nvPicPr>
        <xdr:cNvPr id="11" name="/xl/media/image10.png">
          <a:extLst>
            <a:ext uri="{FF2B5EF4-FFF2-40B4-BE49-F238E27FC236}">
              <a16:creationId xmlns:a16="http://schemas.microsoft.com/office/drawing/2014/main" id="{00000000-0008-0000-0C00-00000B000000}"/>
            </a:ext>
          </a:extLst>
        </xdr:cNvPr>
        <xdr:cNvPicPr>
          <a:picLocks noChangeAspect="1"/>
        </xdr:cNvPicPr>
      </xdr:nvPicPr>
      <xdr:blipFill>
        <a:blip xmlns:r="http://schemas.openxmlformats.org/officeDocument/2006/relationships" r:embed="rId10"/>
        <a:stretch>
          <a:fillRect/>
        </a:stretch>
      </xdr:blipFill>
      <xdr:spPr>
        <a:prstGeom prst="rect">
          <a:avLst/>
        </a:prstGeom>
      </xdr:spPr>
    </xdr:pic>
    <xdr:clientData/>
  </xdr:twoCellAnchor>
  <xdr:twoCellAnchor editAs="oneCell">
    <xdr:from>
      <xdr:col>49</xdr:col>
      <xdr:colOff>95250</xdr:colOff>
      <xdr:row>0</xdr:row>
      <xdr:rowOff>76200</xdr:rowOff>
    </xdr:from>
    <xdr:to>
      <xdr:col>49</xdr:col>
      <xdr:colOff>1197128</xdr:colOff>
      <xdr:row>0</xdr:row>
      <xdr:rowOff>530287</xdr:rowOff>
    </xdr:to>
    <xdr:pic>
      <xdr:nvPicPr>
        <xdr:cNvPr id="12" name="/xl/media/image11.png">
          <a:extLst>
            <a:ext uri="{FF2B5EF4-FFF2-40B4-BE49-F238E27FC236}">
              <a16:creationId xmlns:a16="http://schemas.microsoft.com/office/drawing/2014/main" id="{00000000-0008-0000-0C00-00000C000000}"/>
            </a:ext>
          </a:extLst>
        </xdr:cNvPr>
        <xdr:cNvPicPr>
          <a:picLocks noChangeAspect="1"/>
        </xdr:cNvPicPr>
      </xdr:nvPicPr>
      <xdr:blipFill>
        <a:blip xmlns:r="http://schemas.openxmlformats.org/officeDocument/2006/relationships" r:embed="rId11"/>
        <a:stretch>
          <a:fillRect/>
        </a:stretch>
      </xdr:blipFill>
      <xdr:spPr>
        <a:prstGeom prst="rect">
          <a:avLst/>
        </a:prstGeom>
      </xdr:spPr>
    </xdr:pic>
    <xdr:clientData/>
  </xdr:twoCellAnchor>
  <xdr:twoCellAnchor editAs="oneCell">
    <xdr:from>
      <xdr:col>48</xdr:col>
      <xdr:colOff>19050</xdr:colOff>
      <xdr:row>0</xdr:row>
      <xdr:rowOff>66675</xdr:rowOff>
    </xdr:from>
    <xdr:to>
      <xdr:col>48</xdr:col>
      <xdr:colOff>1324168</xdr:colOff>
      <xdr:row>0</xdr:row>
      <xdr:rowOff>704939</xdr:rowOff>
    </xdr:to>
    <xdr:pic>
      <xdr:nvPicPr>
        <xdr:cNvPr id="13" name="/xl/media/image12.png">
          <a:extLst>
            <a:ext uri="{FF2B5EF4-FFF2-40B4-BE49-F238E27FC236}">
              <a16:creationId xmlns:a16="http://schemas.microsoft.com/office/drawing/2014/main" id="{00000000-0008-0000-0C00-00000D000000}"/>
            </a:ext>
          </a:extLst>
        </xdr:cNvPr>
        <xdr:cNvPicPr>
          <a:picLocks noChangeAspect="1"/>
        </xdr:cNvPicPr>
      </xdr:nvPicPr>
      <xdr:blipFill>
        <a:blip xmlns:r="http://schemas.openxmlformats.org/officeDocument/2006/relationships" r:embed="rId12"/>
        <a:stretch>
          <a:fillRect/>
        </a:stretch>
      </xdr:blipFill>
      <xdr:spPr>
        <a:prstGeom prst="rect">
          <a:avLst/>
        </a:prstGeom>
      </xdr:spPr>
    </xdr:pic>
    <xdr:clientData/>
  </xdr:twoCellAnchor>
  <xdr:twoCellAnchor editAs="oneCell">
    <xdr:from>
      <xdr:col>20</xdr:col>
      <xdr:colOff>28575</xdr:colOff>
      <xdr:row>0</xdr:row>
      <xdr:rowOff>190500</xdr:rowOff>
    </xdr:from>
    <xdr:to>
      <xdr:col>20</xdr:col>
      <xdr:colOff>1082821</xdr:colOff>
      <xdr:row>0</xdr:row>
      <xdr:rowOff>625535</xdr:rowOff>
    </xdr:to>
    <xdr:pic>
      <xdr:nvPicPr>
        <xdr:cNvPr id="14" name="/xl/media/image13.png">
          <a:extLst>
            <a:ext uri="{FF2B5EF4-FFF2-40B4-BE49-F238E27FC236}">
              <a16:creationId xmlns:a16="http://schemas.microsoft.com/office/drawing/2014/main" id="{00000000-0008-0000-0C00-00000E000000}"/>
            </a:ext>
          </a:extLst>
        </xdr:cNvPr>
        <xdr:cNvPicPr>
          <a:picLocks noChangeAspect="1"/>
        </xdr:cNvPicPr>
      </xdr:nvPicPr>
      <xdr:blipFill>
        <a:blip xmlns:r="http://schemas.openxmlformats.org/officeDocument/2006/relationships" r:embed="rId13"/>
        <a:stretch>
          <a:fillRect/>
        </a:stretch>
      </xdr:blipFill>
      <xdr:spPr>
        <a:prstGeom prst="rect">
          <a:avLst/>
        </a:prstGeom>
      </xdr:spPr>
    </xdr:pic>
    <xdr:clientData/>
  </xdr:twoCellAnchor>
  <xdr:oneCellAnchor>
    <xdr:from>
      <xdr:col>28</xdr:col>
      <xdr:colOff>771525</xdr:colOff>
      <xdr:row>0</xdr:row>
      <xdr:rowOff>114300</xdr:rowOff>
    </xdr:from>
    <xdr:ext cx="809738" cy="438211"/>
    <xdr:pic>
      <xdr:nvPicPr>
        <xdr:cNvPr id="15" name="/xl/media/image6.png">
          <a:extLst>
            <a:ext uri="{FF2B5EF4-FFF2-40B4-BE49-F238E27FC236}">
              <a16:creationId xmlns:a16="http://schemas.microsoft.com/office/drawing/2014/main" id="{00000000-0008-0000-0C00-00000F000000}"/>
            </a:ext>
          </a:extLst>
        </xdr:cNvPr>
        <xdr:cNvPicPr>
          <a:picLocks noChangeAspect="1"/>
        </xdr:cNvPicPr>
      </xdr:nvPicPr>
      <xdr:blipFill>
        <a:blip xmlns:r="http://schemas.openxmlformats.org/officeDocument/2006/relationships" r:embed="rId6"/>
        <a:stretch>
          <a:fillRect/>
        </a:stretch>
      </xdr:blipFill>
      <xdr:spPr>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27</xdr:col>
      <xdr:colOff>19050</xdr:colOff>
      <xdr:row>0</xdr:row>
      <xdr:rowOff>66675</xdr:rowOff>
    </xdr:from>
    <xdr:to>
      <xdr:col>27</xdr:col>
      <xdr:colOff>1235244</xdr:colOff>
      <xdr:row>0</xdr:row>
      <xdr:rowOff>492183</xdr:rowOff>
    </xdr:to>
    <xdr:pic>
      <xdr:nvPicPr>
        <xdr:cNvPr id="2" name="/xl/media/image1.png">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23</xdr:col>
      <xdr:colOff>47625</xdr:colOff>
      <xdr:row>0</xdr:row>
      <xdr:rowOff>114300</xdr:rowOff>
    </xdr:from>
    <xdr:to>
      <xdr:col>24</xdr:col>
      <xdr:colOff>687</xdr:colOff>
      <xdr:row>0</xdr:row>
      <xdr:rowOff>514406</xdr:rowOff>
    </xdr:to>
    <xdr:pic>
      <xdr:nvPicPr>
        <xdr:cNvPr id="3" name="/xl/media/image2.png">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24</xdr:col>
      <xdr:colOff>152400</xdr:colOff>
      <xdr:row>0</xdr:row>
      <xdr:rowOff>142875</xdr:rowOff>
    </xdr:from>
    <xdr:to>
      <xdr:col>24</xdr:col>
      <xdr:colOff>492172</xdr:colOff>
      <xdr:row>0</xdr:row>
      <xdr:rowOff>552507</xdr:rowOff>
    </xdr:to>
    <xdr:pic>
      <xdr:nvPicPr>
        <xdr:cNvPr id="4" name="/xl/media/image3.png">
          <a:extLst>
            <a:ext uri="{FF2B5EF4-FFF2-40B4-BE49-F238E27FC236}">
              <a16:creationId xmlns:a16="http://schemas.microsoft.com/office/drawing/2014/main" id="{00000000-0008-0000-0D00-000004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25</xdr:col>
      <xdr:colOff>266700</xdr:colOff>
      <xdr:row>0</xdr:row>
      <xdr:rowOff>152400</xdr:rowOff>
    </xdr:from>
    <xdr:to>
      <xdr:col>25</xdr:col>
      <xdr:colOff>2168790</xdr:colOff>
      <xdr:row>0</xdr:row>
      <xdr:rowOff>568382</xdr:rowOff>
    </xdr:to>
    <xdr:pic>
      <xdr:nvPicPr>
        <xdr:cNvPr id="5" name="/xl/media/image4.png">
          <a:extLst>
            <a:ext uri="{FF2B5EF4-FFF2-40B4-BE49-F238E27FC236}">
              <a16:creationId xmlns:a16="http://schemas.microsoft.com/office/drawing/2014/main" id="{00000000-0008-0000-0D00-000005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twoCellAnchor editAs="oneCell">
    <xdr:from>
      <xdr:col>34</xdr:col>
      <xdr:colOff>266700</xdr:colOff>
      <xdr:row>0</xdr:row>
      <xdr:rowOff>57150</xdr:rowOff>
    </xdr:from>
    <xdr:to>
      <xdr:col>34</xdr:col>
      <xdr:colOff>971648</xdr:colOff>
      <xdr:row>0</xdr:row>
      <xdr:rowOff>590624</xdr:rowOff>
    </xdr:to>
    <xdr:pic>
      <xdr:nvPicPr>
        <xdr:cNvPr id="6" name="/xl/media/image5.png">
          <a:extLst>
            <a:ext uri="{FF2B5EF4-FFF2-40B4-BE49-F238E27FC236}">
              <a16:creationId xmlns:a16="http://schemas.microsoft.com/office/drawing/2014/main" id="{00000000-0008-0000-0D00-000006000000}"/>
            </a:ext>
          </a:extLst>
        </xdr:cNvPr>
        <xdr:cNvPicPr>
          <a:picLocks noChangeAspect="1"/>
        </xdr:cNvPicPr>
      </xdr:nvPicPr>
      <xdr:blipFill>
        <a:blip xmlns:r="http://schemas.openxmlformats.org/officeDocument/2006/relationships" r:embed="rId5"/>
        <a:stretch>
          <a:fillRect/>
        </a:stretch>
      </xdr:blipFill>
      <xdr:spPr>
        <a:prstGeom prst="rect">
          <a:avLst/>
        </a:prstGeom>
      </xdr:spPr>
    </xdr:pic>
    <xdr:clientData/>
  </xdr:twoCellAnchor>
  <xdr:twoCellAnchor editAs="oneCell">
    <xdr:from>
      <xdr:col>35</xdr:col>
      <xdr:colOff>85725</xdr:colOff>
      <xdr:row>0</xdr:row>
      <xdr:rowOff>76200</xdr:rowOff>
    </xdr:from>
    <xdr:to>
      <xdr:col>35</xdr:col>
      <xdr:colOff>895463</xdr:colOff>
      <xdr:row>0</xdr:row>
      <xdr:rowOff>514411</xdr:rowOff>
    </xdr:to>
    <xdr:pic>
      <xdr:nvPicPr>
        <xdr:cNvPr id="7" name="/xl/media/image6.png">
          <a:extLst>
            <a:ext uri="{FF2B5EF4-FFF2-40B4-BE49-F238E27FC236}">
              <a16:creationId xmlns:a16="http://schemas.microsoft.com/office/drawing/2014/main" id="{00000000-0008-0000-0D00-000007000000}"/>
            </a:ext>
          </a:extLst>
        </xdr:cNvPr>
        <xdr:cNvPicPr>
          <a:picLocks noChangeAspect="1"/>
        </xdr:cNvPicPr>
      </xdr:nvPicPr>
      <xdr:blipFill>
        <a:blip xmlns:r="http://schemas.openxmlformats.org/officeDocument/2006/relationships" r:embed="rId6"/>
        <a:stretch>
          <a:fillRect/>
        </a:stretch>
      </xdr:blipFill>
      <xdr:spPr>
        <a:prstGeom prst="rect">
          <a:avLst/>
        </a:prstGeom>
      </xdr:spPr>
    </xdr:pic>
    <xdr:clientData/>
  </xdr:twoCellAnchor>
  <xdr:twoCellAnchor editAs="oneCell">
    <xdr:from>
      <xdr:col>33</xdr:col>
      <xdr:colOff>419100</xdr:colOff>
      <xdr:row>0</xdr:row>
      <xdr:rowOff>76200</xdr:rowOff>
    </xdr:from>
    <xdr:to>
      <xdr:col>33</xdr:col>
      <xdr:colOff>971627</xdr:colOff>
      <xdr:row>0</xdr:row>
      <xdr:rowOff>530287</xdr:rowOff>
    </xdr:to>
    <xdr:pic>
      <xdr:nvPicPr>
        <xdr:cNvPr id="8" name="/xl/media/image7.png">
          <a:extLst>
            <a:ext uri="{FF2B5EF4-FFF2-40B4-BE49-F238E27FC236}">
              <a16:creationId xmlns:a16="http://schemas.microsoft.com/office/drawing/2014/main" id="{00000000-0008-0000-0D00-000008000000}"/>
            </a:ext>
          </a:extLst>
        </xdr:cNvPr>
        <xdr:cNvPicPr>
          <a:picLocks noChangeAspect="1"/>
        </xdr:cNvPicPr>
      </xdr:nvPicPr>
      <xdr:blipFill>
        <a:blip xmlns:r="http://schemas.openxmlformats.org/officeDocument/2006/relationships" r:embed="rId7"/>
        <a:stretch>
          <a:fillRect/>
        </a:stretch>
      </xdr:blipFill>
      <xdr:spPr>
        <a:prstGeom prst="rect">
          <a:avLst/>
        </a:prstGeom>
      </xdr:spPr>
    </xdr:pic>
    <xdr:clientData/>
  </xdr:twoCellAnchor>
  <xdr:twoCellAnchor editAs="oneCell">
    <xdr:from>
      <xdr:col>36</xdr:col>
      <xdr:colOff>171450</xdr:colOff>
      <xdr:row>0</xdr:row>
      <xdr:rowOff>123825</xdr:rowOff>
    </xdr:from>
    <xdr:to>
      <xdr:col>36</xdr:col>
      <xdr:colOff>1082801</xdr:colOff>
      <xdr:row>0</xdr:row>
      <xdr:rowOff>552510</xdr:rowOff>
    </xdr:to>
    <xdr:pic>
      <xdr:nvPicPr>
        <xdr:cNvPr id="9" name="/xl/media/image8.png">
          <a:extLst>
            <a:ext uri="{FF2B5EF4-FFF2-40B4-BE49-F238E27FC236}">
              <a16:creationId xmlns:a16="http://schemas.microsoft.com/office/drawing/2014/main" id="{00000000-0008-0000-0D00-000009000000}"/>
            </a:ext>
          </a:extLst>
        </xdr:cNvPr>
        <xdr:cNvPicPr>
          <a:picLocks noChangeAspect="1"/>
        </xdr:cNvPicPr>
      </xdr:nvPicPr>
      <xdr:blipFill>
        <a:blip xmlns:r="http://schemas.openxmlformats.org/officeDocument/2006/relationships" r:embed="rId8"/>
        <a:stretch>
          <a:fillRect/>
        </a:stretch>
      </xdr:blipFill>
      <xdr:spPr>
        <a:prstGeom prst="rect">
          <a:avLst/>
        </a:prstGeom>
      </xdr:spPr>
    </xdr:pic>
    <xdr:clientData/>
  </xdr:twoCellAnchor>
  <xdr:twoCellAnchor editAs="oneCell">
    <xdr:from>
      <xdr:col>42</xdr:col>
      <xdr:colOff>19050</xdr:colOff>
      <xdr:row>0</xdr:row>
      <xdr:rowOff>133350</xdr:rowOff>
    </xdr:from>
    <xdr:to>
      <xdr:col>42</xdr:col>
      <xdr:colOff>1152691</xdr:colOff>
      <xdr:row>0</xdr:row>
      <xdr:rowOff>533456</xdr:rowOff>
    </xdr:to>
    <xdr:pic>
      <xdr:nvPicPr>
        <xdr:cNvPr id="10" name="/xl/media/image9.png">
          <a:extLst>
            <a:ext uri="{FF2B5EF4-FFF2-40B4-BE49-F238E27FC236}">
              <a16:creationId xmlns:a16="http://schemas.microsoft.com/office/drawing/2014/main" id="{00000000-0008-0000-0D00-00000A000000}"/>
            </a:ext>
          </a:extLst>
        </xdr:cNvPr>
        <xdr:cNvPicPr>
          <a:picLocks noChangeAspect="1"/>
        </xdr:cNvPicPr>
      </xdr:nvPicPr>
      <xdr:blipFill>
        <a:blip xmlns:r="http://schemas.openxmlformats.org/officeDocument/2006/relationships" r:embed="rId9"/>
        <a:stretch>
          <a:fillRect/>
        </a:stretch>
      </xdr:blipFill>
      <xdr:spPr>
        <a:prstGeom prst="rect">
          <a:avLst/>
        </a:prstGeom>
      </xdr:spPr>
    </xdr:pic>
    <xdr:clientData/>
  </xdr:twoCellAnchor>
  <xdr:twoCellAnchor editAs="oneCell">
    <xdr:from>
      <xdr:col>47</xdr:col>
      <xdr:colOff>247650</xdr:colOff>
      <xdr:row>0</xdr:row>
      <xdr:rowOff>152400</xdr:rowOff>
    </xdr:from>
    <xdr:to>
      <xdr:col>47</xdr:col>
      <xdr:colOff>819230</xdr:colOff>
      <xdr:row>0</xdr:row>
      <xdr:rowOff>473119</xdr:rowOff>
    </xdr:to>
    <xdr:pic>
      <xdr:nvPicPr>
        <xdr:cNvPr id="11" name="/xl/media/image10.png">
          <a:extLst>
            <a:ext uri="{FF2B5EF4-FFF2-40B4-BE49-F238E27FC236}">
              <a16:creationId xmlns:a16="http://schemas.microsoft.com/office/drawing/2014/main" id="{00000000-0008-0000-0D00-00000B000000}"/>
            </a:ext>
          </a:extLst>
        </xdr:cNvPr>
        <xdr:cNvPicPr>
          <a:picLocks noChangeAspect="1"/>
        </xdr:cNvPicPr>
      </xdr:nvPicPr>
      <xdr:blipFill>
        <a:blip xmlns:r="http://schemas.openxmlformats.org/officeDocument/2006/relationships" r:embed="rId10"/>
        <a:stretch>
          <a:fillRect/>
        </a:stretch>
      </xdr:blipFill>
      <xdr:spPr>
        <a:prstGeom prst="rect">
          <a:avLst/>
        </a:prstGeom>
      </xdr:spPr>
    </xdr:pic>
    <xdr:clientData/>
  </xdr:twoCellAnchor>
  <xdr:twoCellAnchor editAs="oneCell">
    <xdr:from>
      <xdr:col>49</xdr:col>
      <xdr:colOff>95250</xdr:colOff>
      <xdr:row>0</xdr:row>
      <xdr:rowOff>76200</xdr:rowOff>
    </xdr:from>
    <xdr:to>
      <xdr:col>49</xdr:col>
      <xdr:colOff>1197128</xdr:colOff>
      <xdr:row>0</xdr:row>
      <xdr:rowOff>530287</xdr:rowOff>
    </xdr:to>
    <xdr:pic>
      <xdr:nvPicPr>
        <xdr:cNvPr id="12" name="/xl/media/image11.png">
          <a:extLst>
            <a:ext uri="{FF2B5EF4-FFF2-40B4-BE49-F238E27FC236}">
              <a16:creationId xmlns:a16="http://schemas.microsoft.com/office/drawing/2014/main" id="{00000000-0008-0000-0D00-00000C000000}"/>
            </a:ext>
          </a:extLst>
        </xdr:cNvPr>
        <xdr:cNvPicPr>
          <a:picLocks noChangeAspect="1"/>
        </xdr:cNvPicPr>
      </xdr:nvPicPr>
      <xdr:blipFill>
        <a:blip xmlns:r="http://schemas.openxmlformats.org/officeDocument/2006/relationships" r:embed="rId11"/>
        <a:stretch>
          <a:fillRect/>
        </a:stretch>
      </xdr:blipFill>
      <xdr:spPr>
        <a:prstGeom prst="rect">
          <a:avLst/>
        </a:prstGeom>
      </xdr:spPr>
    </xdr:pic>
    <xdr:clientData/>
  </xdr:twoCellAnchor>
  <xdr:twoCellAnchor editAs="oneCell">
    <xdr:from>
      <xdr:col>48</xdr:col>
      <xdr:colOff>19050</xdr:colOff>
      <xdr:row>0</xdr:row>
      <xdr:rowOff>66675</xdr:rowOff>
    </xdr:from>
    <xdr:to>
      <xdr:col>48</xdr:col>
      <xdr:colOff>1324168</xdr:colOff>
      <xdr:row>0</xdr:row>
      <xdr:rowOff>704939</xdr:rowOff>
    </xdr:to>
    <xdr:pic>
      <xdr:nvPicPr>
        <xdr:cNvPr id="13" name="/xl/media/image12.png">
          <a:extLst>
            <a:ext uri="{FF2B5EF4-FFF2-40B4-BE49-F238E27FC236}">
              <a16:creationId xmlns:a16="http://schemas.microsoft.com/office/drawing/2014/main" id="{00000000-0008-0000-0D00-00000D000000}"/>
            </a:ext>
          </a:extLst>
        </xdr:cNvPr>
        <xdr:cNvPicPr>
          <a:picLocks noChangeAspect="1"/>
        </xdr:cNvPicPr>
      </xdr:nvPicPr>
      <xdr:blipFill>
        <a:blip xmlns:r="http://schemas.openxmlformats.org/officeDocument/2006/relationships" r:embed="rId12"/>
        <a:stretch>
          <a:fillRect/>
        </a:stretch>
      </xdr:blipFill>
      <xdr:spPr>
        <a:prstGeom prst="rect">
          <a:avLst/>
        </a:prstGeom>
      </xdr:spPr>
    </xdr:pic>
    <xdr:clientData/>
  </xdr:twoCellAnchor>
  <xdr:twoCellAnchor editAs="oneCell">
    <xdr:from>
      <xdr:col>20</xdr:col>
      <xdr:colOff>28575</xdr:colOff>
      <xdr:row>0</xdr:row>
      <xdr:rowOff>190500</xdr:rowOff>
    </xdr:from>
    <xdr:to>
      <xdr:col>20</xdr:col>
      <xdr:colOff>1082821</xdr:colOff>
      <xdr:row>0</xdr:row>
      <xdr:rowOff>625535</xdr:rowOff>
    </xdr:to>
    <xdr:pic>
      <xdr:nvPicPr>
        <xdr:cNvPr id="14" name="/xl/media/image13.png">
          <a:extLst>
            <a:ext uri="{FF2B5EF4-FFF2-40B4-BE49-F238E27FC236}">
              <a16:creationId xmlns:a16="http://schemas.microsoft.com/office/drawing/2014/main" id="{00000000-0008-0000-0D00-00000E000000}"/>
            </a:ext>
          </a:extLst>
        </xdr:cNvPr>
        <xdr:cNvPicPr>
          <a:picLocks noChangeAspect="1"/>
        </xdr:cNvPicPr>
      </xdr:nvPicPr>
      <xdr:blipFill>
        <a:blip xmlns:r="http://schemas.openxmlformats.org/officeDocument/2006/relationships" r:embed="rId13"/>
        <a:stretch>
          <a:fillRect/>
        </a:stretch>
      </xdr:blipFill>
      <xdr:spPr>
        <a:prstGeom prst="rect">
          <a:avLst/>
        </a:prstGeom>
      </xdr:spPr>
    </xdr:pic>
    <xdr:clientData/>
  </xdr:twoCellAnchor>
  <xdr:oneCellAnchor>
    <xdr:from>
      <xdr:col>28</xdr:col>
      <xdr:colOff>771525</xdr:colOff>
      <xdr:row>0</xdr:row>
      <xdr:rowOff>114300</xdr:rowOff>
    </xdr:from>
    <xdr:ext cx="809738" cy="438211"/>
    <xdr:pic>
      <xdr:nvPicPr>
        <xdr:cNvPr id="15" name="/xl/media/image6.png">
          <a:extLst>
            <a:ext uri="{FF2B5EF4-FFF2-40B4-BE49-F238E27FC236}">
              <a16:creationId xmlns:a16="http://schemas.microsoft.com/office/drawing/2014/main" id="{00000000-0008-0000-0D00-00000F000000}"/>
            </a:ext>
          </a:extLst>
        </xdr:cNvPr>
        <xdr:cNvPicPr>
          <a:picLocks noChangeAspect="1"/>
        </xdr:cNvPicPr>
      </xdr:nvPicPr>
      <xdr:blipFill>
        <a:blip xmlns:r="http://schemas.openxmlformats.org/officeDocument/2006/relationships" r:embed="rId6"/>
        <a:stretch>
          <a:fillRect/>
        </a:stretch>
      </xdr:blipFill>
      <xdr:spPr>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27</xdr:col>
      <xdr:colOff>19050</xdr:colOff>
      <xdr:row>0</xdr:row>
      <xdr:rowOff>66675</xdr:rowOff>
    </xdr:from>
    <xdr:to>
      <xdr:col>27</xdr:col>
      <xdr:colOff>1235244</xdr:colOff>
      <xdr:row>0</xdr:row>
      <xdr:rowOff>492183</xdr:rowOff>
    </xdr:to>
    <xdr:pic>
      <xdr:nvPicPr>
        <xdr:cNvPr id="2" name="/xl/media/image1.png">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23</xdr:col>
      <xdr:colOff>47625</xdr:colOff>
      <xdr:row>0</xdr:row>
      <xdr:rowOff>114300</xdr:rowOff>
    </xdr:from>
    <xdr:to>
      <xdr:col>24</xdr:col>
      <xdr:colOff>687</xdr:colOff>
      <xdr:row>0</xdr:row>
      <xdr:rowOff>514406</xdr:rowOff>
    </xdr:to>
    <xdr:pic>
      <xdr:nvPicPr>
        <xdr:cNvPr id="3" name="/xl/media/image2.png">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24</xdr:col>
      <xdr:colOff>152400</xdr:colOff>
      <xdr:row>0</xdr:row>
      <xdr:rowOff>142875</xdr:rowOff>
    </xdr:from>
    <xdr:to>
      <xdr:col>24</xdr:col>
      <xdr:colOff>492172</xdr:colOff>
      <xdr:row>0</xdr:row>
      <xdr:rowOff>552507</xdr:rowOff>
    </xdr:to>
    <xdr:pic>
      <xdr:nvPicPr>
        <xdr:cNvPr id="4" name="/xl/media/image3.png">
          <a:extLst>
            <a:ext uri="{FF2B5EF4-FFF2-40B4-BE49-F238E27FC236}">
              <a16:creationId xmlns:a16="http://schemas.microsoft.com/office/drawing/2014/main" id="{00000000-0008-0000-0E00-000004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25</xdr:col>
      <xdr:colOff>266700</xdr:colOff>
      <xdr:row>0</xdr:row>
      <xdr:rowOff>152400</xdr:rowOff>
    </xdr:from>
    <xdr:to>
      <xdr:col>25</xdr:col>
      <xdr:colOff>2168790</xdr:colOff>
      <xdr:row>0</xdr:row>
      <xdr:rowOff>568382</xdr:rowOff>
    </xdr:to>
    <xdr:pic>
      <xdr:nvPicPr>
        <xdr:cNvPr id="5" name="/xl/media/image4.png">
          <a:extLst>
            <a:ext uri="{FF2B5EF4-FFF2-40B4-BE49-F238E27FC236}">
              <a16:creationId xmlns:a16="http://schemas.microsoft.com/office/drawing/2014/main" id="{00000000-0008-0000-0E00-000005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twoCellAnchor editAs="oneCell">
    <xdr:from>
      <xdr:col>34</xdr:col>
      <xdr:colOff>266700</xdr:colOff>
      <xdr:row>0</xdr:row>
      <xdr:rowOff>57150</xdr:rowOff>
    </xdr:from>
    <xdr:to>
      <xdr:col>34</xdr:col>
      <xdr:colOff>971648</xdr:colOff>
      <xdr:row>0</xdr:row>
      <xdr:rowOff>590624</xdr:rowOff>
    </xdr:to>
    <xdr:pic>
      <xdr:nvPicPr>
        <xdr:cNvPr id="6" name="/xl/media/image5.png">
          <a:extLst>
            <a:ext uri="{FF2B5EF4-FFF2-40B4-BE49-F238E27FC236}">
              <a16:creationId xmlns:a16="http://schemas.microsoft.com/office/drawing/2014/main" id="{00000000-0008-0000-0E00-000006000000}"/>
            </a:ext>
          </a:extLst>
        </xdr:cNvPr>
        <xdr:cNvPicPr>
          <a:picLocks noChangeAspect="1"/>
        </xdr:cNvPicPr>
      </xdr:nvPicPr>
      <xdr:blipFill>
        <a:blip xmlns:r="http://schemas.openxmlformats.org/officeDocument/2006/relationships" r:embed="rId5"/>
        <a:stretch>
          <a:fillRect/>
        </a:stretch>
      </xdr:blipFill>
      <xdr:spPr>
        <a:prstGeom prst="rect">
          <a:avLst/>
        </a:prstGeom>
      </xdr:spPr>
    </xdr:pic>
    <xdr:clientData/>
  </xdr:twoCellAnchor>
  <xdr:twoCellAnchor editAs="oneCell">
    <xdr:from>
      <xdr:col>35</xdr:col>
      <xdr:colOff>85725</xdr:colOff>
      <xdr:row>0</xdr:row>
      <xdr:rowOff>76200</xdr:rowOff>
    </xdr:from>
    <xdr:to>
      <xdr:col>35</xdr:col>
      <xdr:colOff>895463</xdr:colOff>
      <xdr:row>0</xdr:row>
      <xdr:rowOff>514411</xdr:rowOff>
    </xdr:to>
    <xdr:pic>
      <xdr:nvPicPr>
        <xdr:cNvPr id="7" name="/xl/media/image6.png">
          <a:extLst>
            <a:ext uri="{FF2B5EF4-FFF2-40B4-BE49-F238E27FC236}">
              <a16:creationId xmlns:a16="http://schemas.microsoft.com/office/drawing/2014/main" id="{00000000-0008-0000-0E00-000007000000}"/>
            </a:ext>
          </a:extLst>
        </xdr:cNvPr>
        <xdr:cNvPicPr>
          <a:picLocks noChangeAspect="1"/>
        </xdr:cNvPicPr>
      </xdr:nvPicPr>
      <xdr:blipFill>
        <a:blip xmlns:r="http://schemas.openxmlformats.org/officeDocument/2006/relationships" r:embed="rId6"/>
        <a:stretch>
          <a:fillRect/>
        </a:stretch>
      </xdr:blipFill>
      <xdr:spPr>
        <a:prstGeom prst="rect">
          <a:avLst/>
        </a:prstGeom>
      </xdr:spPr>
    </xdr:pic>
    <xdr:clientData/>
  </xdr:twoCellAnchor>
  <xdr:twoCellAnchor editAs="oneCell">
    <xdr:from>
      <xdr:col>33</xdr:col>
      <xdr:colOff>419100</xdr:colOff>
      <xdr:row>0</xdr:row>
      <xdr:rowOff>76200</xdr:rowOff>
    </xdr:from>
    <xdr:to>
      <xdr:col>33</xdr:col>
      <xdr:colOff>971627</xdr:colOff>
      <xdr:row>0</xdr:row>
      <xdr:rowOff>530287</xdr:rowOff>
    </xdr:to>
    <xdr:pic>
      <xdr:nvPicPr>
        <xdr:cNvPr id="8" name="/xl/media/image7.png">
          <a:extLst>
            <a:ext uri="{FF2B5EF4-FFF2-40B4-BE49-F238E27FC236}">
              <a16:creationId xmlns:a16="http://schemas.microsoft.com/office/drawing/2014/main" id="{00000000-0008-0000-0E00-000008000000}"/>
            </a:ext>
          </a:extLst>
        </xdr:cNvPr>
        <xdr:cNvPicPr>
          <a:picLocks noChangeAspect="1"/>
        </xdr:cNvPicPr>
      </xdr:nvPicPr>
      <xdr:blipFill>
        <a:blip xmlns:r="http://schemas.openxmlformats.org/officeDocument/2006/relationships" r:embed="rId7"/>
        <a:stretch>
          <a:fillRect/>
        </a:stretch>
      </xdr:blipFill>
      <xdr:spPr>
        <a:prstGeom prst="rect">
          <a:avLst/>
        </a:prstGeom>
      </xdr:spPr>
    </xdr:pic>
    <xdr:clientData/>
  </xdr:twoCellAnchor>
  <xdr:twoCellAnchor editAs="oneCell">
    <xdr:from>
      <xdr:col>36</xdr:col>
      <xdr:colOff>171450</xdr:colOff>
      <xdr:row>0</xdr:row>
      <xdr:rowOff>123825</xdr:rowOff>
    </xdr:from>
    <xdr:to>
      <xdr:col>36</xdr:col>
      <xdr:colOff>1082801</xdr:colOff>
      <xdr:row>0</xdr:row>
      <xdr:rowOff>552510</xdr:rowOff>
    </xdr:to>
    <xdr:pic>
      <xdr:nvPicPr>
        <xdr:cNvPr id="9" name="/xl/media/image8.png">
          <a:extLst>
            <a:ext uri="{FF2B5EF4-FFF2-40B4-BE49-F238E27FC236}">
              <a16:creationId xmlns:a16="http://schemas.microsoft.com/office/drawing/2014/main" id="{00000000-0008-0000-0E00-000009000000}"/>
            </a:ext>
          </a:extLst>
        </xdr:cNvPr>
        <xdr:cNvPicPr>
          <a:picLocks noChangeAspect="1"/>
        </xdr:cNvPicPr>
      </xdr:nvPicPr>
      <xdr:blipFill>
        <a:blip xmlns:r="http://schemas.openxmlformats.org/officeDocument/2006/relationships" r:embed="rId8"/>
        <a:stretch>
          <a:fillRect/>
        </a:stretch>
      </xdr:blipFill>
      <xdr:spPr>
        <a:prstGeom prst="rect">
          <a:avLst/>
        </a:prstGeom>
      </xdr:spPr>
    </xdr:pic>
    <xdr:clientData/>
  </xdr:twoCellAnchor>
  <xdr:twoCellAnchor editAs="oneCell">
    <xdr:from>
      <xdr:col>42</xdr:col>
      <xdr:colOff>19050</xdr:colOff>
      <xdr:row>0</xdr:row>
      <xdr:rowOff>133350</xdr:rowOff>
    </xdr:from>
    <xdr:to>
      <xdr:col>42</xdr:col>
      <xdr:colOff>1152691</xdr:colOff>
      <xdr:row>0</xdr:row>
      <xdr:rowOff>533456</xdr:rowOff>
    </xdr:to>
    <xdr:pic>
      <xdr:nvPicPr>
        <xdr:cNvPr id="10" name="/xl/media/image9.png">
          <a:extLst>
            <a:ext uri="{FF2B5EF4-FFF2-40B4-BE49-F238E27FC236}">
              <a16:creationId xmlns:a16="http://schemas.microsoft.com/office/drawing/2014/main" id="{00000000-0008-0000-0E00-00000A000000}"/>
            </a:ext>
          </a:extLst>
        </xdr:cNvPr>
        <xdr:cNvPicPr>
          <a:picLocks noChangeAspect="1"/>
        </xdr:cNvPicPr>
      </xdr:nvPicPr>
      <xdr:blipFill>
        <a:blip xmlns:r="http://schemas.openxmlformats.org/officeDocument/2006/relationships" r:embed="rId9"/>
        <a:stretch>
          <a:fillRect/>
        </a:stretch>
      </xdr:blipFill>
      <xdr:spPr>
        <a:prstGeom prst="rect">
          <a:avLst/>
        </a:prstGeom>
      </xdr:spPr>
    </xdr:pic>
    <xdr:clientData/>
  </xdr:twoCellAnchor>
  <xdr:twoCellAnchor editAs="oneCell">
    <xdr:from>
      <xdr:col>47</xdr:col>
      <xdr:colOff>247650</xdr:colOff>
      <xdr:row>0</xdr:row>
      <xdr:rowOff>152400</xdr:rowOff>
    </xdr:from>
    <xdr:to>
      <xdr:col>47</xdr:col>
      <xdr:colOff>819230</xdr:colOff>
      <xdr:row>0</xdr:row>
      <xdr:rowOff>473119</xdr:rowOff>
    </xdr:to>
    <xdr:pic>
      <xdr:nvPicPr>
        <xdr:cNvPr id="11" name="/xl/media/image10.png">
          <a:extLst>
            <a:ext uri="{FF2B5EF4-FFF2-40B4-BE49-F238E27FC236}">
              <a16:creationId xmlns:a16="http://schemas.microsoft.com/office/drawing/2014/main" id="{00000000-0008-0000-0E00-00000B000000}"/>
            </a:ext>
          </a:extLst>
        </xdr:cNvPr>
        <xdr:cNvPicPr>
          <a:picLocks noChangeAspect="1"/>
        </xdr:cNvPicPr>
      </xdr:nvPicPr>
      <xdr:blipFill>
        <a:blip xmlns:r="http://schemas.openxmlformats.org/officeDocument/2006/relationships" r:embed="rId10"/>
        <a:stretch>
          <a:fillRect/>
        </a:stretch>
      </xdr:blipFill>
      <xdr:spPr>
        <a:prstGeom prst="rect">
          <a:avLst/>
        </a:prstGeom>
      </xdr:spPr>
    </xdr:pic>
    <xdr:clientData/>
  </xdr:twoCellAnchor>
  <xdr:twoCellAnchor editAs="oneCell">
    <xdr:from>
      <xdr:col>49</xdr:col>
      <xdr:colOff>95250</xdr:colOff>
      <xdr:row>0</xdr:row>
      <xdr:rowOff>76200</xdr:rowOff>
    </xdr:from>
    <xdr:to>
      <xdr:col>49</xdr:col>
      <xdr:colOff>1197128</xdr:colOff>
      <xdr:row>0</xdr:row>
      <xdr:rowOff>530287</xdr:rowOff>
    </xdr:to>
    <xdr:pic>
      <xdr:nvPicPr>
        <xdr:cNvPr id="12" name="/xl/media/image11.png">
          <a:extLst>
            <a:ext uri="{FF2B5EF4-FFF2-40B4-BE49-F238E27FC236}">
              <a16:creationId xmlns:a16="http://schemas.microsoft.com/office/drawing/2014/main" id="{00000000-0008-0000-0E00-00000C000000}"/>
            </a:ext>
          </a:extLst>
        </xdr:cNvPr>
        <xdr:cNvPicPr>
          <a:picLocks noChangeAspect="1"/>
        </xdr:cNvPicPr>
      </xdr:nvPicPr>
      <xdr:blipFill>
        <a:blip xmlns:r="http://schemas.openxmlformats.org/officeDocument/2006/relationships" r:embed="rId11"/>
        <a:stretch>
          <a:fillRect/>
        </a:stretch>
      </xdr:blipFill>
      <xdr:spPr>
        <a:prstGeom prst="rect">
          <a:avLst/>
        </a:prstGeom>
      </xdr:spPr>
    </xdr:pic>
    <xdr:clientData/>
  </xdr:twoCellAnchor>
  <xdr:twoCellAnchor editAs="oneCell">
    <xdr:from>
      <xdr:col>48</xdr:col>
      <xdr:colOff>19050</xdr:colOff>
      <xdr:row>0</xdr:row>
      <xdr:rowOff>66675</xdr:rowOff>
    </xdr:from>
    <xdr:to>
      <xdr:col>48</xdr:col>
      <xdr:colOff>1324168</xdr:colOff>
      <xdr:row>0</xdr:row>
      <xdr:rowOff>704939</xdr:rowOff>
    </xdr:to>
    <xdr:pic>
      <xdr:nvPicPr>
        <xdr:cNvPr id="13" name="/xl/media/image12.png">
          <a:extLst>
            <a:ext uri="{FF2B5EF4-FFF2-40B4-BE49-F238E27FC236}">
              <a16:creationId xmlns:a16="http://schemas.microsoft.com/office/drawing/2014/main" id="{00000000-0008-0000-0E00-00000D000000}"/>
            </a:ext>
          </a:extLst>
        </xdr:cNvPr>
        <xdr:cNvPicPr>
          <a:picLocks noChangeAspect="1"/>
        </xdr:cNvPicPr>
      </xdr:nvPicPr>
      <xdr:blipFill>
        <a:blip xmlns:r="http://schemas.openxmlformats.org/officeDocument/2006/relationships" r:embed="rId12"/>
        <a:stretch>
          <a:fillRect/>
        </a:stretch>
      </xdr:blipFill>
      <xdr:spPr>
        <a:prstGeom prst="rect">
          <a:avLst/>
        </a:prstGeom>
      </xdr:spPr>
    </xdr:pic>
    <xdr:clientData/>
  </xdr:twoCellAnchor>
  <xdr:twoCellAnchor editAs="oneCell">
    <xdr:from>
      <xdr:col>20</xdr:col>
      <xdr:colOff>28575</xdr:colOff>
      <xdr:row>0</xdr:row>
      <xdr:rowOff>190500</xdr:rowOff>
    </xdr:from>
    <xdr:to>
      <xdr:col>20</xdr:col>
      <xdr:colOff>1082821</xdr:colOff>
      <xdr:row>0</xdr:row>
      <xdr:rowOff>625535</xdr:rowOff>
    </xdr:to>
    <xdr:pic>
      <xdr:nvPicPr>
        <xdr:cNvPr id="14" name="/xl/media/image13.png">
          <a:extLst>
            <a:ext uri="{FF2B5EF4-FFF2-40B4-BE49-F238E27FC236}">
              <a16:creationId xmlns:a16="http://schemas.microsoft.com/office/drawing/2014/main" id="{00000000-0008-0000-0E00-00000E000000}"/>
            </a:ext>
          </a:extLst>
        </xdr:cNvPr>
        <xdr:cNvPicPr>
          <a:picLocks noChangeAspect="1"/>
        </xdr:cNvPicPr>
      </xdr:nvPicPr>
      <xdr:blipFill>
        <a:blip xmlns:r="http://schemas.openxmlformats.org/officeDocument/2006/relationships" r:embed="rId13"/>
        <a:stretch>
          <a:fillRect/>
        </a:stretch>
      </xdr:blipFill>
      <xdr:spPr>
        <a:prstGeom prst="rect">
          <a:avLst/>
        </a:prstGeom>
      </xdr:spPr>
    </xdr:pic>
    <xdr:clientData/>
  </xdr:twoCellAnchor>
  <xdr:oneCellAnchor>
    <xdr:from>
      <xdr:col>28</xdr:col>
      <xdr:colOff>771525</xdr:colOff>
      <xdr:row>0</xdr:row>
      <xdr:rowOff>114300</xdr:rowOff>
    </xdr:from>
    <xdr:ext cx="809738" cy="438211"/>
    <xdr:pic>
      <xdr:nvPicPr>
        <xdr:cNvPr id="15" name="/xl/media/image6.png">
          <a:extLst>
            <a:ext uri="{FF2B5EF4-FFF2-40B4-BE49-F238E27FC236}">
              <a16:creationId xmlns:a16="http://schemas.microsoft.com/office/drawing/2014/main" id="{00000000-0008-0000-0E00-00000F000000}"/>
            </a:ext>
          </a:extLst>
        </xdr:cNvPr>
        <xdr:cNvPicPr>
          <a:picLocks noChangeAspect="1"/>
        </xdr:cNvPicPr>
      </xdr:nvPicPr>
      <xdr:blipFill>
        <a:blip xmlns:r="http://schemas.openxmlformats.org/officeDocument/2006/relationships" r:embed="rId6"/>
        <a:stretch>
          <a:fillRect/>
        </a:stretch>
      </xdr:blipFill>
      <xdr:spPr>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27</xdr:col>
      <xdr:colOff>19050</xdr:colOff>
      <xdr:row>0</xdr:row>
      <xdr:rowOff>66675</xdr:rowOff>
    </xdr:from>
    <xdr:to>
      <xdr:col>27</xdr:col>
      <xdr:colOff>1235244</xdr:colOff>
      <xdr:row>0</xdr:row>
      <xdr:rowOff>492183</xdr:rowOff>
    </xdr:to>
    <xdr:pic>
      <xdr:nvPicPr>
        <xdr:cNvPr id="2" name="/xl/media/image1.png">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23</xdr:col>
      <xdr:colOff>47625</xdr:colOff>
      <xdr:row>0</xdr:row>
      <xdr:rowOff>114300</xdr:rowOff>
    </xdr:from>
    <xdr:to>
      <xdr:col>24</xdr:col>
      <xdr:colOff>687</xdr:colOff>
      <xdr:row>0</xdr:row>
      <xdr:rowOff>514406</xdr:rowOff>
    </xdr:to>
    <xdr:pic>
      <xdr:nvPicPr>
        <xdr:cNvPr id="3" name="/xl/media/image2.png">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24</xdr:col>
      <xdr:colOff>152400</xdr:colOff>
      <xdr:row>0</xdr:row>
      <xdr:rowOff>142875</xdr:rowOff>
    </xdr:from>
    <xdr:to>
      <xdr:col>24</xdr:col>
      <xdr:colOff>492172</xdr:colOff>
      <xdr:row>0</xdr:row>
      <xdr:rowOff>552507</xdr:rowOff>
    </xdr:to>
    <xdr:pic>
      <xdr:nvPicPr>
        <xdr:cNvPr id="4" name="/xl/media/image3.png">
          <a:extLst>
            <a:ext uri="{FF2B5EF4-FFF2-40B4-BE49-F238E27FC236}">
              <a16:creationId xmlns:a16="http://schemas.microsoft.com/office/drawing/2014/main" id="{00000000-0008-0000-0F00-000004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25</xdr:col>
      <xdr:colOff>266700</xdr:colOff>
      <xdr:row>0</xdr:row>
      <xdr:rowOff>152400</xdr:rowOff>
    </xdr:from>
    <xdr:to>
      <xdr:col>25</xdr:col>
      <xdr:colOff>2168790</xdr:colOff>
      <xdr:row>0</xdr:row>
      <xdr:rowOff>568382</xdr:rowOff>
    </xdr:to>
    <xdr:pic>
      <xdr:nvPicPr>
        <xdr:cNvPr id="5" name="/xl/media/image4.png">
          <a:extLst>
            <a:ext uri="{FF2B5EF4-FFF2-40B4-BE49-F238E27FC236}">
              <a16:creationId xmlns:a16="http://schemas.microsoft.com/office/drawing/2014/main" id="{00000000-0008-0000-0F00-000005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twoCellAnchor editAs="oneCell">
    <xdr:from>
      <xdr:col>34</xdr:col>
      <xdr:colOff>266700</xdr:colOff>
      <xdr:row>0</xdr:row>
      <xdr:rowOff>57150</xdr:rowOff>
    </xdr:from>
    <xdr:to>
      <xdr:col>34</xdr:col>
      <xdr:colOff>971648</xdr:colOff>
      <xdr:row>0</xdr:row>
      <xdr:rowOff>590624</xdr:rowOff>
    </xdr:to>
    <xdr:pic>
      <xdr:nvPicPr>
        <xdr:cNvPr id="6" name="/xl/media/image5.png">
          <a:extLst>
            <a:ext uri="{FF2B5EF4-FFF2-40B4-BE49-F238E27FC236}">
              <a16:creationId xmlns:a16="http://schemas.microsoft.com/office/drawing/2014/main" id="{00000000-0008-0000-0F00-000006000000}"/>
            </a:ext>
          </a:extLst>
        </xdr:cNvPr>
        <xdr:cNvPicPr>
          <a:picLocks noChangeAspect="1"/>
        </xdr:cNvPicPr>
      </xdr:nvPicPr>
      <xdr:blipFill>
        <a:blip xmlns:r="http://schemas.openxmlformats.org/officeDocument/2006/relationships" r:embed="rId5"/>
        <a:stretch>
          <a:fillRect/>
        </a:stretch>
      </xdr:blipFill>
      <xdr:spPr>
        <a:prstGeom prst="rect">
          <a:avLst/>
        </a:prstGeom>
      </xdr:spPr>
    </xdr:pic>
    <xdr:clientData/>
  </xdr:twoCellAnchor>
  <xdr:twoCellAnchor editAs="oneCell">
    <xdr:from>
      <xdr:col>35</xdr:col>
      <xdr:colOff>85725</xdr:colOff>
      <xdr:row>0</xdr:row>
      <xdr:rowOff>76200</xdr:rowOff>
    </xdr:from>
    <xdr:to>
      <xdr:col>35</xdr:col>
      <xdr:colOff>895463</xdr:colOff>
      <xdr:row>0</xdr:row>
      <xdr:rowOff>514411</xdr:rowOff>
    </xdr:to>
    <xdr:pic>
      <xdr:nvPicPr>
        <xdr:cNvPr id="7" name="/xl/media/image6.png">
          <a:extLst>
            <a:ext uri="{FF2B5EF4-FFF2-40B4-BE49-F238E27FC236}">
              <a16:creationId xmlns:a16="http://schemas.microsoft.com/office/drawing/2014/main" id="{00000000-0008-0000-0F00-000007000000}"/>
            </a:ext>
          </a:extLst>
        </xdr:cNvPr>
        <xdr:cNvPicPr>
          <a:picLocks noChangeAspect="1"/>
        </xdr:cNvPicPr>
      </xdr:nvPicPr>
      <xdr:blipFill>
        <a:blip xmlns:r="http://schemas.openxmlformats.org/officeDocument/2006/relationships" r:embed="rId6"/>
        <a:stretch>
          <a:fillRect/>
        </a:stretch>
      </xdr:blipFill>
      <xdr:spPr>
        <a:prstGeom prst="rect">
          <a:avLst/>
        </a:prstGeom>
      </xdr:spPr>
    </xdr:pic>
    <xdr:clientData/>
  </xdr:twoCellAnchor>
  <xdr:twoCellAnchor editAs="oneCell">
    <xdr:from>
      <xdr:col>33</xdr:col>
      <xdr:colOff>419100</xdr:colOff>
      <xdr:row>0</xdr:row>
      <xdr:rowOff>76200</xdr:rowOff>
    </xdr:from>
    <xdr:to>
      <xdr:col>33</xdr:col>
      <xdr:colOff>971627</xdr:colOff>
      <xdr:row>0</xdr:row>
      <xdr:rowOff>530287</xdr:rowOff>
    </xdr:to>
    <xdr:pic>
      <xdr:nvPicPr>
        <xdr:cNvPr id="8" name="/xl/media/image7.png">
          <a:extLst>
            <a:ext uri="{FF2B5EF4-FFF2-40B4-BE49-F238E27FC236}">
              <a16:creationId xmlns:a16="http://schemas.microsoft.com/office/drawing/2014/main" id="{00000000-0008-0000-0F00-000008000000}"/>
            </a:ext>
          </a:extLst>
        </xdr:cNvPr>
        <xdr:cNvPicPr>
          <a:picLocks noChangeAspect="1"/>
        </xdr:cNvPicPr>
      </xdr:nvPicPr>
      <xdr:blipFill>
        <a:blip xmlns:r="http://schemas.openxmlformats.org/officeDocument/2006/relationships" r:embed="rId7"/>
        <a:stretch>
          <a:fillRect/>
        </a:stretch>
      </xdr:blipFill>
      <xdr:spPr>
        <a:prstGeom prst="rect">
          <a:avLst/>
        </a:prstGeom>
      </xdr:spPr>
    </xdr:pic>
    <xdr:clientData/>
  </xdr:twoCellAnchor>
  <xdr:twoCellAnchor editAs="oneCell">
    <xdr:from>
      <xdr:col>36</xdr:col>
      <xdr:colOff>171450</xdr:colOff>
      <xdr:row>0</xdr:row>
      <xdr:rowOff>123825</xdr:rowOff>
    </xdr:from>
    <xdr:to>
      <xdr:col>36</xdr:col>
      <xdr:colOff>1082801</xdr:colOff>
      <xdr:row>0</xdr:row>
      <xdr:rowOff>552510</xdr:rowOff>
    </xdr:to>
    <xdr:pic>
      <xdr:nvPicPr>
        <xdr:cNvPr id="9" name="/xl/media/image8.png">
          <a:extLst>
            <a:ext uri="{FF2B5EF4-FFF2-40B4-BE49-F238E27FC236}">
              <a16:creationId xmlns:a16="http://schemas.microsoft.com/office/drawing/2014/main" id="{00000000-0008-0000-0F00-000009000000}"/>
            </a:ext>
          </a:extLst>
        </xdr:cNvPr>
        <xdr:cNvPicPr>
          <a:picLocks noChangeAspect="1"/>
        </xdr:cNvPicPr>
      </xdr:nvPicPr>
      <xdr:blipFill>
        <a:blip xmlns:r="http://schemas.openxmlformats.org/officeDocument/2006/relationships" r:embed="rId8"/>
        <a:stretch>
          <a:fillRect/>
        </a:stretch>
      </xdr:blipFill>
      <xdr:spPr>
        <a:prstGeom prst="rect">
          <a:avLst/>
        </a:prstGeom>
      </xdr:spPr>
    </xdr:pic>
    <xdr:clientData/>
  </xdr:twoCellAnchor>
  <xdr:twoCellAnchor editAs="oneCell">
    <xdr:from>
      <xdr:col>42</xdr:col>
      <xdr:colOff>19050</xdr:colOff>
      <xdr:row>0</xdr:row>
      <xdr:rowOff>133350</xdr:rowOff>
    </xdr:from>
    <xdr:to>
      <xdr:col>42</xdr:col>
      <xdr:colOff>1152691</xdr:colOff>
      <xdr:row>0</xdr:row>
      <xdr:rowOff>533456</xdr:rowOff>
    </xdr:to>
    <xdr:pic>
      <xdr:nvPicPr>
        <xdr:cNvPr id="10" name="/xl/media/image9.png">
          <a:extLst>
            <a:ext uri="{FF2B5EF4-FFF2-40B4-BE49-F238E27FC236}">
              <a16:creationId xmlns:a16="http://schemas.microsoft.com/office/drawing/2014/main" id="{00000000-0008-0000-0F00-00000A000000}"/>
            </a:ext>
          </a:extLst>
        </xdr:cNvPr>
        <xdr:cNvPicPr>
          <a:picLocks noChangeAspect="1"/>
        </xdr:cNvPicPr>
      </xdr:nvPicPr>
      <xdr:blipFill>
        <a:blip xmlns:r="http://schemas.openxmlformats.org/officeDocument/2006/relationships" r:embed="rId9"/>
        <a:stretch>
          <a:fillRect/>
        </a:stretch>
      </xdr:blipFill>
      <xdr:spPr>
        <a:prstGeom prst="rect">
          <a:avLst/>
        </a:prstGeom>
      </xdr:spPr>
    </xdr:pic>
    <xdr:clientData/>
  </xdr:twoCellAnchor>
  <xdr:twoCellAnchor editAs="oneCell">
    <xdr:from>
      <xdr:col>47</xdr:col>
      <xdr:colOff>247650</xdr:colOff>
      <xdr:row>0</xdr:row>
      <xdr:rowOff>152400</xdr:rowOff>
    </xdr:from>
    <xdr:to>
      <xdr:col>47</xdr:col>
      <xdr:colOff>819230</xdr:colOff>
      <xdr:row>0</xdr:row>
      <xdr:rowOff>473119</xdr:rowOff>
    </xdr:to>
    <xdr:pic>
      <xdr:nvPicPr>
        <xdr:cNvPr id="11" name="/xl/media/image10.png">
          <a:extLst>
            <a:ext uri="{FF2B5EF4-FFF2-40B4-BE49-F238E27FC236}">
              <a16:creationId xmlns:a16="http://schemas.microsoft.com/office/drawing/2014/main" id="{00000000-0008-0000-0F00-00000B000000}"/>
            </a:ext>
          </a:extLst>
        </xdr:cNvPr>
        <xdr:cNvPicPr>
          <a:picLocks noChangeAspect="1"/>
        </xdr:cNvPicPr>
      </xdr:nvPicPr>
      <xdr:blipFill>
        <a:blip xmlns:r="http://schemas.openxmlformats.org/officeDocument/2006/relationships" r:embed="rId10"/>
        <a:stretch>
          <a:fillRect/>
        </a:stretch>
      </xdr:blipFill>
      <xdr:spPr>
        <a:prstGeom prst="rect">
          <a:avLst/>
        </a:prstGeom>
      </xdr:spPr>
    </xdr:pic>
    <xdr:clientData/>
  </xdr:twoCellAnchor>
  <xdr:twoCellAnchor editAs="oneCell">
    <xdr:from>
      <xdr:col>49</xdr:col>
      <xdr:colOff>95250</xdr:colOff>
      <xdr:row>0</xdr:row>
      <xdr:rowOff>76200</xdr:rowOff>
    </xdr:from>
    <xdr:to>
      <xdr:col>49</xdr:col>
      <xdr:colOff>1197128</xdr:colOff>
      <xdr:row>0</xdr:row>
      <xdr:rowOff>530287</xdr:rowOff>
    </xdr:to>
    <xdr:pic>
      <xdr:nvPicPr>
        <xdr:cNvPr id="12" name="/xl/media/image11.png">
          <a:extLst>
            <a:ext uri="{FF2B5EF4-FFF2-40B4-BE49-F238E27FC236}">
              <a16:creationId xmlns:a16="http://schemas.microsoft.com/office/drawing/2014/main" id="{00000000-0008-0000-0F00-00000C000000}"/>
            </a:ext>
          </a:extLst>
        </xdr:cNvPr>
        <xdr:cNvPicPr>
          <a:picLocks noChangeAspect="1"/>
        </xdr:cNvPicPr>
      </xdr:nvPicPr>
      <xdr:blipFill>
        <a:blip xmlns:r="http://schemas.openxmlformats.org/officeDocument/2006/relationships" r:embed="rId11"/>
        <a:stretch>
          <a:fillRect/>
        </a:stretch>
      </xdr:blipFill>
      <xdr:spPr>
        <a:prstGeom prst="rect">
          <a:avLst/>
        </a:prstGeom>
      </xdr:spPr>
    </xdr:pic>
    <xdr:clientData/>
  </xdr:twoCellAnchor>
  <xdr:twoCellAnchor editAs="oneCell">
    <xdr:from>
      <xdr:col>48</xdr:col>
      <xdr:colOff>19050</xdr:colOff>
      <xdr:row>0</xdr:row>
      <xdr:rowOff>66675</xdr:rowOff>
    </xdr:from>
    <xdr:to>
      <xdr:col>48</xdr:col>
      <xdr:colOff>1324168</xdr:colOff>
      <xdr:row>0</xdr:row>
      <xdr:rowOff>704939</xdr:rowOff>
    </xdr:to>
    <xdr:pic>
      <xdr:nvPicPr>
        <xdr:cNvPr id="13" name="/xl/media/image12.png">
          <a:extLst>
            <a:ext uri="{FF2B5EF4-FFF2-40B4-BE49-F238E27FC236}">
              <a16:creationId xmlns:a16="http://schemas.microsoft.com/office/drawing/2014/main" id="{00000000-0008-0000-0F00-00000D000000}"/>
            </a:ext>
          </a:extLst>
        </xdr:cNvPr>
        <xdr:cNvPicPr>
          <a:picLocks noChangeAspect="1"/>
        </xdr:cNvPicPr>
      </xdr:nvPicPr>
      <xdr:blipFill>
        <a:blip xmlns:r="http://schemas.openxmlformats.org/officeDocument/2006/relationships" r:embed="rId12"/>
        <a:stretch>
          <a:fillRect/>
        </a:stretch>
      </xdr:blipFill>
      <xdr:spPr>
        <a:prstGeom prst="rect">
          <a:avLst/>
        </a:prstGeom>
      </xdr:spPr>
    </xdr:pic>
    <xdr:clientData/>
  </xdr:twoCellAnchor>
  <xdr:twoCellAnchor editAs="oneCell">
    <xdr:from>
      <xdr:col>20</xdr:col>
      <xdr:colOff>28575</xdr:colOff>
      <xdr:row>0</xdr:row>
      <xdr:rowOff>190500</xdr:rowOff>
    </xdr:from>
    <xdr:to>
      <xdr:col>20</xdr:col>
      <xdr:colOff>1082821</xdr:colOff>
      <xdr:row>0</xdr:row>
      <xdr:rowOff>625535</xdr:rowOff>
    </xdr:to>
    <xdr:pic>
      <xdr:nvPicPr>
        <xdr:cNvPr id="14" name="/xl/media/image13.png">
          <a:extLst>
            <a:ext uri="{FF2B5EF4-FFF2-40B4-BE49-F238E27FC236}">
              <a16:creationId xmlns:a16="http://schemas.microsoft.com/office/drawing/2014/main" id="{00000000-0008-0000-0F00-00000E000000}"/>
            </a:ext>
          </a:extLst>
        </xdr:cNvPr>
        <xdr:cNvPicPr>
          <a:picLocks noChangeAspect="1"/>
        </xdr:cNvPicPr>
      </xdr:nvPicPr>
      <xdr:blipFill>
        <a:blip xmlns:r="http://schemas.openxmlformats.org/officeDocument/2006/relationships" r:embed="rId13"/>
        <a:stretch>
          <a:fillRect/>
        </a:stretch>
      </xdr:blipFill>
      <xdr:spPr>
        <a:prstGeom prst="rect">
          <a:avLst/>
        </a:prstGeom>
      </xdr:spPr>
    </xdr:pic>
    <xdr:clientData/>
  </xdr:twoCellAnchor>
  <xdr:oneCellAnchor>
    <xdr:from>
      <xdr:col>28</xdr:col>
      <xdr:colOff>771525</xdr:colOff>
      <xdr:row>0</xdr:row>
      <xdr:rowOff>114300</xdr:rowOff>
    </xdr:from>
    <xdr:ext cx="809738" cy="438211"/>
    <xdr:pic>
      <xdr:nvPicPr>
        <xdr:cNvPr id="15" name="/xl/media/image6.png">
          <a:extLst>
            <a:ext uri="{FF2B5EF4-FFF2-40B4-BE49-F238E27FC236}">
              <a16:creationId xmlns:a16="http://schemas.microsoft.com/office/drawing/2014/main" id="{00000000-0008-0000-0F00-00000F000000}"/>
            </a:ext>
          </a:extLst>
        </xdr:cNvPr>
        <xdr:cNvPicPr>
          <a:picLocks noChangeAspect="1"/>
        </xdr:cNvPicPr>
      </xdr:nvPicPr>
      <xdr:blipFill>
        <a:blip xmlns:r="http://schemas.openxmlformats.org/officeDocument/2006/relationships" r:embed="rId6"/>
        <a:stretch>
          <a:fillRect/>
        </a:stretch>
      </xdr:blipFill>
      <xdr:spPr>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27</xdr:col>
      <xdr:colOff>19050</xdr:colOff>
      <xdr:row>0</xdr:row>
      <xdr:rowOff>66675</xdr:rowOff>
    </xdr:from>
    <xdr:to>
      <xdr:col>27</xdr:col>
      <xdr:colOff>1235244</xdr:colOff>
      <xdr:row>0</xdr:row>
      <xdr:rowOff>492183</xdr:rowOff>
    </xdr:to>
    <xdr:pic>
      <xdr:nvPicPr>
        <xdr:cNvPr id="2" name="/xl/media/image1.png">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23</xdr:col>
      <xdr:colOff>47625</xdr:colOff>
      <xdr:row>0</xdr:row>
      <xdr:rowOff>114300</xdr:rowOff>
    </xdr:from>
    <xdr:to>
      <xdr:col>24</xdr:col>
      <xdr:colOff>687</xdr:colOff>
      <xdr:row>0</xdr:row>
      <xdr:rowOff>514406</xdr:rowOff>
    </xdr:to>
    <xdr:pic>
      <xdr:nvPicPr>
        <xdr:cNvPr id="3" name="/xl/media/image2.png">
          <a:extLst>
            <a:ext uri="{FF2B5EF4-FFF2-40B4-BE49-F238E27FC236}">
              <a16:creationId xmlns:a16="http://schemas.microsoft.com/office/drawing/2014/main" id="{00000000-0008-0000-1000-00000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24</xdr:col>
      <xdr:colOff>152400</xdr:colOff>
      <xdr:row>0</xdr:row>
      <xdr:rowOff>142875</xdr:rowOff>
    </xdr:from>
    <xdr:to>
      <xdr:col>24</xdr:col>
      <xdr:colOff>492172</xdr:colOff>
      <xdr:row>0</xdr:row>
      <xdr:rowOff>552507</xdr:rowOff>
    </xdr:to>
    <xdr:pic>
      <xdr:nvPicPr>
        <xdr:cNvPr id="4" name="/xl/media/image3.png">
          <a:extLst>
            <a:ext uri="{FF2B5EF4-FFF2-40B4-BE49-F238E27FC236}">
              <a16:creationId xmlns:a16="http://schemas.microsoft.com/office/drawing/2014/main" id="{00000000-0008-0000-1000-000004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25</xdr:col>
      <xdr:colOff>266700</xdr:colOff>
      <xdr:row>0</xdr:row>
      <xdr:rowOff>152400</xdr:rowOff>
    </xdr:from>
    <xdr:to>
      <xdr:col>25</xdr:col>
      <xdr:colOff>2168790</xdr:colOff>
      <xdr:row>0</xdr:row>
      <xdr:rowOff>568382</xdr:rowOff>
    </xdr:to>
    <xdr:pic>
      <xdr:nvPicPr>
        <xdr:cNvPr id="5" name="/xl/media/image4.png">
          <a:extLst>
            <a:ext uri="{FF2B5EF4-FFF2-40B4-BE49-F238E27FC236}">
              <a16:creationId xmlns:a16="http://schemas.microsoft.com/office/drawing/2014/main" id="{00000000-0008-0000-1000-000005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twoCellAnchor editAs="oneCell">
    <xdr:from>
      <xdr:col>34</xdr:col>
      <xdr:colOff>266700</xdr:colOff>
      <xdr:row>0</xdr:row>
      <xdr:rowOff>57150</xdr:rowOff>
    </xdr:from>
    <xdr:to>
      <xdr:col>34</xdr:col>
      <xdr:colOff>971648</xdr:colOff>
      <xdr:row>0</xdr:row>
      <xdr:rowOff>590624</xdr:rowOff>
    </xdr:to>
    <xdr:pic>
      <xdr:nvPicPr>
        <xdr:cNvPr id="6" name="/xl/media/image5.png">
          <a:extLst>
            <a:ext uri="{FF2B5EF4-FFF2-40B4-BE49-F238E27FC236}">
              <a16:creationId xmlns:a16="http://schemas.microsoft.com/office/drawing/2014/main" id="{00000000-0008-0000-1000-000006000000}"/>
            </a:ext>
          </a:extLst>
        </xdr:cNvPr>
        <xdr:cNvPicPr>
          <a:picLocks noChangeAspect="1"/>
        </xdr:cNvPicPr>
      </xdr:nvPicPr>
      <xdr:blipFill>
        <a:blip xmlns:r="http://schemas.openxmlformats.org/officeDocument/2006/relationships" r:embed="rId5"/>
        <a:stretch>
          <a:fillRect/>
        </a:stretch>
      </xdr:blipFill>
      <xdr:spPr>
        <a:prstGeom prst="rect">
          <a:avLst/>
        </a:prstGeom>
      </xdr:spPr>
    </xdr:pic>
    <xdr:clientData/>
  </xdr:twoCellAnchor>
  <xdr:twoCellAnchor editAs="oneCell">
    <xdr:from>
      <xdr:col>35</xdr:col>
      <xdr:colOff>85725</xdr:colOff>
      <xdr:row>0</xdr:row>
      <xdr:rowOff>76200</xdr:rowOff>
    </xdr:from>
    <xdr:to>
      <xdr:col>35</xdr:col>
      <xdr:colOff>895463</xdr:colOff>
      <xdr:row>0</xdr:row>
      <xdr:rowOff>514411</xdr:rowOff>
    </xdr:to>
    <xdr:pic>
      <xdr:nvPicPr>
        <xdr:cNvPr id="7" name="/xl/media/image6.png">
          <a:extLst>
            <a:ext uri="{FF2B5EF4-FFF2-40B4-BE49-F238E27FC236}">
              <a16:creationId xmlns:a16="http://schemas.microsoft.com/office/drawing/2014/main" id="{00000000-0008-0000-1000-000007000000}"/>
            </a:ext>
          </a:extLst>
        </xdr:cNvPr>
        <xdr:cNvPicPr>
          <a:picLocks noChangeAspect="1"/>
        </xdr:cNvPicPr>
      </xdr:nvPicPr>
      <xdr:blipFill>
        <a:blip xmlns:r="http://schemas.openxmlformats.org/officeDocument/2006/relationships" r:embed="rId6"/>
        <a:stretch>
          <a:fillRect/>
        </a:stretch>
      </xdr:blipFill>
      <xdr:spPr>
        <a:prstGeom prst="rect">
          <a:avLst/>
        </a:prstGeom>
      </xdr:spPr>
    </xdr:pic>
    <xdr:clientData/>
  </xdr:twoCellAnchor>
  <xdr:twoCellAnchor editAs="oneCell">
    <xdr:from>
      <xdr:col>33</xdr:col>
      <xdr:colOff>419100</xdr:colOff>
      <xdr:row>0</xdr:row>
      <xdr:rowOff>76200</xdr:rowOff>
    </xdr:from>
    <xdr:to>
      <xdr:col>33</xdr:col>
      <xdr:colOff>971627</xdr:colOff>
      <xdr:row>0</xdr:row>
      <xdr:rowOff>530287</xdr:rowOff>
    </xdr:to>
    <xdr:pic>
      <xdr:nvPicPr>
        <xdr:cNvPr id="8" name="/xl/media/image7.png">
          <a:extLst>
            <a:ext uri="{FF2B5EF4-FFF2-40B4-BE49-F238E27FC236}">
              <a16:creationId xmlns:a16="http://schemas.microsoft.com/office/drawing/2014/main" id="{00000000-0008-0000-1000-000008000000}"/>
            </a:ext>
          </a:extLst>
        </xdr:cNvPr>
        <xdr:cNvPicPr>
          <a:picLocks noChangeAspect="1"/>
        </xdr:cNvPicPr>
      </xdr:nvPicPr>
      <xdr:blipFill>
        <a:blip xmlns:r="http://schemas.openxmlformats.org/officeDocument/2006/relationships" r:embed="rId7"/>
        <a:stretch>
          <a:fillRect/>
        </a:stretch>
      </xdr:blipFill>
      <xdr:spPr>
        <a:prstGeom prst="rect">
          <a:avLst/>
        </a:prstGeom>
      </xdr:spPr>
    </xdr:pic>
    <xdr:clientData/>
  </xdr:twoCellAnchor>
  <xdr:twoCellAnchor editAs="oneCell">
    <xdr:from>
      <xdr:col>36</xdr:col>
      <xdr:colOff>171450</xdr:colOff>
      <xdr:row>0</xdr:row>
      <xdr:rowOff>123825</xdr:rowOff>
    </xdr:from>
    <xdr:to>
      <xdr:col>36</xdr:col>
      <xdr:colOff>1082801</xdr:colOff>
      <xdr:row>0</xdr:row>
      <xdr:rowOff>552510</xdr:rowOff>
    </xdr:to>
    <xdr:pic>
      <xdr:nvPicPr>
        <xdr:cNvPr id="9" name="/xl/media/image8.png">
          <a:extLst>
            <a:ext uri="{FF2B5EF4-FFF2-40B4-BE49-F238E27FC236}">
              <a16:creationId xmlns:a16="http://schemas.microsoft.com/office/drawing/2014/main" id="{00000000-0008-0000-1000-000009000000}"/>
            </a:ext>
          </a:extLst>
        </xdr:cNvPr>
        <xdr:cNvPicPr>
          <a:picLocks noChangeAspect="1"/>
        </xdr:cNvPicPr>
      </xdr:nvPicPr>
      <xdr:blipFill>
        <a:blip xmlns:r="http://schemas.openxmlformats.org/officeDocument/2006/relationships" r:embed="rId8"/>
        <a:stretch>
          <a:fillRect/>
        </a:stretch>
      </xdr:blipFill>
      <xdr:spPr>
        <a:prstGeom prst="rect">
          <a:avLst/>
        </a:prstGeom>
      </xdr:spPr>
    </xdr:pic>
    <xdr:clientData/>
  </xdr:twoCellAnchor>
  <xdr:twoCellAnchor editAs="oneCell">
    <xdr:from>
      <xdr:col>42</xdr:col>
      <xdr:colOff>19050</xdr:colOff>
      <xdr:row>0</xdr:row>
      <xdr:rowOff>133350</xdr:rowOff>
    </xdr:from>
    <xdr:to>
      <xdr:col>42</xdr:col>
      <xdr:colOff>1152691</xdr:colOff>
      <xdr:row>0</xdr:row>
      <xdr:rowOff>533456</xdr:rowOff>
    </xdr:to>
    <xdr:pic>
      <xdr:nvPicPr>
        <xdr:cNvPr id="10" name="/xl/media/image9.png">
          <a:extLst>
            <a:ext uri="{FF2B5EF4-FFF2-40B4-BE49-F238E27FC236}">
              <a16:creationId xmlns:a16="http://schemas.microsoft.com/office/drawing/2014/main" id="{00000000-0008-0000-1000-00000A000000}"/>
            </a:ext>
          </a:extLst>
        </xdr:cNvPr>
        <xdr:cNvPicPr>
          <a:picLocks noChangeAspect="1"/>
        </xdr:cNvPicPr>
      </xdr:nvPicPr>
      <xdr:blipFill>
        <a:blip xmlns:r="http://schemas.openxmlformats.org/officeDocument/2006/relationships" r:embed="rId9"/>
        <a:stretch>
          <a:fillRect/>
        </a:stretch>
      </xdr:blipFill>
      <xdr:spPr>
        <a:prstGeom prst="rect">
          <a:avLst/>
        </a:prstGeom>
      </xdr:spPr>
    </xdr:pic>
    <xdr:clientData/>
  </xdr:twoCellAnchor>
  <xdr:twoCellAnchor editAs="oneCell">
    <xdr:from>
      <xdr:col>47</xdr:col>
      <xdr:colOff>247650</xdr:colOff>
      <xdr:row>0</xdr:row>
      <xdr:rowOff>152400</xdr:rowOff>
    </xdr:from>
    <xdr:to>
      <xdr:col>47</xdr:col>
      <xdr:colOff>819230</xdr:colOff>
      <xdr:row>0</xdr:row>
      <xdr:rowOff>473119</xdr:rowOff>
    </xdr:to>
    <xdr:pic>
      <xdr:nvPicPr>
        <xdr:cNvPr id="11" name="/xl/media/image10.png">
          <a:extLst>
            <a:ext uri="{FF2B5EF4-FFF2-40B4-BE49-F238E27FC236}">
              <a16:creationId xmlns:a16="http://schemas.microsoft.com/office/drawing/2014/main" id="{00000000-0008-0000-1000-00000B000000}"/>
            </a:ext>
          </a:extLst>
        </xdr:cNvPr>
        <xdr:cNvPicPr>
          <a:picLocks noChangeAspect="1"/>
        </xdr:cNvPicPr>
      </xdr:nvPicPr>
      <xdr:blipFill>
        <a:blip xmlns:r="http://schemas.openxmlformats.org/officeDocument/2006/relationships" r:embed="rId10"/>
        <a:stretch>
          <a:fillRect/>
        </a:stretch>
      </xdr:blipFill>
      <xdr:spPr>
        <a:prstGeom prst="rect">
          <a:avLst/>
        </a:prstGeom>
      </xdr:spPr>
    </xdr:pic>
    <xdr:clientData/>
  </xdr:twoCellAnchor>
  <xdr:twoCellAnchor editAs="oneCell">
    <xdr:from>
      <xdr:col>49</xdr:col>
      <xdr:colOff>95250</xdr:colOff>
      <xdr:row>0</xdr:row>
      <xdr:rowOff>76200</xdr:rowOff>
    </xdr:from>
    <xdr:to>
      <xdr:col>49</xdr:col>
      <xdr:colOff>1197128</xdr:colOff>
      <xdr:row>0</xdr:row>
      <xdr:rowOff>530287</xdr:rowOff>
    </xdr:to>
    <xdr:pic>
      <xdr:nvPicPr>
        <xdr:cNvPr id="12" name="/xl/media/image11.png">
          <a:extLst>
            <a:ext uri="{FF2B5EF4-FFF2-40B4-BE49-F238E27FC236}">
              <a16:creationId xmlns:a16="http://schemas.microsoft.com/office/drawing/2014/main" id="{00000000-0008-0000-1000-00000C000000}"/>
            </a:ext>
          </a:extLst>
        </xdr:cNvPr>
        <xdr:cNvPicPr>
          <a:picLocks noChangeAspect="1"/>
        </xdr:cNvPicPr>
      </xdr:nvPicPr>
      <xdr:blipFill>
        <a:blip xmlns:r="http://schemas.openxmlformats.org/officeDocument/2006/relationships" r:embed="rId11"/>
        <a:stretch>
          <a:fillRect/>
        </a:stretch>
      </xdr:blipFill>
      <xdr:spPr>
        <a:prstGeom prst="rect">
          <a:avLst/>
        </a:prstGeom>
      </xdr:spPr>
    </xdr:pic>
    <xdr:clientData/>
  </xdr:twoCellAnchor>
  <xdr:twoCellAnchor editAs="oneCell">
    <xdr:from>
      <xdr:col>48</xdr:col>
      <xdr:colOff>19050</xdr:colOff>
      <xdr:row>0</xdr:row>
      <xdr:rowOff>66675</xdr:rowOff>
    </xdr:from>
    <xdr:to>
      <xdr:col>48</xdr:col>
      <xdr:colOff>1324168</xdr:colOff>
      <xdr:row>0</xdr:row>
      <xdr:rowOff>704939</xdr:rowOff>
    </xdr:to>
    <xdr:pic>
      <xdr:nvPicPr>
        <xdr:cNvPr id="13" name="/xl/media/image12.png">
          <a:extLst>
            <a:ext uri="{FF2B5EF4-FFF2-40B4-BE49-F238E27FC236}">
              <a16:creationId xmlns:a16="http://schemas.microsoft.com/office/drawing/2014/main" id="{00000000-0008-0000-1000-00000D000000}"/>
            </a:ext>
          </a:extLst>
        </xdr:cNvPr>
        <xdr:cNvPicPr>
          <a:picLocks noChangeAspect="1"/>
        </xdr:cNvPicPr>
      </xdr:nvPicPr>
      <xdr:blipFill>
        <a:blip xmlns:r="http://schemas.openxmlformats.org/officeDocument/2006/relationships" r:embed="rId12"/>
        <a:stretch>
          <a:fillRect/>
        </a:stretch>
      </xdr:blipFill>
      <xdr:spPr>
        <a:prstGeom prst="rect">
          <a:avLst/>
        </a:prstGeom>
      </xdr:spPr>
    </xdr:pic>
    <xdr:clientData/>
  </xdr:twoCellAnchor>
  <xdr:twoCellAnchor editAs="oneCell">
    <xdr:from>
      <xdr:col>20</xdr:col>
      <xdr:colOff>28575</xdr:colOff>
      <xdr:row>0</xdr:row>
      <xdr:rowOff>190500</xdr:rowOff>
    </xdr:from>
    <xdr:to>
      <xdr:col>20</xdr:col>
      <xdr:colOff>1082821</xdr:colOff>
      <xdr:row>0</xdr:row>
      <xdr:rowOff>625535</xdr:rowOff>
    </xdr:to>
    <xdr:pic>
      <xdr:nvPicPr>
        <xdr:cNvPr id="14" name="/xl/media/image13.png">
          <a:extLst>
            <a:ext uri="{FF2B5EF4-FFF2-40B4-BE49-F238E27FC236}">
              <a16:creationId xmlns:a16="http://schemas.microsoft.com/office/drawing/2014/main" id="{00000000-0008-0000-1000-00000E000000}"/>
            </a:ext>
          </a:extLst>
        </xdr:cNvPr>
        <xdr:cNvPicPr>
          <a:picLocks noChangeAspect="1"/>
        </xdr:cNvPicPr>
      </xdr:nvPicPr>
      <xdr:blipFill>
        <a:blip xmlns:r="http://schemas.openxmlformats.org/officeDocument/2006/relationships" r:embed="rId13"/>
        <a:stretch>
          <a:fillRect/>
        </a:stretch>
      </xdr:blipFill>
      <xdr:spPr>
        <a:prstGeom prst="rect">
          <a:avLst/>
        </a:prstGeom>
      </xdr:spPr>
    </xdr:pic>
    <xdr:clientData/>
  </xdr:twoCellAnchor>
  <xdr:oneCellAnchor>
    <xdr:from>
      <xdr:col>28</xdr:col>
      <xdr:colOff>771525</xdr:colOff>
      <xdr:row>0</xdr:row>
      <xdr:rowOff>114300</xdr:rowOff>
    </xdr:from>
    <xdr:ext cx="809738" cy="438211"/>
    <xdr:pic>
      <xdr:nvPicPr>
        <xdr:cNvPr id="15" name="/xl/media/image6.png">
          <a:extLst>
            <a:ext uri="{FF2B5EF4-FFF2-40B4-BE49-F238E27FC236}">
              <a16:creationId xmlns:a16="http://schemas.microsoft.com/office/drawing/2014/main" id="{00000000-0008-0000-1000-00000F000000}"/>
            </a:ext>
          </a:extLst>
        </xdr:cNvPr>
        <xdr:cNvPicPr>
          <a:picLocks noChangeAspect="1"/>
        </xdr:cNvPicPr>
      </xdr:nvPicPr>
      <xdr:blipFill>
        <a:blip xmlns:r="http://schemas.openxmlformats.org/officeDocument/2006/relationships" r:embed="rId6"/>
        <a:stretch>
          <a:fillRect/>
        </a:stretch>
      </xdr:blipFill>
      <xdr:spPr>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twoCellAnchor>
    <xdr:from>
      <xdr:col>14</xdr:col>
      <xdr:colOff>0</xdr:colOff>
      <xdr:row>0</xdr:row>
      <xdr:rowOff>0</xdr:rowOff>
    </xdr:from>
    <xdr:to>
      <xdr:col>25</xdr:col>
      <xdr:colOff>0</xdr:colOff>
      <xdr:row>20</xdr:row>
      <xdr:rowOff>0</xdr:rowOff>
    </xdr:to>
    <xdr:graphicFrame macro="">
      <xdr:nvGraphicFramePr>
        <xdr:cNvPr id="2" name="グラフ 1">
          <a:extLst>
            <a:ext uri="{FF2B5EF4-FFF2-40B4-BE49-F238E27FC236}">
              <a16:creationId xmlns:a16="http://schemas.microsoft.com/office/drawing/2014/main" id="{8387881E-0395-27F2-5F08-512DCC9C12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20</xdr:row>
      <xdr:rowOff>0</xdr:rowOff>
    </xdr:from>
    <xdr:to>
      <xdr:col>25</xdr:col>
      <xdr:colOff>0</xdr:colOff>
      <xdr:row>40</xdr:row>
      <xdr:rowOff>0</xdr:rowOff>
    </xdr:to>
    <xdr:graphicFrame macro="">
      <xdr:nvGraphicFramePr>
        <xdr:cNvPr id="3" name="グラフ 2">
          <a:extLst>
            <a:ext uri="{FF2B5EF4-FFF2-40B4-BE49-F238E27FC236}">
              <a16:creationId xmlns:a16="http://schemas.microsoft.com/office/drawing/2014/main" id="{A54EA708-7A9F-E541-DBBA-C4284874A1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0</xdr:colOff>
      <xdr:row>40</xdr:row>
      <xdr:rowOff>0</xdr:rowOff>
    </xdr:from>
    <xdr:to>
      <xdr:col>25</xdr:col>
      <xdr:colOff>0</xdr:colOff>
      <xdr:row>60</xdr:row>
      <xdr:rowOff>0</xdr:rowOff>
    </xdr:to>
    <xdr:graphicFrame macro="">
      <xdr:nvGraphicFramePr>
        <xdr:cNvPr id="4" name="グラフ 3">
          <a:extLst>
            <a:ext uri="{FF2B5EF4-FFF2-40B4-BE49-F238E27FC236}">
              <a16:creationId xmlns:a16="http://schemas.microsoft.com/office/drawing/2014/main" id="{8632482E-1481-CF60-D6DD-30CAF39157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10</xdr:col>
      <xdr:colOff>0</xdr:colOff>
      <xdr:row>2</xdr:row>
      <xdr:rowOff>0</xdr:rowOff>
    </xdr:from>
    <xdr:to>
      <xdr:col>19</xdr:col>
      <xdr:colOff>0</xdr:colOff>
      <xdr:row>24</xdr:row>
      <xdr:rowOff>0</xdr:rowOff>
    </xdr:to>
    <xdr:graphicFrame macro="">
      <xdr:nvGraphicFramePr>
        <xdr:cNvPr id="2" name="H52G_PM_vs_xMes">
          <a:extLst>
            <a:ext uri="{FF2B5EF4-FFF2-40B4-BE49-F238E27FC236}">
              <a16:creationId xmlns:a16="http://schemas.microsoft.com/office/drawing/2014/main" id="{8325B928-AD0A-BCF9-0337-4067B2F81D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25</xdr:row>
      <xdr:rowOff>0</xdr:rowOff>
    </xdr:from>
    <xdr:to>
      <xdr:col>19</xdr:col>
      <xdr:colOff>0</xdr:colOff>
      <xdr:row>47</xdr:row>
      <xdr:rowOff>0</xdr:rowOff>
    </xdr:to>
    <xdr:graphicFrame macro="">
      <xdr:nvGraphicFramePr>
        <xdr:cNvPr id="3" name="H52G_pair_ratios">
          <a:extLst>
            <a:ext uri="{FF2B5EF4-FFF2-40B4-BE49-F238E27FC236}">
              <a16:creationId xmlns:a16="http://schemas.microsoft.com/office/drawing/2014/main" id="{2787132C-E9DB-0FE9-8C1F-34B72400F4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12</xdr:col>
      <xdr:colOff>0</xdr:colOff>
      <xdr:row>2</xdr:row>
      <xdr:rowOff>0</xdr:rowOff>
    </xdr:from>
    <xdr:to>
      <xdr:col>21</xdr:col>
      <xdr:colOff>0</xdr:colOff>
      <xdr:row>24</xdr:row>
      <xdr:rowOff>0</xdr:rowOff>
    </xdr:to>
    <xdr:graphicFrame macro="">
      <xdr:nvGraphicFramePr>
        <xdr:cNvPr id="2" name="H52I_master_all">
          <a:extLst>
            <a:ext uri="{FF2B5EF4-FFF2-40B4-BE49-F238E27FC236}">
              <a16:creationId xmlns:a16="http://schemas.microsoft.com/office/drawing/2014/main" id="{B35B058E-88C4-512D-29C8-D1BC818422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25</xdr:row>
      <xdr:rowOff>0</xdr:rowOff>
    </xdr:from>
    <xdr:to>
      <xdr:col>21</xdr:col>
      <xdr:colOff>0</xdr:colOff>
      <xdr:row>47</xdr:row>
      <xdr:rowOff>0</xdr:rowOff>
    </xdr:to>
    <xdr:graphicFrame macro="">
      <xdr:nvGraphicFramePr>
        <xdr:cNvPr id="3" name="H52I_master_zoom">
          <a:extLst>
            <a:ext uri="{FF2B5EF4-FFF2-40B4-BE49-F238E27FC236}">
              <a16:creationId xmlns:a16="http://schemas.microsoft.com/office/drawing/2014/main" id="{07D8171B-9FAA-6D47-98B2-B200C0CF08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48</xdr:row>
      <xdr:rowOff>0</xdr:rowOff>
    </xdr:from>
    <xdr:to>
      <xdr:col>21</xdr:col>
      <xdr:colOff>0</xdr:colOff>
      <xdr:row>70</xdr:row>
      <xdr:rowOff>0</xdr:rowOff>
    </xdr:to>
    <xdr:graphicFrame macro="">
      <xdr:nvGraphicFramePr>
        <xdr:cNvPr id="4" name="H52I_master_Dband">
          <a:extLst>
            <a:ext uri="{FF2B5EF4-FFF2-40B4-BE49-F238E27FC236}">
              <a16:creationId xmlns:a16="http://schemas.microsoft.com/office/drawing/2014/main" id="{D1A93168-DA53-24E6-D1BF-1A648B9C7C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0</xdr:colOff>
      <xdr:row>8</xdr:row>
      <xdr:rowOff>0</xdr:rowOff>
    </xdr:from>
    <xdr:to>
      <xdr:col>14</xdr:col>
      <xdr:colOff>0</xdr:colOff>
      <xdr:row>30</xdr:row>
      <xdr:rowOff>0</xdr:rowOff>
    </xdr:to>
    <xdr:graphicFrame macro="">
      <xdr:nvGraphicFramePr>
        <xdr:cNvPr id="2" name="H52J_q_vs_dx">
          <a:extLst>
            <a:ext uri="{FF2B5EF4-FFF2-40B4-BE49-F238E27FC236}">
              <a16:creationId xmlns:a16="http://schemas.microsoft.com/office/drawing/2014/main" id="{71B222B0-111E-C77F-2250-E1A1631266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13</xdr:row>
      <xdr:rowOff>0</xdr:rowOff>
    </xdr:from>
    <xdr:to>
      <xdr:col>8</xdr:col>
      <xdr:colOff>0</xdr:colOff>
      <xdr:row>35</xdr:row>
      <xdr:rowOff>0</xdr:rowOff>
    </xdr:to>
    <xdr:graphicFrame macro="">
      <xdr:nvGraphicFramePr>
        <xdr:cNvPr id="2" name="H52Q_04_xMes_vs_LD">
          <a:extLst>
            <a:ext uri="{FF2B5EF4-FFF2-40B4-BE49-F238E27FC236}">
              <a16:creationId xmlns:a16="http://schemas.microsoft.com/office/drawing/2014/main" id="{E5925945-DDF1-FD2E-A34F-6F96028087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13</xdr:row>
      <xdr:rowOff>0</xdr:rowOff>
    </xdr:from>
    <xdr:to>
      <xdr:col>17</xdr:col>
      <xdr:colOff>0</xdr:colOff>
      <xdr:row>35</xdr:row>
      <xdr:rowOff>0</xdr:rowOff>
    </xdr:to>
    <xdr:graphicFrame macro="">
      <xdr:nvGraphicFramePr>
        <xdr:cNvPr id="3" name="H52Q_05_q_vs_Delta_h_sub">
          <a:extLst>
            <a:ext uri="{FF2B5EF4-FFF2-40B4-BE49-F238E27FC236}">
              <a16:creationId xmlns:a16="http://schemas.microsoft.com/office/drawing/2014/main" id="{4D768C48-0018-00D4-A980-ED1DDFDAC7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39</xdr:row>
      <xdr:rowOff>0</xdr:rowOff>
    </xdr:from>
    <xdr:to>
      <xdr:col>8</xdr:col>
      <xdr:colOff>0</xdr:colOff>
      <xdr:row>61</xdr:row>
      <xdr:rowOff>0</xdr:rowOff>
    </xdr:to>
    <xdr:graphicFrame macro="">
      <xdr:nvGraphicFramePr>
        <xdr:cNvPr id="4" name="H52Q_06_PM_F1_vs_LD">
          <a:extLst>
            <a:ext uri="{FF2B5EF4-FFF2-40B4-BE49-F238E27FC236}">
              <a16:creationId xmlns:a16="http://schemas.microsoft.com/office/drawing/2014/main" id="{84CC9FEF-6058-6357-D63D-9B50E0724A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39</xdr:row>
      <xdr:rowOff>0</xdr:rowOff>
    </xdr:from>
    <xdr:to>
      <xdr:col>17</xdr:col>
      <xdr:colOff>0</xdr:colOff>
      <xdr:row>61</xdr:row>
      <xdr:rowOff>0</xdr:rowOff>
    </xdr:to>
    <xdr:graphicFrame macro="">
      <xdr:nvGraphicFramePr>
        <xdr:cNvPr id="5" name="H52Q_07_PM_F1_vs_Tsub">
          <a:extLst>
            <a:ext uri="{FF2B5EF4-FFF2-40B4-BE49-F238E27FC236}">
              <a16:creationId xmlns:a16="http://schemas.microsoft.com/office/drawing/2014/main" id="{C6A46D38-3A6C-03B5-887B-31888ED01E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12</xdr:col>
      <xdr:colOff>0</xdr:colOff>
      <xdr:row>111</xdr:row>
      <xdr:rowOff>0</xdr:rowOff>
    </xdr:from>
    <xdr:to>
      <xdr:col>23</xdr:col>
      <xdr:colOff>0</xdr:colOff>
      <xdr:row>132</xdr:row>
      <xdr:rowOff>0</xdr:rowOff>
    </xdr:to>
    <xdr:graphicFrame macro="">
      <xdr:nvGraphicFramePr>
        <xdr:cNvPr id="2" name="H52Q11_PM_before_after_B2_vs_LD">
          <a:extLst>
            <a:ext uri="{FF2B5EF4-FFF2-40B4-BE49-F238E27FC236}">
              <a16:creationId xmlns:a16="http://schemas.microsoft.com/office/drawing/2014/main" id="{983CC909-7FEE-8C26-7A0A-1010625F42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133</xdr:row>
      <xdr:rowOff>0</xdr:rowOff>
    </xdr:from>
    <xdr:to>
      <xdr:col>23</xdr:col>
      <xdr:colOff>0</xdr:colOff>
      <xdr:row>154</xdr:row>
      <xdr:rowOff>0</xdr:rowOff>
    </xdr:to>
    <xdr:graphicFrame macro="">
      <xdr:nvGraphicFramePr>
        <xdr:cNvPr id="3" name="H52Q11_PM_before_after_B2_vs_Tsub">
          <a:extLst>
            <a:ext uri="{FF2B5EF4-FFF2-40B4-BE49-F238E27FC236}">
              <a16:creationId xmlns:a16="http://schemas.microsoft.com/office/drawing/2014/main" id="{51CF40FA-5DC7-FA7E-A253-177D4DF799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155</xdr:row>
      <xdr:rowOff>0</xdr:rowOff>
    </xdr:from>
    <xdr:to>
      <xdr:col>23</xdr:col>
      <xdr:colOff>0</xdr:colOff>
      <xdr:row>176</xdr:row>
      <xdr:rowOff>0</xdr:rowOff>
    </xdr:to>
    <xdr:graphicFrame macro="">
      <xdr:nvGraphicFramePr>
        <xdr:cNvPr id="4" name="H52Q11_B2_vs_C_after">
          <a:extLst>
            <a:ext uri="{FF2B5EF4-FFF2-40B4-BE49-F238E27FC236}">
              <a16:creationId xmlns:a16="http://schemas.microsoft.com/office/drawing/2014/main" id="{59884F22-E021-7ECC-FF89-963E414ED6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176</xdr:row>
      <xdr:rowOff>171449</xdr:rowOff>
    </xdr:from>
    <xdr:to>
      <xdr:col>23</xdr:col>
      <xdr:colOff>0</xdr:colOff>
      <xdr:row>197</xdr:row>
      <xdr:rowOff>171449</xdr:rowOff>
    </xdr:to>
    <xdr:graphicFrame macro="">
      <xdr:nvGraphicFramePr>
        <xdr:cNvPr id="5" name="H52Q11_PM_before_after_B2_vs_LD_fixed">
          <a:extLst>
            <a:ext uri="{FF2B5EF4-FFF2-40B4-BE49-F238E27FC236}">
              <a16:creationId xmlns:a16="http://schemas.microsoft.com/office/drawing/2014/main" id="{483E0EAB-2FCB-9E38-8790-98AAD3C29D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171109D1-AD2E-4ABF-8368-802C914E9576}" name="tbl_TM8_14_plan" displayName="tbl_TM8_14_plan" ref="A5:B28" totalsRowShown="0" headerRowDxfId="366">
  <autoFilter ref="A5:B28" xr:uid="{171109D1-AD2E-4ABF-8368-802C914E9576}"/>
  <tableColumns count="2">
    <tableColumn id="1" xr3:uid="{B4D06993-9D9D-4EB9-B64F-7676AF5034E6}" name="項目"/>
    <tableColumn id="2" xr3:uid="{43B58465-1BEB-4885-A224-FF1A41846918}" name="内容" dataDxfId="36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405B0B79-00A8-41F0-BAFE-99BF0F9E3AF5}" name="tbl_TM8_14_legacy" displayName="tbl_TM8_14_legacy" ref="A32:C36" totalsRowShown="0" headerRowDxfId="364" dataDxfId="363">
  <autoFilter ref="A32:C36" xr:uid="{405B0B79-00A8-41F0-BAFE-99BF0F9E3AF5}"/>
  <tableColumns count="3">
    <tableColumn id="1" xr3:uid="{F1063B8A-4ED4-4F2E-B62D-6B1B638862E8}" name="SheetName" dataDxfId="362"/>
    <tableColumn id="2" xr3:uid="{5B39DF72-3A79-4731-9D14-38CBAF0855DE}" name="位置づけ" dataDxfId="361"/>
    <tableColumn id="3" xr3:uid="{540A405A-6D5E-47E1-9050-639359DE4A01}" name="今回の扱い" dataDxfId="36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90A53214-B54A-43BB-AE6C-D8791EE60707}" name="tbl_TM8_14_todo" displayName="tbl_TM8_14_todo" ref="A42:E52" totalsRowShown="0" headerRowDxfId="359">
  <autoFilter ref="A42:E52" xr:uid="{90A53214-B54A-43BB-AE6C-D8791EE60707}"/>
  <tableColumns count="5">
    <tableColumn id="1" xr3:uid="{FB0DC026-CA46-4AF2-A23E-4C135C2EE92B}" name="No"/>
    <tableColumn id="2" xr3:uid="{ED76305C-CE74-4204-A18F-F5B1C29EA88D}" name="TODO" dataDxfId="358"/>
    <tableColumn id="3" xr3:uid="{44797DC5-A729-409A-8DE3-02E714F796FA}" name="Status" dataDxfId="357"/>
    <tableColumn id="4" xr3:uid="{56172D1F-8520-44F3-ADB3-3AF35D98E917}" name="出力・対象シート" dataDxfId="356"/>
    <tableColumn id="5" xr3:uid="{D19E60E9-8D75-4BFE-8987-399E48241854}" name="備考" dataDxfId="35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テーブル22" displayName="テーブル22" ref="A1:BR87">
  <autoFilter ref="A1:BR87" xr:uid="{00000000-0009-0000-0100-000001000000}"/>
  <tableColumns count="70">
    <tableColumn id="1" xr3:uid="{00000000-0010-0000-0000-000001000000}" name="No_TableNo"/>
    <tableColumn id="2" xr3:uid="{00000000-0010-0000-0000-000002000000}" name="P"/>
    <tableColumn id="3" xr3:uid="{00000000-0010-0000-0000-000003000000}" name="Ts"/>
    <tableColumn id="4" xr3:uid="{00000000-0010-0000-0000-000004000000}" name="rhoG"/>
    <tableColumn id="5" xr3:uid="{00000000-0010-0000-0000-000005000000}" name="rhoL"/>
    <tableColumn id="6" xr3:uid="{00000000-0010-0000-0000-000006000000}" name="HG"/>
    <tableColumn id="7" xr3:uid="{00000000-0010-0000-0000-000007000000}" name="HL"/>
    <tableColumn id="8" xr3:uid="{00000000-0010-0000-0000-000008000000}" name="muG"/>
    <tableColumn id="9" xr3:uid="{00000000-0010-0000-0000-000009000000}" name="muL"/>
    <tableColumn id="10" xr3:uid="{00000000-0010-0000-0000-00000A000000}" name="KL"/>
    <tableColumn id="11" xr3:uid="{00000000-0010-0000-0000-00000B000000}" name="CPL"/>
    <tableColumn id="12" xr3:uid="{00000000-0010-0000-0000-00000C000000}" name="sigma"/>
    <tableColumn id="13" xr3:uid="{00000000-0010-0000-0000-00000D000000}" name="No"/>
    <tableColumn id="14" xr3:uid="{00000000-0010-0000-0000-00000E000000}" name="G"/>
    <tableColumn id="15" xr3:uid="{00000000-0010-0000-0000-00000F000000}" name="A"/>
    <tableColumn id="16" xr3:uid="{00000000-0010-0000-0000-000010000000}" name="Pw"/>
    <tableColumn id="17" xr3:uid="{00000000-0010-0000-0000-000011000000}" name="DH"/>
    <tableColumn id="18" xr3:uid="{00000000-0010-0000-0000-000012000000}" name="L_DNB"/>
    <tableColumn id="19" xr3:uid="{00000000-0010-0000-0000-000013000000}" name="q_in"/>
    <tableColumn id="20" xr3:uid="{00000000-0010-0000-0000-000014000000}" name="Tin"/>
    <tableColumn id="21" xr3:uid="{00000000-0010-0000-0000-000015000000}" name="Tf"/>
    <tableColumn id="22" xr3:uid="{00000000-0010-0000-0000-000016000000}" name="f(beta)"/>
    <tableColumn id="23" xr3:uid="{00000000-0010-0000-0000-000017000000}" name="Re"/>
    <tableColumn id="24" xr3:uid="{00000000-0010-0000-0000-000018000000}" name="f"/>
    <tableColumn id="25" xr3:uid="{00000000-0010-0000-0000-000019000000}" name="f_left"/>
    <tableColumn id="26" xr3:uid="{00000000-0010-0000-0000-00001A000000}" name="f_rihgt"/>
    <tableColumn id="27" xr3:uid="{00000000-0010-0000-0000-00001B000000}" name="f_balance"/>
    <tableColumn id="28" xr3:uid="{00000000-0010-0000-0000-00001C000000}" name="DB"/>
    <tableColumn id="29" xr3:uid="{00000000-0010-0000-0000-00001D000000}" name="Tw"/>
    <tableColumn id="30" xr3:uid="{00000000-0010-0000-0000-00001E000000}" name="y_plus"/>
    <tableColumn id="31" xr3:uid="{00000000-0010-0000-0000-00001F000000}" name="Tm"/>
    <tableColumn id="32" xr3:uid="{00000000-0010-0000-0000-000020000000}" name="Tw_balance"/>
    <tableColumn id="33" xr3:uid="{00000000-0010-0000-0000-000021000000}" name="y_star"/>
    <tableColumn id="34" xr3:uid="{00000000-0010-0000-0000-000022000000}" name="tauw"/>
    <tableColumn id="35" xr3:uid="{00000000-0010-0000-0000-000023000000}" name="Utau"/>
    <tableColumn id="36" xr3:uid="{00000000-0010-0000-0000-000024000000}" name="y_plus2"/>
    <tableColumn id="37" xr3:uid="{00000000-0010-0000-0000-000025000000}" name="Q"/>
    <tableColumn id="38" xr3:uid="{00000000-0010-0000-0000-000026000000}" name="Pr"/>
    <tableColumn id="39" xr3:uid="{00000000-0010-0000-0000-000027000000}" name="T(y_plus)"/>
    <tableColumn id="40" xr3:uid="{00000000-0010-0000-0000-000028000000}" name="y_star_balance"/>
    <tableColumn id="41" xr3:uid="{00000000-0010-0000-0000-000029000000}" name="delta"/>
    <tableColumn id="42" xr3:uid="{00000000-0010-0000-0000-00002A000000}" name="UB"/>
    <tableColumn id="43" xr3:uid="{00000000-0010-0000-0000-00002B000000}" name="LB"/>
    <tableColumn id="44" xr3:uid="{00000000-0010-0000-0000-00002C000000}" name="YB"/>
    <tableColumn id="45" xr3:uid="{00000000-0010-0000-0000-00002D000000}" name="YB_plus"/>
    <tableColumn id="46" xr3:uid="{00000000-0010-0000-0000-00002E000000}" name="Karman_UB"/>
    <tableColumn id="47" xr3:uid="{00000000-0010-0000-0000-00002F000000}" name="UBL"/>
    <tableColumn id="48" xr3:uid="{00000000-0010-0000-0000-000030000000}" name="UB_left"/>
    <tableColumn id="49" xr3:uid="{00000000-0010-0000-0000-000031000000}" name="CD"/>
    <tableColumn id="50" xr3:uid="{00000000-0010-0000-0000-000032000000}" name="UB_right"/>
    <tableColumn id="51" xr3:uid="{00000000-0010-0000-0000-000033000000}" name="UB_balance"/>
    <tableColumn id="52" xr3:uid="{00000000-0010-0000-0000-000034000000}" name="HG-HL"/>
    <tableColumn id="53" xr3:uid="{00000000-0010-0000-0000-000035000000}" name="LB/UB"/>
    <tableColumn id="54" xr3:uid="{00000000-0010-0000-0000-000036000000}" name="q_P"/>
    <tableColumn id="55" xr3:uid="{00000000-0010-0000-0000-000037000000}" name="dq_chf"/>
    <tableColumn id="56" xr3:uid="{00000000-0010-0000-0000-000038000000}" name="dq_ratio"/>
    <tableColumn id="57" xr3:uid="{00000000-0010-0000-0000-000039000000}" name="q_M"/>
    <tableColumn id="58" xr3:uid="{00000000-0010-0000-0000-00003A000000}" name="PM_ratio"/>
    <tableColumn id="59" xr3:uid="{00000000-0010-0000-0000-00003B000000}" name="F_form"/>
    <tableColumn id="64" xr3:uid="{00000000-0010-0000-0000-000040000000}" name="x_Mes"/>
    <tableColumn id="65" xr3:uid="{00000000-0010-0000-0000-000041000000}" name="A_corr"/>
    <tableColumn id="66" xr3:uid="{00000000-0010-0000-0000-000042000000}" name="σ_corr"/>
    <tableColumn id="67" xr3:uid="{00000000-0010-0000-0000-000043000000}" name="Fcorr"/>
    <tableColumn id="68" xr3:uid="{00000000-0010-0000-0000-000044000000}" name="Tsub"/>
    <tableColumn id="70" xr3:uid="{00000000-0010-0000-0000-000046000000}" name="q_P_MW"/>
    <tableColumn id="77" xr3:uid="{00000000-0010-0000-0000-00004D000000}" name="Tsub2"/>
    <tableColumn id="78" xr3:uid="{00000000-0010-0000-0000-00004E000000}" name="Fcorr2"/>
    <tableColumn id="79" xr3:uid="{00000000-0010-0000-0000-00004F000000}" name="(Tsub-40)^2"/>
    <tableColumn id="60" xr3:uid="{00000000-0010-0000-0000-00003C000000}" name="F2"/>
    <tableColumn id="61" xr3:uid="{00000000-0010-0000-0000-00003D000000}" name="L"/>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1000000}" name="tbl_tm_108" displayName="tbl_tm_108" ref="A1:BR15">
  <autoFilter ref="A1:BR15" xr:uid="{00000000-0009-0000-0100-000008000000}"/>
  <tableColumns count="70">
    <tableColumn id="1" xr3:uid="{00000000-0010-0000-0100-000001000000}" name="No_TableNo"/>
    <tableColumn id="2" xr3:uid="{00000000-0010-0000-0100-000002000000}" name="P"/>
    <tableColumn id="3" xr3:uid="{00000000-0010-0000-0100-000003000000}" name="Ts"/>
    <tableColumn id="4" xr3:uid="{00000000-0010-0000-0100-000004000000}" name="rhoG"/>
    <tableColumn id="5" xr3:uid="{00000000-0010-0000-0100-000005000000}" name="rhoL"/>
    <tableColumn id="6" xr3:uid="{00000000-0010-0000-0100-000006000000}" name="HG"/>
    <tableColumn id="7" xr3:uid="{00000000-0010-0000-0100-000007000000}" name="HL"/>
    <tableColumn id="8" xr3:uid="{00000000-0010-0000-0100-000008000000}" name="muG"/>
    <tableColumn id="9" xr3:uid="{00000000-0010-0000-0100-000009000000}" name="muL"/>
    <tableColumn id="10" xr3:uid="{00000000-0010-0000-0100-00000A000000}" name="KL"/>
    <tableColumn id="11" xr3:uid="{00000000-0010-0000-0100-00000B000000}" name="CPL"/>
    <tableColumn id="12" xr3:uid="{00000000-0010-0000-0100-00000C000000}" name="sigma"/>
    <tableColumn id="13" xr3:uid="{00000000-0010-0000-0100-00000D000000}" name="No"/>
    <tableColumn id="14" xr3:uid="{00000000-0010-0000-0100-00000E000000}" name="G"/>
    <tableColumn id="15" xr3:uid="{00000000-0010-0000-0100-00000F000000}" name="A"/>
    <tableColumn id="16" xr3:uid="{00000000-0010-0000-0100-000010000000}" name="Pw"/>
    <tableColumn id="17" xr3:uid="{00000000-0010-0000-0100-000011000000}" name="DH"/>
    <tableColumn id="18" xr3:uid="{00000000-0010-0000-0100-000012000000}" name="L_DNB"/>
    <tableColumn id="19" xr3:uid="{00000000-0010-0000-0100-000013000000}" name="q_in"/>
    <tableColumn id="20" xr3:uid="{00000000-0010-0000-0100-000014000000}" name="Tin"/>
    <tableColumn id="21" xr3:uid="{00000000-0010-0000-0100-000015000000}" name="Tf"/>
    <tableColumn id="22" xr3:uid="{00000000-0010-0000-0100-000016000000}" name="f(beta)"/>
    <tableColumn id="23" xr3:uid="{00000000-0010-0000-0100-000017000000}" name="Re"/>
    <tableColumn id="24" xr3:uid="{00000000-0010-0000-0100-000018000000}" name="f"/>
    <tableColumn id="25" xr3:uid="{00000000-0010-0000-0100-000019000000}" name="f_left"/>
    <tableColumn id="26" xr3:uid="{00000000-0010-0000-0100-00001A000000}" name="f_rihgt"/>
    <tableColumn id="27" xr3:uid="{00000000-0010-0000-0100-00001B000000}" name="f_balance"/>
    <tableColumn id="28" xr3:uid="{00000000-0010-0000-0100-00001C000000}" name="DB"/>
    <tableColumn id="29" xr3:uid="{00000000-0010-0000-0100-00001D000000}" name="Tw"/>
    <tableColumn id="30" xr3:uid="{00000000-0010-0000-0100-00001E000000}" name="y_plus"/>
    <tableColumn id="31" xr3:uid="{00000000-0010-0000-0100-00001F000000}" name="Tm"/>
    <tableColumn id="32" xr3:uid="{00000000-0010-0000-0100-000020000000}" name="Tw_balance"/>
    <tableColumn id="33" xr3:uid="{00000000-0010-0000-0100-000021000000}" name="y_star"/>
    <tableColumn id="34" xr3:uid="{00000000-0010-0000-0100-000022000000}" name="tauw"/>
    <tableColumn id="35" xr3:uid="{00000000-0010-0000-0100-000023000000}" name="Utau"/>
    <tableColumn id="36" xr3:uid="{00000000-0010-0000-0100-000024000000}" name="y_plus2"/>
    <tableColumn id="37" xr3:uid="{00000000-0010-0000-0100-000025000000}" name="Q"/>
    <tableColumn id="38" xr3:uid="{00000000-0010-0000-0100-000026000000}" name="Pr"/>
    <tableColumn id="39" xr3:uid="{00000000-0010-0000-0100-000027000000}" name="T(y_plus)"/>
    <tableColumn id="40" xr3:uid="{00000000-0010-0000-0100-000028000000}" name="y_star_balance"/>
    <tableColumn id="41" xr3:uid="{00000000-0010-0000-0100-000029000000}" name="delta"/>
    <tableColumn id="42" xr3:uid="{00000000-0010-0000-0100-00002A000000}" name="UB"/>
    <tableColumn id="43" xr3:uid="{00000000-0010-0000-0100-00002B000000}" name="LB"/>
    <tableColumn id="44" xr3:uid="{00000000-0010-0000-0100-00002C000000}" name="YB"/>
    <tableColumn id="45" xr3:uid="{00000000-0010-0000-0100-00002D000000}" name="YB_plus"/>
    <tableColumn id="46" xr3:uid="{00000000-0010-0000-0100-00002E000000}" name="Karman_UB"/>
    <tableColumn id="47" xr3:uid="{00000000-0010-0000-0100-00002F000000}" name="UBL"/>
    <tableColumn id="48" xr3:uid="{00000000-0010-0000-0100-000030000000}" name="UB_left"/>
    <tableColumn id="49" xr3:uid="{00000000-0010-0000-0100-000031000000}" name="CD"/>
    <tableColumn id="50" xr3:uid="{00000000-0010-0000-0100-000032000000}" name="UB_right"/>
    <tableColumn id="51" xr3:uid="{00000000-0010-0000-0100-000033000000}" name="UB_balance"/>
    <tableColumn id="52" xr3:uid="{00000000-0010-0000-0100-000034000000}" name="HG-HL"/>
    <tableColumn id="53" xr3:uid="{00000000-0010-0000-0100-000035000000}" name="LB/UB"/>
    <tableColumn id="54" xr3:uid="{00000000-0010-0000-0100-000036000000}" name="q_P"/>
    <tableColumn id="55" xr3:uid="{00000000-0010-0000-0100-000037000000}" name="dq_chf"/>
    <tableColumn id="56" xr3:uid="{00000000-0010-0000-0100-000038000000}" name="dq_ratio"/>
    <tableColumn id="57" xr3:uid="{00000000-0010-0000-0100-000039000000}" name="q_M"/>
    <tableColumn id="58" xr3:uid="{00000000-0010-0000-0100-00003A000000}" name="PM_ratio"/>
    <tableColumn id="59" xr3:uid="{00000000-0010-0000-0100-00003B000000}" name="F_form"/>
    <tableColumn id="64" xr3:uid="{00000000-0010-0000-0100-000040000000}" name="x_Mes"/>
    <tableColumn id="65" xr3:uid="{00000000-0010-0000-0100-000041000000}" name="A_corr"/>
    <tableColumn id="66" xr3:uid="{00000000-0010-0000-0100-000042000000}" name="σ_corr"/>
    <tableColumn id="67" xr3:uid="{00000000-0010-0000-0100-000043000000}" name="Fcorr"/>
    <tableColumn id="68" xr3:uid="{00000000-0010-0000-0100-000044000000}" name="Tsub"/>
    <tableColumn id="70" xr3:uid="{00000000-0010-0000-0100-000046000000}" name="q_P_MW"/>
    <tableColumn id="77" xr3:uid="{00000000-0010-0000-0100-00004D000000}" name="Tsub2"/>
    <tableColumn id="78" xr3:uid="{00000000-0010-0000-0100-00004E000000}" name="Fcorr2"/>
    <tableColumn id="79" xr3:uid="{00000000-0010-0000-0100-00004F000000}" name="(Tsub-40)^2"/>
    <tableColumn id="88" xr3:uid="{00000000-0010-0000-0100-000058000000}" name="F2"/>
    <tableColumn id="60" xr3:uid="{00000000-0010-0000-0100-00003C000000}" name="L"/>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2000000}" name="tbl_tm_161" displayName="tbl_tm_161" ref="A1:BR24">
  <autoFilter ref="A1:BR24" xr:uid="{00000000-0009-0000-0100-000009000000}"/>
  <tableColumns count="70">
    <tableColumn id="1" xr3:uid="{00000000-0010-0000-0200-000001000000}" name="No_TableNo"/>
    <tableColumn id="2" xr3:uid="{00000000-0010-0000-0200-000002000000}" name="P"/>
    <tableColumn id="3" xr3:uid="{00000000-0010-0000-0200-000003000000}" name="Ts"/>
    <tableColumn id="4" xr3:uid="{00000000-0010-0000-0200-000004000000}" name="rhoG"/>
    <tableColumn id="5" xr3:uid="{00000000-0010-0000-0200-000005000000}" name="rhoL"/>
    <tableColumn id="6" xr3:uid="{00000000-0010-0000-0200-000006000000}" name="HG"/>
    <tableColumn id="7" xr3:uid="{00000000-0010-0000-0200-000007000000}" name="HL"/>
    <tableColumn id="8" xr3:uid="{00000000-0010-0000-0200-000008000000}" name="muG"/>
    <tableColumn id="9" xr3:uid="{00000000-0010-0000-0200-000009000000}" name="muL"/>
    <tableColumn id="10" xr3:uid="{00000000-0010-0000-0200-00000A000000}" name="KL"/>
    <tableColumn id="11" xr3:uid="{00000000-0010-0000-0200-00000B000000}" name="CPL"/>
    <tableColumn id="12" xr3:uid="{00000000-0010-0000-0200-00000C000000}" name="sigma"/>
    <tableColumn id="13" xr3:uid="{00000000-0010-0000-0200-00000D000000}" name="No"/>
    <tableColumn id="14" xr3:uid="{00000000-0010-0000-0200-00000E000000}" name="G"/>
    <tableColumn id="15" xr3:uid="{00000000-0010-0000-0200-00000F000000}" name="A"/>
    <tableColumn id="16" xr3:uid="{00000000-0010-0000-0200-000010000000}" name="Pw"/>
    <tableColumn id="17" xr3:uid="{00000000-0010-0000-0200-000011000000}" name="DH"/>
    <tableColumn id="18" xr3:uid="{00000000-0010-0000-0200-000012000000}" name="L_DNB"/>
    <tableColumn id="19" xr3:uid="{00000000-0010-0000-0200-000013000000}" name="q_in"/>
    <tableColumn id="20" xr3:uid="{00000000-0010-0000-0200-000014000000}" name="Tin"/>
    <tableColumn id="21" xr3:uid="{00000000-0010-0000-0200-000015000000}" name="Tf"/>
    <tableColumn id="22" xr3:uid="{00000000-0010-0000-0200-000016000000}" name="f(beta)"/>
    <tableColumn id="23" xr3:uid="{00000000-0010-0000-0200-000017000000}" name="Re"/>
    <tableColumn id="24" xr3:uid="{00000000-0010-0000-0200-000018000000}" name="f"/>
    <tableColumn id="25" xr3:uid="{00000000-0010-0000-0200-000019000000}" name="f_left"/>
    <tableColumn id="26" xr3:uid="{00000000-0010-0000-0200-00001A000000}" name="f_rihgt"/>
    <tableColumn id="27" xr3:uid="{00000000-0010-0000-0200-00001B000000}" name="f_balance"/>
    <tableColumn id="28" xr3:uid="{00000000-0010-0000-0200-00001C000000}" name="DB"/>
    <tableColumn id="29" xr3:uid="{00000000-0010-0000-0200-00001D000000}" name="Tw"/>
    <tableColumn id="30" xr3:uid="{00000000-0010-0000-0200-00001E000000}" name="y_plus"/>
    <tableColumn id="31" xr3:uid="{00000000-0010-0000-0200-00001F000000}" name="Tm"/>
    <tableColumn id="32" xr3:uid="{00000000-0010-0000-0200-000020000000}" name="Tw_balance"/>
    <tableColumn id="33" xr3:uid="{00000000-0010-0000-0200-000021000000}" name="y_star"/>
    <tableColumn id="34" xr3:uid="{00000000-0010-0000-0200-000022000000}" name="tauw"/>
    <tableColumn id="35" xr3:uid="{00000000-0010-0000-0200-000023000000}" name="Utau"/>
    <tableColumn id="36" xr3:uid="{00000000-0010-0000-0200-000024000000}" name="y_plus2"/>
    <tableColumn id="37" xr3:uid="{00000000-0010-0000-0200-000025000000}" name="Q"/>
    <tableColumn id="38" xr3:uid="{00000000-0010-0000-0200-000026000000}" name="Pr"/>
    <tableColumn id="39" xr3:uid="{00000000-0010-0000-0200-000027000000}" name="T(y_plus)"/>
    <tableColumn id="40" xr3:uid="{00000000-0010-0000-0200-000028000000}" name="y_star_balance"/>
    <tableColumn id="41" xr3:uid="{00000000-0010-0000-0200-000029000000}" name="delta"/>
    <tableColumn id="42" xr3:uid="{00000000-0010-0000-0200-00002A000000}" name="UB"/>
    <tableColumn id="43" xr3:uid="{00000000-0010-0000-0200-00002B000000}" name="LB"/>
    <tableColumn id="44" xr3:uid="{00000000-0010-0000-0200-00002C000000}" name="YB"/>
    <tableColumn id="45" xr3:uid="{00000000-0010-0000-0200-00002D000000}" name="YB_plus"/>
    <tableColumn id="46" xr3:uid="{00000000-0010-0000-0200-00002E000000}" name="Karman_UB"/>
    <tableColumn id="47" xr3:uid="{00000000-0010-0000-0200-00002F000000}" name="UBL"/>
    <tableColumn id="48" xr3:uid="{00000000-0010-0000-0200-000030000000}" name="UB_left"/>
    <tableColumn id="49" xr3:uid="{00000000-0010-0000-0200-000031000000}" name="CD"/>
    <tableColumn id="50" xr3:uid="{00000000-0010-0000-0200-000032000000}" name="UB_right"/>
    <tableColumn id="51" xr3:uid="{00000000-0010-0000-0200-000033000000}" name="UB_balance"/>
    <tableColumn id="52" xr3:uid="{00000000-0010-0000-0200-000034000000}" name="HG-HL"/>
    <tableColumn id="53" xr3:uid="{00000000-0010-0000-0200-000035000000}" name="LB/UB"/>
    <tableColumn id="54" xr3:uid="{00000000-0010-0000-0200-000036000000}" name="q_P"/>
    <tableColumn id="55" xr3:uid="{00000000-0010-0000-0200-000037000000}" name="dq_chf"/>
    <tableColumn id="56" xr3:uid="{00000000-0010-0000-0200-000038000000}" name="dq_ratio"/>
    <tableColumn id="57" xr3:uid="{00000000-0010-0000-0200-000039000000}" name="q_M"/>
    <tableColumn id="58" xr3:uid="{00000000-0010-0000-0200-00003A000000}" name="PM_ratio"/>
    <tableColumn id="59" xr3:uid="{00000000-0010-0000-0200-00003B000000}" name="F_form"/>
    <tableColumn id="64" xr3:uid="{00000000-0010-0000-0200-000040000000}" name="x_Mes"/>
    <tableColumn id="65" xr3:uid="{00000000-0010-0000-0200-000041000000}" name="A_corr"/>
    <tableColumn id="66" xr3:uid="{00000000-0010-0000-0200-000042000000}" name="σ_corr"/>
    <tableColumn id="67" xr3:uid="{00000000-0010-0000-0200-000043000000}" name="Fcorr"/>
    <tableColumn id="68" xr3:uid="{00000000-0010-0000-0200-000044000000}" name="Tsub"/>
    <tableColumn id="70" xr3:uid="{00000000-0010-0000-0200-000046000000}" name="q_P_MW"/>
    <tableColumn id="77" xr3:uid="{00000000-0010-0000-0200-00004D000000}" name="Tsub2"/>
    <tableColumn id="78" xr3:uid="{00000000-0010-0000-0200-00004E000000}" name="Fcorr2"/>
    <tableColumn id="79" xr3:uid="{00000000-0010-0000-0200-00004F000000}" name="(Tsub-40)^2"/>
    <tableColumn id="88" xr3:uid="{00000000-0010-0000-0200-000058000000}" name="F2"/>
    <tableColumn id="60" xr3:uid="{00000000-0010-0000-0200-00003C000000}" name="L"/>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3000000}" name="tbl_tm_164" displayName="tbl_tm_164" ref="A1:BR22">
  <autoFilter ref="A1:BR22" xr:uid="{00000000-0009-0000-0100-00000A000000}"/>
  <tableColumns count="70">
    <tableColumn id="1" xr3:uid="{00000000-0010-0000-0300-000001000000}" name="No_TableNo"/>
    <tableColumn id="2" xr3:uid="{00000000-0010-0000-0300-000002000000}" name="P"/>
    <tableColumn id="3" xr3:uid="{00000000-0010-0000-0300-000003000000}" name="Ts"/>
    <tableColumn id="4" xr3:uid="{00000000-0010-0000-0300-000004000000}" name="rhoG"/>
    <tableColumn id="5" xr3:uid="{00000000-0010-0000-0300-000005000000}" name="rhoL"/>
    <tableColumn id="6" xr3:uid="{00000000-0010-0000-0300-000006000000}" name="HG"/>
    <tableColumn id="7" xr3:uid="{00000000-0010-0000-0300-000007000000}" name="HL"/>
    <tableColumn id="8" xr3:uid="{00000000-0010-0000-0300-000008000000}" name="muG"/>
    <tableColumn id="9" xr3:uid="{00000000-0010-0000-0300-000009000000}" name="muL"/>
    <tableColumn id="10" xr3:uid="{00000000-0010-0000-0300-00000A000000}" name="KL"/>
    <tableColumn id="11" xr3:uid="{00000000-0010-0000-0300-00000B000000}" name="CPL"/>
    <tableColumn id="12" xr3:uid="{00000000-0010-0000-0300-00000C000000}" name="sigma"/>
    <tableColumn id="13" xr3:uid="{00000000-0010-0000-0300-00000D000000}" name="No"/>
    <tableColumn id="14" xr3:uid="{00000000-0010-0000-0300-00000E000000}" name="G"/>
    <tableColumn id="15" xr3:uid="{00000000-0010-0000-0300-00000F000000}" name="A"/>
    <tableColumn id="16" xr3:uid="{00000000-0010-0000-0300-000010000000}" name="Pw"/>
    <tableColumn id="17" xr3:uid="{00000000-0010-0000-0300-000011000000}" name="DH"/>
    <tableColumn id="18" xr3:uid="{00000000-0010-0000-0300-000012000000}" name="L_DNB"/>
    <tableColumn id="19" xr3:uid="{00000000-0010-0000-0300-000013000000}" name="q_in"/>
    <tableColumn id="20" xr3:uid="{00000000-0010-0000-0300-000014000000}" name="Tin"/>
    <tableColumn id="21" xr3:uid="{00000000-0010-0000-0300-000015000000}" name="Tf"/>
    <tableColumn id="22" xr3:uid="{00000000-0010-0000-0300-000016000000}" name="f(beta)"/>
    <tableColumn id="23" xr3:uid="{00000000-0010-0000-0300-000017000000}" name="Re"/>
    <tableColumn id="24" xr3:uid="{00000000-0010-0000-0300-000018000000}" name="f"/>
    <tableColumn id="25" xr3:uid="{00000000-0010-0000-0300-000019000000}" name="f_left"/>
    <tableColumn id="26" xr3:uid="{00000000-0010-0000-0300-00001A000000}" name="f_rihgt"/>
    <tableColumn id="27" xr3:uid="{00000000-0010-0000-0300-00001B000000}" name="f_balance"/>
    <tableColumn id="28" xr3:uid="{00000000-0010-0000-0300-00001C000000}" name="DB"/>
    <tableColumn id="29" xr3:uid="{00000000-0010-0000-0300-00001D000000}" name="Tw"/>
    <tableColumn id="30" xr3:uid="{00000000-0010-0000-0300-00001E000000}" name="y_plus"/>
    <tableColumn id="31" xr3:uid="{00000000-0010-0000-0300-00001F000000}" name="Tm"/>
    <tableColumn id="32" xr3:uid="{00000000-0010-0000-0300-000020000000}" name="Tw_balance"/>
    <tableColumn id="33" xr3:uid="{00000000-0010-0000-0300-000021000000}" name="y_star"/>
    <tableColumn id="34" xr3:uid="{00000000-0010-0000-0300-000022000000}" name="tauw"/>
    <tableColumn id="35" xr3:uid="{00000000-0010-0000-0300-000023000000}" name="Utau"/>
    <tableColumn id="36" xr3:uid="{00000000-0010-0000-0300-000024000000}" name="y_plus2"/>
    <tableColumn id="37" xr3:uid="{00000000-0010-0000-0300-000025000000}" name="Q"/>
    <tableColumn id="38" xr3:uid="{00000000-0010-0000-0300-000026000000}" name="Pr"/>
    <tableColumn id="39" xr3:uid="{00000000-0010-0000-0300-000027000000}" name="T(y_plus)"/>
    <tableColumn id="40" xr3:uid="{00000000-0010-0000-0300-000028000000}" name="y_star_balance"/>
    <tableColumn id="41" xr3:uid="{00000000-0010-0000-0300-000029000000}" name="delta"/>
    <tableColumn id="42" xr3:uid="{00000000-0010-0000-0300-00002A000000}" name="UB"/>
    <tableColumn id="43" xr3:uid="{00000000-0010-0000-0300-00002B000000}" name="LB"/>
    <tableColumn id="44" xr3:uid="{00000000-0010-0000-0300-00002C000000}" name="YB"/>
    <tableColumn id="45" xr3:uid="{00000000-0010-0000-0300-00002D000000}" name="YB_plus"/>
    <tableColumn id="46" xr3:uid="{00000000-0010-0000-0300-00002E000000}" name="Karman_UB"/>
    <tableColumn id="47" xr3:uid="{00000000-0010-0000-0300-00002F000000}" name="UBL"/>
    <tableColumn id="48" xr3:uid="{00000000-0010-0000-0300-000030000000}" name="UB_left"/>
    <tableColumn id="49" xr3:uid="{00000000-0010-0000-0300-000031000000}" name="CD"/>
    <tableColumn id="50" xr3:uid="{00000000-0010-0000-0300-000032000000}" name="UB_right"/>
    <tableColumn id="51" xr3:uid="{00000000-0010-0000-0300-000033000000}" name="UB_balance"/>
    <tableColumn id="52" xr3:uid="{00000000-0010-0000-0300-000034000000}" name="HG-HL"/>
    <tableColumn id="53" xr3:uid="{00000000-0010-0000-0300-000035000000}" name="LB/UB"/>
    <tableColumn id="54" xr3:uid="{00000000-0010-0000-0300-000036000000}" name="q_P"/>
    <tableColumn id="55" xr3:uid="{00000000-0010-0000-0300-000037000000}" name="dq_chf"/>
    <tableColumn id="56" xr3:uid="{00000000-0010-0000-0300-000038000000}" name="dq_ratio"/>
    <tableColumn id="57" xr3:uid="{00000000-0010-0000-0300-000039000000}" name="q_M"/>
    <tableColumn id="58" xr3:uid="{00000000-0010-0000-0300-00003A000000}" name="PM_ratio"/>
    <tableColumn id="59" xr3:uid="{00000000-0010-0000-0300-00003B000000}" name="F_form"/>
    <tableColumn id="64" xr3:uid="{00000000-0010-0000-0300-000040000000}" name="x_Mes"/>
    <tableColumn id="65" xr3:uid="{00000000-0010-0000-0300-000041000000}" name="A_corr"/>
    <tableColumn id="66" xr3:uid="{00000000-0010-0000-0300-000042000000}" name="σ_corr"/>
    <tableColumn id="67" xr3:uid="{00000000-0010-0000-0300-000043000000}" name="Fcorr"/>
    <tableColumn id="68" xr3:uid="{00000000-0010-0000-0300-000044000000}" name="Tsub"/>
    <tableColumn id="70" xr3:uid="{00000000-0010-0000-0300-000046000000}" name="q_P_MW"/>
    <tableColumn id="77" xr3:uid="{00000000-0010-0000-0300-00004D000000}" name="Tsub2"/>
    <tableColumn id="78" xr3:uid="{00000000-0010-0000-0300-00004E000000}" name="Fcorr2"/>
    <tableColumn id="79" xr3:uid="{00000000-0010-0000-0300-00004F000000}" name="(Tsub-40)^2"/>
    <tableColumn id="88" xr3:uid="{00000000-0010-0000-0300-000058000000}" name="F2"/>
    <tableColumn id="60" xr3:uid="{00000000-0010-0000-0300-00003C000000}" name="L"/>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4000000}" name="テーブル2" displayName="テーブル2" ref="A1:BR87">
  <autoFilter ref="A1:BR87" xr:uid="{00000000-0009-0000-0100-000011000000}"/>
  <tableColumns count="70">
    <tableColumn id="1" xr3:uid="{00000000-0010-0000-0400-000001000000}" name="No_TableNo"/>
    <tableColumn id="2" xr3:uid="{00000000-0010-0000-0400-000002000000}" name="P"/>
    <tableColumn id="3" xr3:uid="{00000000-0010-0000-0400-000003000000}" name="Ts"/>
    <tableColumn id="4" xr3:uid="{00000000-0010-0000-0400-000004000000}" name="rhoG"/>
    <tableColumn id="5" xr3:uid="{00000000-0010-0000-0400-000005000000}" name="rhoL"/>
    <tableColumn id="6" xr3:uid="{00000000-0010-0000-0400-000006000000}" name="HG"/>
    <tableColumn id="7" xr3:uid="{00000000-0010-0000-0400-000007000000}" name="HL"/>
    <tableColumn id="8" xr3:uid="{00000000-0010-0000-0400-000008000000}" name="muG"/>
    <tableColumn id="9" xr3:uid="{00000000-0010-0000-0400-000009000000}" name="muL"/>
    <tableColumn id="10" xr3:uid="{00000000-0010-0000-0400-00000A000000}" name="KL"/>
    <tableColumn id="11" xr3:uid="{00000000-0010-0000-0400-00000B000000}" name="CPL"/>
    <tableColumn id="12" xr3:uid="{00000000-0010-0000-0400-00000C000000}" name="sigma"/>
    <tableColumn id="13" xr3:uid="{00000000-0010-0000-0400-00000D000000}" name="No"/>
    <tableColumn id="14" xr3:uid="{00000000-0010-0000-0400-00000E000000}" name="G"/>
    <tableColumn id="15" xr3:uid="{00000000-0010-0000-0400-00000F000000}" name="A"/>
    <tableColumn id="16" xr3:uid="{00000000-0010-0000-0400-000010000000}" name="Pw"/>
    <tableColumn id="17" xr3:uid="{00000000-0010-0000-0400-000011000000}" name="DH"/>
    <tableColumn id="18" xr3:uid="{00000000-0010-0000-0400-000012000000}" name="L_DNB"/>
    <tableColumn id="19" xr3:uid="{00000000-0010-0000-0400-000013000000}" name="q_in"/>
    <tableColumn id="20" xr3:uid="{00000000-0010-0000-0400-000014000000}" name="Tin"/>
    <tableColumn id="21" xr3:uid="{00000000-0010-0000-0400-000015000000}" name="Tf"/>
    <tableColumn id="22" xr3:uid="{00000000-0010-0000-0400-000016000000}" name="f(beta)"/>
    <tableColumn id="23" xr3:uid="{00000000-0010-0000-0400-000017000000}" name="Re"/>
    <tableColumn id="24" xr3:uid="{00000000-0010-0000-0400-000018000000}" name="f"/>
    <tableColumn id="25" xr3:uid="{00000000-0010-0000-0400-000019000000}" name="f_left"/>
    <tableColumn id="26" xr3:uid="{00000000-0010-0000-0400-00001A000000}" name="f_rihgt"/>
    <tableColumn id="27" xr3:uid="{00000000-0010-0000-0400-00001B000000}" name="f_balance"/>
    <tableColumn id="28" xr3:uid="{00000000-0010-0000-0400-00001C000000}" name="DB"/>
    <tableColumn id="29" xr3:uid="{00000000-0010-0000-0400-00001D000000}" name="Tw"/>
    <tableColumn id="30" xr3:uid="{00000000-0010-0000-0400-00001E000000}" name="y_plus"/>
    <tableColumn id="31" xr3:uid="{00000000-0010-0000-0400-00001F000000}" name="Tm"/>
    <tableColumn id="32" xr3:uid="{00000000-0010-0000-0400-000020000000}" name="Tw_balance"/>
    <tableColumn id="33" xr3:uid="{00000000-0010-0000-0400-000021000000}" name="y_star"/>
    <tableColumn id="34" xr3:uid="{00000000-0010-0000-0400-000022000000}" name="tauw"/>
    <tableColumn id="35" xr3:uid="{00000000-0010-0000-0400-000023000000}" name="Utau"/>
    <tableColumn id="36" xr3:uid="{00000000-0010-0000-0400-000024000000}" name="y_plus2"/>
    <tableColumn id="37" xr3:uid="{00000000-0010-0000-0400-000025000000}" name="Q"/>
    <tableColumn id="38" xr3:uid="{00000000-0010-0000-0400-000026000000}" name="Pr"/>
    <tableColumn id="39" xr3:uid="{00000000-0010-0000-0400-000027000000}" name="T(y_plus)"/>
    <tableColumn id="40" xr3:uid="{00000000-0010-0000-0400-000028000000}" name="y_star_balance"/>
    <tableColumn id="41" xr3:uid="{00000000-0010-0000-0400-000029000000}" name="delta"/>
    <tableColumn id="42" xr3:uid="{00000000-0010-0000-0400-00002A000000}" name="UB"/>
    <tableColumn id="43" xr3:uid="{00000000-0010-0000-0400-00002B000000}" name="LB"/>
    <tableColumn id="44" xr3:uid="{00000000-0010-0000-0400-00002C000000}" name="YB"/>
    <tableColumn id="45" xr3:uid="{00000000-0010-0000-0400-00002D000000}" name="YB_plus"/>
    <tableColumn id="46" xr3:uid="{00000000-0010-0000-0400-00002E000000}" name="Karman_UB"/>
    <tableColumn id="47" xr3:uid="{00000000-0010-0000-0400-00002F000000}" name="UBL"/>
    <tableColumn id="48" xr3:uid="{00000000-0010-0000-0400-000030000000}" name="UB_left"/>
    <tableColumn id="49" xr3:uid="{00000000-0010-0000-0400-000031000000}" name="CD"/>
    <tableColumn id="50" xr3:uid="{00000000-0010-0000-0400-000032000000}" name="UB_right"/>
    <tableColumn id="51" xr3:uid="{00000000-0010-0000-0400-000033000000}" name="UB_balance"/>
    <tableColumn id="52" xr3:uid="{00000000-0010-0000-0400-000034000000}" name="HG-HL"/>
    <tableColumn id="53" xr3:uid="{00000000-0010-0000-0400-000035000000}" name="LB/UB"/>
    <tableColumn id="54" xr3:uid="{00000000-0010-0000-0400-000036000000}" name="q_P"/>
    <tableColumn id="55" xr3:uid="{00000000-0010-0000-0400-000037000000}" name="dq_chf"/>
    <tableColumn id="56" xr3:uid="{00000000-0010-0000-0400-000038000000}" name="dq_ratio"/>
    <tableColumn id="57" xr3:uid="{00000000-0010-0000-0400-000039000000}" name="q_M"/>
    <tableColumn id="58" xr3:uid="{00000000-0010-0000-0400-00003A000000}" name="PM_ratio"/>
    <tableColumn id="59" xr3:uid="{00000000-0010-0000-0400-00003B000000}" name="F_form"/>
    <tableColumn id="64" xr3:uid="{00000000-0010-0000-0400-000040000000}" name="x_Mes"/>
    <tableColumn id="65" xr3:uid="{00000000-0010-0000-0400-000041000000}" name="A_corr"/>
    <tableColumn id="66" xr3:uid="{00000000-0010-0000-0400-000042000000}" name="σ_corr"/>
    <tableColumn id="67" xr3:uid="{00000000-0010-0000-0400-000043000000}" name="Fcorr"/>
    <tableColumn id="68" xr3:uid="{00000000-0010-0000-0400-000044000000}" name="Tsub"/>
    <tableColumn id="70" xr3:uid="{00000000-0010-0000-0400-000046000000}" name="q_P_MW"/>
    <tableColumn id="77" xr3:uid="{00000000-0010-0000-0400-00004D000000}" name="Tsub2"/>
    <tableColumn id="78" xr3:uid="{00000000-0010-0000-0400-00004E000000}" name="Fcorr2"/>
    <tableColumn id="79" xr3:uid="{00000000-0010-0000-0400-00004F000000}" name="(Tsub-40)^2"/>
    <tableColumn id="88" xr3:uid="{00000000-0010-0000-0400-000058000000}" name="F2"/>
    <tableColumn id="60" xr3:uid="{00000000-0010-0000-0400-00003C000000}" name="L"/>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5000000}" name="tbl_tm_F1_108" displayName="tbl_tm_F1_108" ref="A1:BR15">
  <autoFilter ref="A1:BR15" xr:uid="{00000000-0009-0000-0100-00000B000000}"/>
  <tableColumns count="70">
    <tableColumn id="1" xr3:uid="{00000000-0010-0000-0500-000001000000}" name="No_TableNo"/>
    <tableColumn id="2" xr3:uid="{00000000-0010-0000-0500-000002000000}" name="P"/>
    <tableColumn id="3" xr3:uid="{00000000-0010-0000-0500-000003000000}" name="Ts"/>
    <tableColumn id="4" xr3:uid="{00000000-0010-0000-0500-000004000000}" name="rhoG"/>
    <tableColumn id="5" xr3:uid="{00000000-0010-0000-0500-000005000000}" name="rhoL"/>
    <tableColumn id="6" xr3:uid="{00000000-0010-0000-0500-000006000000}" name="HG"/>
    <tableColumn id="7" xr3:uid="{00000000-0010-0000-0500-000007000000}" name="HL"/>
    <tableColumn id="8" xr3:uid="{00000000-0010-0000-0500-000008000000}" name="muG"/>
    <tableColumn id="9" xr3:uid="{00000000-0010-0000-0500-000009000000}" name="muL"/>
    <tableColumn id="10" xr3:uid="{00000000-0010-0000-0500-00000A000000}" name="KL"/>
    <tableColumn id="11" xr3:uid="{00000000-0010-0000-0500-00000B000000}" name="CPL"/>
    <tableColumn id="12" xr3:uid="{00000000-0010-0000-0500-00000C000000}" name="sigma"/>
    <tableColumn id="13" xr3:uid="{00000000-0010-0000-0500-00000D000000}" name="No"/>
    <tableColumn id="14" xr3:uid="{00000000-0010-0000-0500-00000E000000}" name="G"/>
    <tableColumn id="15" xr3:uid="{00000000-0010-0000-0500-00000F000000}" name="A"/>
    <tableColumn id="16" xr3:uid="{00000000-0010-0000-0500-000010000000}" name="Pw"/>
    <tableColumn id="17" xr3:uid="{00000000-0010-0000-0500-000011000000}" name="DH"/>
    <tableColumn id="18" xr3:uid="{00000000-0010-0000-0500-000012000000}" name="L_DNB"/>
    <tableColumn id="19" xr3:uid="{00000000-0010-0000-0500-000013000000}" name="q_in"/>
    <tableColumn id="20" xr3:uid="{00000000-0010-0000-0500-000014000000}" name="Tin"/>
    <tableColumn id="21" xr3:uid="{00000000-0010-0000-0500-000015000000}" name="Tf"/>
    <tableColumn id="22" xr3:uid="{00000000-0010-0000-0500-000016000000}" name="f(beta)"/>
    <tableColumn id="23" xr3:uid="{00000000-0010-0000-0500-000017000000}" name="Re"/>
    <tableColumn id="24" xr3:uid="{00000000-0010-0000-0500-000018000000}" name="f"/>
    <tableColumn id="25" xr3:uid="{00000000-0010-0000-0500-000019000000}" name="f_left"/>
    <tableColumn id="26" xr3:uid="{00000000-0010-0000-0500-00001A000000}" name="f_rihgt"/>
    <tableColumn id="27" xr3:uid="{00000000-0010-0000-0500-00001B000000}" name="f_balance"/>
    <tableColumn id="28" xr3:uid="{00000000-0010-0000-0500-00001C000000}" name="DB"/>
    <tableColumn id="29" xr3:uid="{00000000-0010-0000-0500-00001D000000}" name="Tw"/>
    <tableColumn id="30" xr3:uid="{00000000-0010-0000-0500-00001E000000}" name="y_plus"/>
    <tableColumn id="31" xr3:uid="{00000000-0010-0000-0500-00001F000000}" name="Tm"/>
    <tableColumn id="32" xr3:uid="{00000000-0010-0000-0500-000020000000}" name="Tw_balance"/>
    <tableColumn id="33" xr3:uid="{00000000-0010-0000-0500-000021000000}" name="y_star"/>
    <tableColumn id="34" xr3:uid="{00000000-0010-0000-0500-000022000000}" name="tauw"/>
    <tableColumn id="35" xr3:uid="{00000000-0010-0000-0500-000023000000}" name="Utau"/>
    <tableColumn id="36" xr3:uid="{00000000-0010-0000-0500-000024000000}" name="y_plus2"/>
    <tableColumn id="37" xr3:uid="{00000000-0010-0000-0500-000025000000}" name="Q"/>
    <tableColumn id="38" xr3:uid="{00000000-0010-0000-0500-000026000000}" name="Pr"/>
    <tableColumn id="39" xr3:uid="{00000000-0010-0000-0500-000027000000}" name="T(y_plus)"/>
    <tableColumn id="40" xr3:uid="{00000000-0010-0000-0500-000028000000}" name="y_star_balance"/>
    <tableColumn id="41" xr3:uid="{00000000-0010-0000-0500-000029000000}" name="delta"/>
    <tableColumn id="42" xr3:uid="{00000000-0010-0000-0500-00002A000000}" name="UB"/>
    <tableColumn id="43" xr3:uid="{00000000-0010-0000-0500-00002B000000}" name="LB"/>
    <tableColumn id="44" xr3:uid="{00000000-0010-0000-0500-00002C000000}" name="YB"/>
    <tableColumn id="45" xr3:uid="{00000000-0010-0000-0500-00002D000000}" name="YB_plus"/>
    <tableColumn id="46" xr3:uid="{00000000-0010-0000-0500-00002E000000}" name="Karman_UB"/>
    <tableColumn id="47" xr3:uid="{00000000-0010-0000-0500-00002F000000}" name="UBL"/>
    <tableColumn id="48" xr3:uid="{00000000-0010-0000-0500-000030000000}" name="UB_left"/>
    <tableColumn id="49" xr3:uid="{00000000-0010-0000-0500-000031000000}" name="CD"/>
    <tableColumn id="50" xr3:uid="{00000000-0010-0000-0500-000032000000}" name="UB_right"/>
    <tableColumn id="51" xr3:uid="{00000000-0010-0000-0500-000033000000}" name="UB_balance"/>
    <tableColumn id="52" xr3:uid="{00000000-0010-0000-0500-000034000000}" name="HG-HL"/>
    <tableColumn id="53" xr3:uid="{00000000-0010-0000-0500-000035000000}" name="LB/UB"/>
    <tableColumn id="54" xr3:uid="{00000000-0010-0000-0500-000036000000}" name="q_P"/>
    <tableColumn id="55" xr3:uid="{00000000-0010-0000-0500-000037000000}" name="dq_chf"/>
    <tableColumn id="56" xr3:uid="{00000000-0010-0000-0500-000038000000}" name="dq_ratio"/>
    <tableColumn id="57" xr3:uid="{00000000-0010-0000-0500-000039000000}" name="q_M"/>
    <tableColumn id="58" xr3:uid="{00000000-0010-0000-0500-00003A000000}" name="PM_ratio"/>
    <tableColumn id="59" xr3:uid="{00000000-0010-0000-0500-00003B000000}" name="F_form"/>
    <tableColumn id="64" xr3:uid="{00000000-0010-0000-0500-000040000000}" name="x_Mes"/>
    <tableColumn id="65" xr3:uid="{00000000-0010-0000-0500-000041000000}" name="A_corr"/>
    <tableColumn id="66" xr3:uid="{00000000-0010-0000-0500-000042000000}" name="σ_corr"/>
    <tableColumn id="67" xr3:uid="{00000000-0010-0000-0500-000043000000}" name="Fcorr"/>
    <tableColumn id="68" xr3:uid="{00000000-0010-0000-0500-000044000000}" name="Tsub"/>
    <tableColumn id="70" xr3:uid="{00000000-0010-0000-0500-000046000000}" name="q_P_MW"/>
    <tableColumn id="77" xr3:uid="{00000000-0010-0000-0500-00004D000000}" name="Tsub2"/>
    <tableColumn id="78" xr3:uid="{00000000-0010-0000-0500-00004E000000}" name="Fcorr2"/>
    <tableColumn id="79" xr3:uid="{00000000-0010-0000-0500-00004F000000}" name="(Tsub-40)^2"/>
    <tableColumn id="88" xr3:uid="{00000000-0010-0000-0500-000058000000}" name="F2"/>
    <tableColumn id="60" xr3:uid="{00000000-0010-0000-0500-00003C000000}" name="L"/>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6000000}" name="tbl_tm_F1_161" displayName="tbl_tm_F1_161" ref="A1:BR24">
  <autoFilter ref="A1:BR24" xr:uid="{00000000-0009-0000-0100-00000C000000}"/>
  <tableColumns count="70">
    <tableColumn id="1" xr3:uid="{00000000-0010-0000-0600-000001000000}" name="No_TableNo"/>
    <tableColumn id="2" xr3:uid="{00000000-0010-0000-0600-000002000000}" name="P"/>
    <tableColumn id="3" xr3:uid="{00000000-0010-0000-0600-000003000000}" name="Ts"/>
    <tableColumn id="4" xr3:uid="{00000000-0010-0000-0600-000004000000}" name="rhoG"/>
    <tableColumn id="5" xr3:uid="{00000000-0010-0000-0600-000005000000}" name="rhoL"/>
    <tableColumn id="6" xr3:uid="{00000000-0010-0000-0600-000006000000}" name="HG"/>
    <tableColumn id="7" xr3:uid="{00000000-0010-0000-0600-000007000000}" name="HL"/>
    <tableColumn id="8" xr3:uid="{00000000-0010-0000-0600-000008000000}" name="muG"/>
    <tableColumn id="9" xr3:uid="{00000000-0010-0000-0600-000009000000}" name="muL"/>
    <tableColumn id="10" xr3:uid="{00000000-0010-0000-0600-00000A000000}" name="KL"/>
    <tableColumn id="11" xr3:uid="{00000000-0010-0000-0600-00000B000000}" name="CPL"/>
    <tableColumn id="12" xr3:uid="{00000000-0010-0000-0600-00000C000000}" name="sigma"/>
    <tableColumn id="13" xr3:uid="{00000000-0010-0000-0600-00000D000000}" name="No"/>
    <tableColumn id="14" xr3:uid="{00000000-0010-0000-0600-00000E000000}" name="G"/>
    <tableColumn id="15" xr3:uid="{00000000-0010-0000-0600-00000F000000}" name="A"/>
    <tableColumn id="16" xr3:uid="{00000000-0010-0000-0600-000010000000}" name="Pw"/>
    <tableColumn id="17" xr3:uid="{00000000-0010-0000-0600-000011000000}" name="DH"/>
    <tableColumn id="18" xr3:uid="{00000000-0010-0000-0600-000012000000}" name="L_DNB"/>
    <tableColumn id="19" xr3:uid="{00000000-0010-0000-0600-000013000000}" name="q_in"/>
    <tableColumn id="20" xr3:uid="{00000000-0010-0000-0600-000014000000}" name="Tin"/>
    <tableColumn id="21" xr3:uid="{00000000-0010-0000-0600-000015000000}" name="Tf"/>
    <tableColumn id="22" xr3:uid="{00000000-0010-0000-0600-000016000000}" name="f(beta)"/>
    <tableColumn id="23" xr3:uid="{00000000-0010-0000-0600-000017000000}" name="Re"/>
    <tableColumn id="24" xr3:uid="{00000000-0010-0000-0600-000018000000}" name="f"/>
    <tableColumn id="25" xr3:uid="{00000000-0010-0000-0600-000019000000}" name="f_left"/>
    <tableColumn id="26" xr3:uid="{00000000-0010-0000-0600-00001A000000}" name="f_rihgt"/>
    <tableColumn id="27" xr3:uid="{00000000-0010-0000-0600-00001B000000}" name="f_balance"/>
    <tableColumn id="28" xr3:uid="{00000000-0010-0000-0600-00001C000000}" name="DB"/>
    <tableColumn id="29" xr3:uid="{00000000-0010-0000-0600-00001D000000}" name="Tw"/>
    <tableColumn id="30" xr3:uid="{00000000-0010-0000-0600-00001E000000}" name="y_plus"/>
    <tableColumn id="31" xr3:uid="{00000000-0010-0000-0600-00001F000000}" name="Tm"/>
    <tableColumn id="32" xr3:uid="{00000000-0010-0000-0600-000020000000}" name="Tw_balance"/>
    <tableColumn id="33" xr3:uid="{00000000-0010-0000-0600-000021000000}" name="y_star"/>
    <tableColumn id="34" xr3:uid="{00000000-0010-0000-0600-000022000000}" name="tauw"/>
    <tableColumn id="35" xr3:uid="{00000000-0010-0000-0600-000023000000}" name="Utau"/>
    <tableColumn id="36" xr3:uid="{00000000-0010-0000-0600-000024000000}" name="y_plus2"/>
    <tableColumn id="37" xr3:uid="{00000000-0010-0000-0600-000025000000}" name="Q"/>
    <tableColumn id="38" xr3:uid="{00000000-0010-0000-0600-000026000000}" name="Pr"/>
    <tableColumn id="39" xr3:uid="{00000000-0010-0000-0600-000027000000}" name="T(y_plus)"/>
    <tableColumn id="40" xr3:uid="{00000000-0010-0000-0600-000028000000}" name="y_star_balance"/>
    <tableColumn id="41" xr3:uid="{00000000-0010-0000-0600-000029000000}" name="delta"/>
    <tableColumn id="42" xr3:uid="{00000000-0010-0000-0600-00002A000000}" name="UB"/>
    <tableColumn id="43" xr3:uid="{00000000-0010-0000-0600-00002B000000}" name="LB"/>
    <tableColumn id="44" xr3:uid="{00000000-0010-0000-0600-00002C000000}" name="YB"/>
    <tableColumn id="45" xr3:uid="{00000000-0010-0000-0600-00002D000000}" name="YB_plus"/>
    <tableColumn id="46" xr3:uid="{00000000-0010-0000-0600-00002E000000}" name="Karman_UB"/>
    <tableColumn id="47" xr3:uid="{00000000-0010-0000-0600-00002F000000}" name="UBL"/>
    <tableColumn id="48" xr3:uid="{00000000-0010-0000-0600-000030000000}" name="UB_left"/>
    <tableColumn id="49" xr3:uid="{00000000-0010-0000-0600-000031000000}" name="CD"/>
    <tableColumn id="50" xr3:uid="{00000000-0010-0000-0600-000032000000}" name="UB_right"/>
    <tableColumn id="51" xr3:uid="{00000000-0010-0000-0600-000033000000}" name="UB_balance"/>
    <tableColumn id="52" xr3:uid="{00000000-0010-0000-0600-000034000000}" name="HG-HL"/>
    <tableColumn id="53" xr3:uid="{00000000-0010-0000-0600-000035000000}" name="LB/UB"/>
    <tableColumn id="54" xr3:uid="{00000000-0010-0000-0600-000036000000}" name="q_P"/>
    <tableColumn id="55" xr3:uid="{00000000-0010-0000-0600-000037000000}" name="dq_chf"/>
    <tableColumn id="56" xr3:uid="{00000000-0010-0000-0600-000038000000}" name="dq_ratio"/>
    <tableColumn id="57" xr3:uid="{00000000-0010-0000-0600-000039000000}" name="q_M"/>
    <tableColumn id="58" xr3:uid="{00000000-0010-0000-0600-00003A000000}" name="PM_ratio"/>
    <tableColumn id="59" xr3:uid="{00000000-0010-0000-0600-00003B000000}" name="F_form"/>
    <tableColumn id="64" xr3:uid="{00000000-0010-0000-0600-000040000000}" name="x_Mes"/>
    <tableColumn id="65" xr3:uid="{00000000-0010-0000-0600-000041000000}" name="A_corr"/>
    <tableColumn id="66" xr3:uid="{00000000-0010-0000-0600-000042000000}" name="σ_corr"/>
    <tableColumn id="67" xr3:uid="{00000000-0010-0000-0600-000043000000}" name="Fcorr"/>
    <tableColumn id="68" xr3:uid="{00000000-0010-0000-0600-000044000000}" name="Tsub"/>
    <tableColumn id="70" xr3:uid="{00000000-0010-0000-0600-000046000000}" name="q_P_MW"/>
    <tableColumn id="77" xr3:uid="{00000000-0010-0000-0600-00004D000000}" name="Tsub2"/>
    <tableColumn id="78" xr3:uid="{00000000-0010-0000-0600-00004E000000}" name="Fcorr2"/>
    <tableColumn id="79" xr3:uid="{00000000-0010-0000-0600-00004F000000}" name="(Tsub-40)^2"/>
    <tableColumn id="88" xr3:uid="{00000000-0010-0000-0600-000058000000}" name="F2"/>
    <tableColumn id="60" xr3:uid="{00000000-0010-0000-0600-00003C000000}" name="L"/>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7000000}" name="tbl_tm_F1_164" displayName="tbl_tm_F1_164" ref="A1:BR22">
  <autoFilter ref="A1:BR22" xr:uid="{00000000-0009-0000-0100-00000D000000}"/>
  <tableColumns count="70">
    <tableColumn id="1" xr3:uid="{00000000-0010-0000-0700-000001000000}" name="No_TableNo"/>
    <tableColumn id="2" xr3:uid="{00000000-0010-0000-0700-000002000000}" name="P"/>
    <tableColumn id="3" xr3:uid="{00000000-0010-0000-0700-000003000000}" name="Ts"/>
    <tableColumn id="4" xr3:uid="{00000000-0010-0000-0700-000004000000}" name="rhoG"/>
    <tableColumn id="5" xr3:uid="{00000000-0010-0000-0700-000005000000}" name="rhoL"/>
    <tableColumn id="6" xr3:uid="{00000000-0010-0000-0700-000006000000}" name="HG"/>
    <tableColumn id="7" xr3:uid="{00000000-0010-0000-0700-000007000000}" name="HL"/>
    <tableColumn id="8" xr3:uid="{00000000-0010-0000-0700-000008000000}" name="muG"/>
    <tableColumn id="9" xr3:uid="{00000000-0010-0000-0700-000009000000}" name="muL"/>
    <tableColumn id="10" xr3:uid="{00000000-0010-0000-0700-00000A000000}" name="KL"/>
    <tableColumn id="11" xr3:uid="{00000000-0010-0000-0700-00000B000000}" name="CPL"/>
    <tableColumn id="12" xr3:uid="{00000000-0010-0000-0700-00000C000000}" name="sigma"/>
    <tableColumn id="13" xr3:uid="{00000000-0010-0000-0700-00000D000000}" name="No"/>
    <tableColumn id="14" xr3:uid="{00000000-0010-0000-0700-00000E000000}" name="G"/>
    <tableColumn id="15" xr3:uid="{00000000-0010-0000-0700-00000F000000}" name="A"/>
    <tableColumn id="16" xr3:uid="{00000000-0010-0000-0700-000010000000}" name="Pw"/>
    <tableColumn id="17" xr3:uid="{00000000-0010-0000-0700-000011000000}" name="DH"/>
    <tableColumn id="18" xr3:uid="{00000000-0010-0000-0700-000012000000}" name="L_DNB"/>
    <tableColumn id="19" xr3:uid="{00000000-0010-0000-0700-000013000000}" name="q_in"/>
    <tableColumn id="20" xr3:uid="{00000000-0010-0000-0700-000014000000}" name="Tin"/>
    <tableColumn id="21" xr3:uid="{00000000-0010-0000-0700-000015000000}" name="Tf"/>
    <tableColumn id="22" xr3:uid="{00000000-0010-0000-0700-000016000000}" name="f(beta)"/>
    <tableColumn id="23" xr3:uid="{00000000-0010-0000-0700-000017000000}" name="Re"/>
    <tableColumn id="24" xr3:uid="{00000000-0010-0000-0700-000018000000}" name="f"/>
    <tableColumn id="25" xr3:uid="{00000000-0010-0000-0700-000019000000}" name="f_left"/>
    <tableColumn id="26" xr3:uid="{00000000-0010-0000-0700-00001A000000}" name="f_rihgt"/>
    <tableColumn id="27" xr3:uid="{00000000-0010-0000-0700-00001B000000}" name="f_balance"/>
    <tableColumn id="28" xr3:uid="{00000000-0010-0000-0700-00001C000000}" name="DB"/>
    <tableColumn id="29" xr3:uid="{00000000-0010-0000-0700-00001D000000}" name="Tw"/>
    <tableColumn id="30" xr3:uid="{00000000-0010-0000-0700-00001E000000}" name="y_plus"/>
    <tableColumn id="31" xr3:uid="{00000000-0010-0000-0700-00001F000000}" name="Tm"/>
    <tableColumn id="32" xr3:uid="{00000000-0010-0000-0700-000020000000}" name="Tw_balance"/>
    <tableColumn id="33" xr3:uid="{00000000-0010-0000-0700-000021000000}" name="y_star"/>
    <tableColumn id="34" xr3:uid="{00000000-0010-0000-0700-000022000000}" name="tauw"/>
    <tableColumn id="35" xr3:uid="{00000000-0010-0000-0700-000023000000}" name="Utau"/>
    <tableColumn id="36" xr3:uid="{00000000-0010-0000-0700-000024000000}" name="y_plus2"/>
    <tableColumn id="37" xr3:uid="{00000000-0010-0000-0700-000025000000}" name="Q"/>
    <tableColumn id="38" xr3:uid="{00000000-0010-0000-0700-000026000000}" name="Pr"/>
    <tableColumn id="39" xr3:uid="{00000000-0010-0000-0700-000027000000}" name="T(y_plus)"/>
    <tableColumn id="40" xr3:uid="{00000000-0010-0000-0700-000028000000}" name="y_star_balance"/>
    <tableColumn id="41" xr3:uid="{00000000-0010-0000-0700-000029000000}" name="delta"/>
    <tableColumn id="42" xr3:uid="{00000000-0010-0000-0700-00002A000000}" name="UB"/>
    <tableColumn id="43" xr3:uid="{00000000-0010-0000-0700-00002B000000}" name="LB"/>
    <tableColumn id="44" xr3:uid="{00000000-0010-0000-0700-00002C000000}" name="YB"/>
    <tableColumn id="45" xr3:uid="{00000000-0010-0000-0700-00002D000000}" name="YB_plus"/>
    <tableColumn id="46" xr3:uid="{00000000-0010-0000-0700-00002E000000}" name="Karman_UB"/>
    <tableColumn id="47" xr3:uid="{00000000-0010-0000-0700-00002F000000}" name="UBL"/>
    <tableColumn id="48" xr3:uid="{00000000-0010-0000-0700-000030000000}" name="UB_left"/>
    <tableColumn id="49" xr3:uid="{00000000-0010-0000-0700-000031000000}" name="CD"/>
    <tableColumn id="50" xr3:uid="{00000000-0010-0000-0700-000032000000}" name="UB_right"/>
    <tableColumn id="51" xr3:uid="{00000000-0010-0000-0700-000033000000}" name="UB_balance"/>
    <tableColumn id="52" xr3:uid="{00000000-0010-0000-0700-000034000000}" name="HG-HL"/>
    <tableColumn id="53" xr3:uid="{00000000-0010-0000-0700-000035000000}" name="LB/UB"/>
    <tableColumn id="54" xr3:uid="{00000000-0010-0000-0700-000036000000}" name="q_P"/>
    <tableColumn id="55" xr3:uid="{00000000-0010-0000-0700-000037000000}" name="dq_chf"/>
    <tableColumn id="56" xr3:uid="{00000000-0010-0000-0700-000038000000}" name="dq_ratio"/>
    <tableColumn id="57" xr3:uid="{00000000-0010-0000-0700-000039000000}" name="q_M"/>
    <tableColumn id="58" xr3:uid="{00000000-0010-0000-0700-00003A000000}" name="PM_ratio"/>
    <tableColumn id="59" xr3:uid="{00000000-0010-0000-0700-00003B000000}" name="F_form"/>
    <tableColumn id="64" xr3:uid="{00000000-0010-0000-0700-000040000000}" name="x_Mes"/>
    <tableColumn id="65" xr3:uid="{00000000-0010-0000-0700-000041000000}" name="A_corr"/>
    <tableColumn id="66" xr3:uid="{00000000-0010-0000-0700-000042000000}" name="σ_corr"/>
    <tableColumn id="67" xr3:uid="{00000000-0010-0000-0700-000043000000}" name="Fcorr"/>
    <tableColumn id="68" xr3:uid="{00000000-0010-0000-0700-000044000000}" name="Tsub"/>
    <tableColumn id="70" xr3:uid="{00000000-0010-0000-0700-000046000000}" name="q_P_MW"/>
    <tableColumn id="77" xr3:uid="{00000000-0010-0000-0700-00004D000000}" name="Tsub2"/>
    <tableColumn id="78" xr3:uid="{00000000-0010-0000-0700-00004E000000}" name="Fcorr2"/>
    <tableColumn id="79" xr3:uid="{00000000-0010-0000-0700-00004F000000}" name="(Tsub-40)^2"/>
    <tableColumn id="88" xr3:uid="{00000000-0010-0000-0700-000058000000}" name="F2"/>
    <tableColumn id="60" xr3:uid="{00000000-0010-0000-0700-00003C000000}" name="L"/>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5F030F3-9FD2-451E-9D4A-6AC8E06D2B8C}" name="H52Q_data" displayName="H52Q_data" ref="A4:AB114" totalsRowShown="0" headerRowDxfId="354" headerRowBorderDxfId="353">
  <autoFilter ref="A4:AB114" xr:uid="{85F030F3-9FD2-451E-9D4A-6AC8E06D2B8C}"/>
  <tableColumns count="28">
    <tableColumn id="1" xr3:uid="{D9BEF967-D5BE-4A30-B5C5-B2B75EB5D6A9}" name="group"/>
    <tableColumn id="2" xr3:uid="{401482A7-003B-4A1C-A873-18A017B6047E}" name="case_id"/>
    <tableColumn id="3" xr3:uid="{29CD0E4E-6E74-4328-8FDC-0CF0F6BF8F47}" name="source_table"/>
    <tableColumn id="4" xr3:uid="{74D4BEFB-65AA-49A2-B2A2-A6D4F0E1BA5C}" name="data_role"/>
    <tableColumn id="5" xr3:uid="{94802A69-E2FE-44FB-9163-F8E74CE04190}" name="P_MPa" dataDxfId="352"/>
    <tableColumn id="6" xr3:uid="{E019CAAD-ACC7-474E-96E3-EEB94A276C86}" name="P_band"/>
    <tableColumn id="7" xr3:uid="{87C94820-4658-4BD5-9A3F-3417D1AAF38D}" name="G" dataDxfId="351"/>
    <tableColumn id="8" xr3:uid="{76EA3AF2-E7DA-478E-A853-1AEEF770CE83}" name="D" dataDxfId="350"/>
    <tableColumn id="9" xr3:uid="{A9DB3EA4-0481-401E-BE89-94EB00481ABE}" name="L" dataDxfId="349"/>
    <tableColumn id="10" xr3:uid="{75C297F7-BDE1-4C4B-8288-DA83EABD899F}" name="L_over_D" dataDxfId="348"/>
    <tableColumn id="11" xr3:uid="{67818E90-AD2C-473C-A609-2F2440D9BEEB}" name="LD_band"/>
    <tableColumn id="12" xr3:uid="{43289C75-DE2A-47FA-82FD-21BF1022FEBD}" name="Delta_T_sub" dataDxfId="347"/>
    <tableColumn id="13" xr3:uid="{0A6F7B34-ADC3-4C59-B845-45C0A688BEED}" name="Delta_h_sub" dataDxfId="346"/>
    <tableColumn id="14" xr3:uid="{A61B04B0-DE2C-433C-9349-0360E4933247}" name="x_Mes" dataDxfId="345"/>
    <tableColumn id="15" xr3:uid="{E5825AB2-0CEA-4D04-863E-3AA887C65633}" name="q_exp" dataDxfId="344"/>
    <tableColumn id="16" xr3:uid="{C185C91F-2DC5-45D6-8B3A-1886629FE144}" name="q_calc_F1" dataDxfId="343"/>
    <tableColumn id="17" xr3:uid="{A6655762-6CD9-4EF3-9F89-B30B847D413D}" name="PM_F1" dataDxfId="342"/>
    <tableColumn id="18" xr3:uid="{457FB9DD-AD9C-41CC-A516-C7DF484C6082}" name="q_sat_EB" dataDxfId="341"/>
    <tableColumn id="19" xr3:uid="{47E8F201-468A-40A0-9848-F6EB47884FB5}" name="R_EB" dataDxfId="340"/>
    <tableColumn id="20" xr3:uid="{68847C3F-D1F7-47A5-922C-DC2EF8AE9A3D}" name="flag_28_01_11"/>
    <tableColumn id="21" xr3:uid="{1089FE24-82F4-4068-B14F-94C5287A9A40}" name="flag_stability_reserve"/>
    <tableColumn id="22" xr3:uid="{CDA96FF2-1A3D-4368-B997-EC4C4B01F9C1}" name="note"/>
    <tableColumn id="23" xr3:uid="{537CEDC6-6AE9-439A-B330-7C21E8D33DDC}" name="D_band"/>
    <tableColumn id="24" xr3:uid="{919E0C89-380D-47F5-A563-A8E7A0BFDD7C}" name="Delta_T_sub_band"/>
    <tableColumn id="25" xr3:uid="{DB029807-ECDF-441D-B0C3-FF2164E4652F}" name="source_sheet"/>
    <tableColumn id="26" xr3:uid="{B7A0A2DC-F72B-4DB3-B618-11073E618038}" name="source_row"/>
    <tableColumn id="27" xr3:uid="{14A65423-F6CB-4A29-AFE2-03178EE2E519}" name="Delta_h_sub_method"/>
    <tableColumn id="28" xr3:uid="{67AA1106-B6FA-4492-84C6-7DF9E49F1892}" name="include_in_inventory"/>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96FAC81-D29E-4BD8-BB40-A07B6D6DADA4}" name="H52Q_matched_pairs" displayName="H52Q_matched_pairs" ref="A154:AE155" totalsRowShown="0" headerRowDxfId="339">
  <autoFilter ref="A154:AE155" xr:uid="{A96FAC81-D29E-4BD8-BB40-A07B6D6DADA4}"/>
  <tableColumns count="31">
    <tableColumn id="1" xr3:uid="{C0926687-7729-4E05-8282-0DF4EE0F4C5E}" name="pair_id"/>
    <tableColumn id="2" xr3:uid="{143B7602-8BF8-4909-B770-2D2E43CF6AB9}" name="case_id_A"/>
    <tableColumn id="3" xr3:uid="{0054EBE8-A13E-475F-BC64-55963F2DB605}" name="case_id_B"/>
    <tableColumn id="4" xr3:uid="{F7D03239-B50C-4E7C-B413-8A399044AD45}" name="source_table_A"/>
    <tableColumn id="5" xr3:uid="{C59F03AC-0F42-4325-9919-DBA7A8256A23}" name="source_table_B"/>
    <tableColumn id="6" xr3:uid="{484344F5-3E05-476D-AE4E-CA8CA2469742}" name="LD_band_A"/>
    <tableColumn id="7" xr3:uid="{731C9FD2-71ED-43DA-AC03-3D60C74EFC67}" name="LD_band_B"/>
    <tableColumn id="8" xr3:uid="{75F3BA49-A3D3-48EF-A81E-3C09A1A01AC3}" name="P_MPa_A"/>
    <tableColumn id="9" xr3:uid="{F58F6FC3-79DD-4C50-88FE-78BE9A089526}" name="P_MPa_B"/>
    <tableColumn id="10" xr3:uid="{7F76D940-2FB6-489A-9C18-9BB89D8A394F}" name="rel_diff_P"/>
    <tableColumn id="11" xr3:uid="{5E52EA76-32AD-4F0D-AFFD-13898ED8CB7D}" name="G_A"/>
    <tableColumn id="12" xr3:uid="{B091BD35-10FF-4F1A-97D8-6D2BA04C700E}" name="G_B"/>
    <tableColumn id="13" xr3:uid="{2E718F56-A3AF-4DF7-BB88-AA0F01471A7C}" name="rel_diff_G"/>
    <tableColumn id="14" xr3:uid="{ADDC7B43-35AA-4854-999F-2FBD30B2A148}" name="D_A"/>
    <tableColumn id="15" xr3:uid="{840041AF-BA0F-43F3-94EB-29CD70211507}" name="D_B"/>
    <tableColumn id="16" xr3:uid="{818953E3-A408-4834-9EEF-182CFD21998C}" name="rel_diff_D"/>
    <tableColumn id="17" xr3:uid="{2D58ACA1-29F7-4C3E-AF07-CA48BB87FE5E}" name="Delta_h_sub_A"/>
    <tableColumn id="18" xr3:uid="{32777505-86EB-4752-A64C-3D30982BD78F}" name="Delta_h_sub_B"/>
    <tableColumn id="19" xr3:uid="{627C089F-9DD9-4E6D-9E88-5CD9DE194B21}" name="rel_diff_Delta_h_sub"/>
    <tableColumn id="20" xr3:uid="{F4513CE2-7333-4F5C-9D72-77A147959089}" name="Delta_T_sub_A"/>
    <tableColumn id="21" xr3:uid="{2E3C5648-E36A-4EED-BA1E-1E72A658A935}" name="Delta_T_sub_B"/>
    <tableColumn id="22" xr3:uid="{380EB94F-431B-4DA4-9014-AC67DABA6762}" name="x_Mes_A"/>
    <tableColumn id="23" xr3:uid="{6A261B77-ABF1-4EA2-AC61-6E486FE0A232}" name="x_Mes_B"/>
    <tableColumn id="24" xr3:uid="{EC771C60-07D8-4BE9-BE52-8DB051E53C5D}" name="q_exp_A"/>
    <tableColumn id="25" xr3:uid="{BF388851-BB68-488E-B1BA-9032A48F78F4}" name="q_exp_B"/>
    <tableColumn id="26" xr3:uid="{C1A42C5A-6749-4933-A376-FA4F569D0653}" name="q_exp_ratio_B_over_A"/>
    <tableColumn id="27" xr3:uid="{8DEEDE19-4F9E-452D-967E-78DD6BCB3461}" name="PM_F1_A"/>
    <tableColumn id="28" xr3:uid="{CCF44BA8-CD5D-4D44-9CD8-CE5AD3D002E5}" name="PM_F1_B"/>
    <tableColumn id="29" xr3:uid="{2CDA6F1E-2343-4772-9F14-8D5F17C4C17B}" name="PM_F1_ratio_B_over_A"/>
    <tableColumn id="30" xr3:uid="{64025E3D-C793-4CFD-8D46-2CD659B163B1}" name="match_level"/>
    <tableColumn id="31" xr3:uid="{99FD33FA-2E77-417C-B73A-52C450C629CB}" name="pair_note"/>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D213C91-B507-43FB-AE6C-E9D782F4D411}" name="H52Q_graph_summary" displayName="H52Q_graph_summary" ref="A4:K8" totalsRowShown="0" headerRowDxfId="338" dataDxfId="337">
  <autoFilter ref="A4:K8" xr:uid="{7D213C91-B507-43FB-AE6C-E9D782F4D411}"/>
  <tableColumns count="11">
    <tableColumn id="1" xr3:uid="{96323D81-6CBA-47E0-8143-2DEDA06F0E25}" name="plot_id" dataDxfId="336"/>
    <tableColumn id="2" xr3:uid="{C060DC1A-9177-48E5-925E-B1B2A70AF229}" name="plot_name" dataDxfId="335"/>
    <tableColumn id="3" xr3:uid="{BD9F0525-6682-4C15-AD36-7451C05FEADE}" name="N_plotted" dataDxfId="334"/>
    <tableColumn id="4" xr3:uid="{EF39C43E-C3E9-418F-BF81-2C87CCBEA387}" name="N_excluded_missing" dataDxfId="333"/>
    <tableColumn id="5" xr3:uid="{3F1DDDC3-736E-4303-AE57-EF5F5D165507}" name="main_N" dataDxfId="332"/>
    <tableColumn id="6" xr3:uid="{C36F865F-30C5-4F5E-8B52-424B3F553B21}" name="high_check_N" dataDxfId="331"/>
    <tableColumn id="7" xr3:uid="{6C1E82D3-06E1-4B2C-80A4-12384E002556}" name="explore_low_N" dataDxfId="330"/>
    <tableColumn id="8" xr3:uid="{52E8980E-661A-47F1-B355-8ED2486EB2E9}" name="short_anchor_N" dataDxfId="329"/>
    <tableColumn id="9" xr3:uid="{5E7EC89B-A303-41AF-BE70-19CE13811D8D}" name="middle_N" dataDxfId="328"/>
    <tableColumn id="10" xr3:uid="{0D17C258-A4FE-4D5A-9312-FEE46F1557EA}" name="long_N" dataDxfId="327"/>
    <tableColumn id="11" xr3:uid="{92BDB0FE-A991-49F5-9B4D-30D1E49B6A21}" name="note" dataDxfId="326"/>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ABA8C47-B35A-42BC-8725-7EF4985F9CDA}" name="H52Q_band_summary" displayName="H52Q_band_summary" ref="A7:S16" totalsRowShown="0" headerRowDxfId="325">
  <autoFilter ref="A7:S16" xr:uid="{FABA8C47-B35A-42BC-8725-7EF4985F9CDA}"/>
  <tableColumns count="19">
    <tableColumn id="1" xr3:uid="{9E3EEE8E-954A-483D-8B08-773547F8B39E}" name="P_band"/>
    <tableColumn id="2" xr3:uid="{C0911834-5DE2-4E80-A348-193E88C716B3}" name="LD_band"/>
    <tableColumn id="3" xr3:uid="{91A1D995-4560-4F72-A361-669DC39CB46F}" name="N"/>
    <tableColumn id="4" xr3:uid="{DDB6D7FE-CD45-41AE-997C-CA86613B27C3}" name="mean_L_over_D"/>
    <tableColumn id="5" xr3:uid="{064DCD08-3968-49D2-A53F-CB980514B66A}" name="min_L_over_D"/>
    <tableColumn id="6" xr3:uid="{FE06505D-2A9C-43BD-A8EC-B14DB95C70C6}" name="max_L_over_D"/>
    <tableColumn id="7" xr3:uid="{370DC3BA-B90E-4587-B4E2-7580998941AE}" name="mean_Delta_T_sub"/>
    <tableColumn id="8" xr3:uid="{F0679387-8E58-4B71-B517-9755F4523440}" name="min_Delta_T_sub"/>
    <tableColumn id="9" xr3:uid="{11E7F5CE-3D33-4E74-9EF4-F7CE476AE350}" name="max_Delta_T_sub"/>
    <tableColumn id="10" xr3:uid="{44E828D5-16B9-4733-B48B-71C06B6CD237}" name="mean_x_Mes"/>
    <tableColumn id="11" xr3:uid="{A94C0163-437E-478A-97A8-14E8A6B87063}" name="median_x_Mes" dataDxfId="324"/>
    <tableColumn id="12" xr3:uid="{13B27D21-98F5-4B1B-B2FF-B4A962A81930}" name="min_x_Mes"/>
    <tableColumn id="13" xr3:uid="{F703F88B-5BEA-4328-A699-15485DC8AD50}" name="max_x_Mes"/>
    <tableColumn id="14" xr3:uid="{CDE6B037-F718-43FF-99B4-B8E967E947CE}" name="mean_q_exp"/>
    <tableColumn id="15" xr3:uid="{5B28C292-1F8E-44F2-B74C-3DA90B44E165}" name="median_q_exp"/>
    <tableColumn id="16" xr3:uid="{9FCC114D-F596-48F9-866B-F8ABEC911881}" name="mean_PM_F1"/>
    <tableColumn id="17" xr3:uid="{3628AEA7-BFF2-4C36-A40D-60A6B6DF5736}" name="median_PM_F1"/>
    <tableColumn id="18" xr3:uid="{6E74BD0D-C768-4DF6-880C-F5C5245C3B4F}" name="min_PM_F1"/>
    <tableColumn id="19" xr3:uid="{35EF5872-AE9D-4560-9CE0-67AA67ECCA8D}" name="max_PM_F1"/>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ADEA463-CFD6-488F-879B-240CBBECF46A}" name="H52Q_role_summary" displayName="H52Q_role_summary" ref="A20:L22" totalsRowShown="0" headerRowDxfId="323">
  <autoFilter ref="A20:L22" xr:uid="{2ADEA463-CFD6-488F-879B-240CBBECF46A}"/>
  <tableColumns count="12">
    <tableColumn id="1" xr3:uid="{3D60032F-3F45-404A-B640-90F0F85987D7}" name="data_role"/>
    <tableColumn id="2" xr3:uid="{AC08E596-9D89-417E-A259-D275C5B336DA}" name="N"/>
    <tableColumn id="3" xr3:uid="{87072D23-0C6D-420A-8244-145064F22257}" name="P_band_list"/>
    <tableColumn id="4" xr3:uid="{EE049543-379F-42A3-B7AF-0F91225C6E00}" name="mean_L_over_D"/>
    <tableColumn id="5" xr3:uid="{9AC8EF7E-D7EA-48F0-930F-6E226C9C6FFB}" name="mean_Delta_T_sub"/>
    <tableColumn id="6" xr3:uid="{F479181F-C053-4DCC-BAF0-7E4FE8C5C1EF}" name="mean_x_Mes"/>
    <tableColumn id="7" xr3:uid="{DB11006B-F961-49CD-8397-5361967E8AA8}" name="mean_q_exp"/>
    <tableColumn id="8" xr3:uid="{ADCF1566-1333-46E8-A463-6A525F168C3D}" name="mean_PM_F1"/>
    <tableColumn id="9" xr3:uid="{E05015C1-2D1C-41F6-BF8A-CA1E6F717E4F}" name="median_PM_F1"/>
    <tableColumn id="10" xr3:uid="{7CE106EC-1DAA-41DB-9A85-A24F586ADAFD}" name="PM_F1_gt_1_count"/>
    <tableColumn id="11" xr3:uid="{E0EA54A3-1CA6-4FA4-9BCE-530170FBD875}" name="PM_F1_gt_1p2_count"/>
    <tableColumn id="12" xr3:uid="{A2A04AAA-86E9-41F4-B449-6D72872F7FB0}" name="PM_F1_gt_1p5_count"/>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190D46B-618F-4138-BEA3-2180E37E5712}" name="H52Q_simple_trend_tests" displayName="H52Q_simple_trend_tests" ref="A28:J37" totalsRowShown="0" headerRowDxfId="322">
  <autoFilter ref="A28:J37" xr:uid="{D190D46B-618F-4138-BEA3-2180E37E5712}"/>
  <tableColumns count="10">
    <tableColumn id="1" xr3:uid="{CFE69185-7DA5-4D24-BBCE-D254A2DFAB95}" name="test_id"/>
    <tableColumn id="2" xr3:uid="{A6E05D58-6486-4963-97DE-0E26E4486EE3}" name="target_subset"/>
    <tableColumn id="3" xr3:uid="{7E43DD55-89BF-41C5-B9FE-2D5F0D8BEC9D}" name="x_variable"/>
    <tableColumn id="4" xr3:uid="{E2307B19-72CE-4EE2-A36C-9E6DC0376AE8}" name="y_variable"/>
    <tableColumn id="5" xr3:uid="{DAE945B7-4E3A-46B4-869F-37345D8F1EB3}" name="N"/>
    <tableColumn id="6" xr3:uid="{BF4D3CF0-BBF9-48A2-B540-BD2E086C045E}" name="slope"/>
    <tableColumn id="7" xr3:uid="{5B5A8A41-2924-4151-BC14-990E09738516}" name="intercept"/>
    <tableColumn id="8" xr3:uid="{512F90DC-7991-4DD8-9EF7-93CA123E4130}" name="correlation"/>
    <tableColumn id="9" xr3:uid="{1D9B1EF7-BA79-4D52-A243-016D668E1F29}" name="r_squared"/>
    <tableColumn id="10" xr3:uid="{C7C07B62-0C8F-4504-95E3-50F939B697E8}" name="note" dataDxfId="321"/>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8F3A697-B641-4056-AE45-9C05ED594457}" name="H52Q_pattern_decision" displayName="H52Q_pattern_decision" ref="A42:F46" totalsRowShown="0" headerRowDxfId="320">
  <autoFilter ref="A42:F46" xr:uid="{D8F3A697-B641-4056-AE45-9C05ED594457}"/>
  <tableColumns count="6">
    <tableColumn id="1" xr3:uid="{B5F06192-DF6C-4C6D-8022-13272D03BA75}" name="pattern"/>
    <tableColumn id="2" xr3:uid="{9A50E43B-F659-44DB-98B8-7FC3F3475DAA}" name="criterion"/>
    <tableColumn id="3" xr3:uid="{4EF1AF1C-F85E-4AD6-BEE4-07BF425C32AB}" name="observed_evidence" dataDxfId="319"/>
    <tableColumn id="4" xr3:uid="{C46E43AD-2621-4B11-A884-ABAAF8A3F8F5}" name="support_level" dataDxfId="318"/>
    <tableColumn id="5" xr3:uid="{CC8F92CE-EEBB-4EB5-8AF4-6B12E2089835}" name="risk_or_confounding" dataDxfId="317"/>
    <tableColumn id="6" xr3:uid="{5F7638AF-BCE8-4C4F-9C8E-161294F2AB78}" name="provisional_judgement" dataDxfId="316"/>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E7225AB-9594-464E-BA88-088313955650}" name="H52Q_interpretation_draft" displayName="H52Q_interpretation_draft" ref="A51:B55" totalsRowShown="0" headerRowDxfId="315">
  <autoFilter ref="A51:B55" xr:uid="{7E7225AB-9594-464E-BA88-088313955650}"/>
  <tableColumns count="2">
    <tableColumn id="1" xr3:uid="{07D613B8-9010-4634-8214-F5A3772E5751}" name="item"/>
    <tableColumn id="2" xr3:uid="{056F0C88-EBE9-4040-8094-8EDFB6F72E3F}" name="interpretation" dataDxfId="314"/>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DFD8A602-E4BD-4437-A124-ECDB70A706D9}" name="Review_key_counts" displayName="Review_key_counts" ref="A5:B17" totalsRowShown="0" headerRowDxfId="313">
  <autoFilter ref="A5:B17" xr:uid="{DFD8A602-E4BD-4437-A124-ECDB70A706D9}"/>
  <tableColumns count="2">
    <tableColumn id="1" xr3:uid="{20DAB604-3230-4956-B01B-2FE32BF74FBB}" name="metric"/>
    <tableColumn id="2" xr3:uid="{A2C88473-ABF8-4914-A9C6-649D55B442C2}" name="value"/>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6CC1C429-CAD3-4C97-A27D-D17D37DD8751}" name="Review_short_vs_long" displayName="Review_short_vs_long" ref="A21:W23" totalsRowShown="0" headerRowDxfId="312">
  <autoFilter ref="A21:W23" xr:uid="{6CC1C429-CAD3-4C97-A27D-D17D37DD8751}"/>
  <tableColumns count="23">
    <tableColumn id="1" xr3:uid="{FB90D83B-AF03-4003-9294-F8A80904E1B7}" name="group"/>
    <tableColumn id="2" xr3:uid="{4D87BAC1-98D6-44A5-A28B-76C7D3659992}" name="N"/>
    <tableColumn id="3" xr3:uid="{B2B78CD8-0D7C-41DA-8E59-96C84CB0C55F}" name="P_band_list"/>
    <tableColumn id="4" xr3:uid="{B012175E-53E6-41EE-B952-BE9DD13C054D}" name="mean_P_MPa"/>
    <tableColumn id="5" xr3:uid="{3151C76D-1428-46E0-AB30-0BC8498F3FA7}" name="mean_L_over_D"/>
    <tableColumn id="6" xr3:uid="{C892C7B6-6F08-4745-8FC4-F789E1D0E7D7}" name="mean_Delta_T_sub"/>
    <tableColumn id="7" xr3:uid="{2E73D7F4-71CB-4575-95D1-7D9BC4176919}" name="median_Delta_T_sub"/>
    <tableColumn id="8" xr3:uid="{5812EBE1-5518-4B00-B4B0-FF9ECB0DFD01}" name="mean_Delta_h_sub"/>
    <tableColumn id="9" xr3:uid="{F2FFE992-9247-42D2-9430-C334B9F049E0}" name="median_Delta_h_sub"/>
    <tableColumn id="10" xr3:uid="{6F647A8C-FD31-4F88-8FE9-1F1D598CFC49}" name="mean_x_Mes"/>
    <tableColumn id="11" xr3:uid="{43E18442-ADF4-4814-A564-640224F1AD6D}" name="median_x_Mes"/>
    <tableColumn id="12" xr3:uid="{EA89A3BE-BA8D-4506-9A27-9ACABE105001}" name="mean_q_exp"/>
    <tableColumn id="13" xr3:uid="{CC5B81C8-8DE6-4BB2-9894-530F5E84979E}" name="median_q_exp"/>
    <tableColumn id="14" xr3:uid="{D9D9D856-70A4-497A-9886-F49F4CCBA455}" name="mean_q_calc_F1"/>
    <tableColumn id="15" xr3:uid="{669E970D-D8B8-499B-B8B3-F4A53DA11130}" name="median_q_calc_F1"/>
    <tableColumn id="16" xr3:uid="{1A7FE4B1-C7F1-4F27-B3D1-90B7B5C3856C}" name="mean_PM_F1"/>
    <tableColumn id="17" xr3:uid="{74964DBB-4288-4F74-8D1D-B2A547B6B6A8}" name="median_PM_F1"/>
    <tableColumn id="18" xr3:uid="{CE67C4F8-57A3-470D-BD33-C822D38190CD}" name="min_PM_F1"/>
    <tableColumn id="19" xr3:uid="{31447B2C-00B9-4D91-A598-F02D83BAF857}" name="max_PM_F1"/>
    <tableColumn id="20" xr3:uid="{56B69A21-17E1-4D0B-B50E-2FC560B243BC}" name="PM_F1_gt_1_count"/>
    <tableColumn id="21" xr3:uid="{072CC3D3-8B76-49DC-BC8D-742F3F5D8A3F}" name="PM_F1_gt_1p2_count"/>
    <tableColumn id="22" xr3:uid="{90247C93-A9EC-4FAD-AE54-CA7637E05887}" name="PM_F1_gt_1p5_count"/>
    <tableColumn id="23" xr3:uid="{0D5C7127-E1F0-4506-A2F4-F2CCBCB2E2D4}" name="note" dataDxfId="311"/>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30BF1751-25A6-4D7F-BA55-82A01A617467}" name="Review_Pband_LD_summary" displayName="Review_Pband_LD_summary" ref="A27:M30" totalsRowShown="0" headerRowDxfId="310">
  <autoFilter ref="A27:M30" xr:uid="{30BF1751-25A6-4D7F-BA55-82A01A617467}"/>
  <tableColumns count="13">
    <tableColumn id="1" xr3:uid="{C220EC83-5884-48A4-B58F-10D3AA76049D}" name="P_band"/>
    <tableColumn id="2" xr3:uid="{A3CAFB6B-A579-47F2-93D5-137B9250C682}" name="LD_band"/>
    <tableColumn id="3" xr3:uid="{2B22D66D-70CC-4ED5-BCC1-AFB52D13B5ED}" name="N"/>
    <tableColumn id="4" xr3:uid="{6ED85E35-492C-4BDD-9EF9-ADFB38E78E7E}" name="mean_L_over_D"/>
    <tableColumn id="5" xr3:uid="{4173347D-2D6E-4D5F-95F1-3CF12E90A278}" name="mean_Delta_T_sub"/>
    <tableColumn id="6" xr3:uid="{B78D3812-39EA-4472-ABC3-D87177F7EF5B}" name="mean_Delta_h_sub"/>
    <tableColumn id="7" xr3:uid="{52B7B6F5-CDF8-4AED-9353-001183932102}" name="mean_x_Mes"/>
    <tableColumn id="8" xr3:uid="{1F613343-A330-4810-B195-B846555A7D3A}" name="mean_q_exp"/>
    <tableColumn id="9" xr3:uid="{C65C0FE5-1A47-4348-889B-68E53A569AE9}" name="mean_q_calc_F1"/>
    <tableColumn id="10" xr3:uid="{630896E4-35CC-4CBF-836F-0AFBE51E76E1}" name="mean_PM_F1"/>
    <tableColumn id="11" xr3:uid="{296FAD95-4BB7-494E-812E-4DBD5C8383E3}" name="median_PM_F1"/>
    <tableColumn id="12" xr3:uid="{C49530FB-5A8E-48AE-A0CC-7D018EF3FDDC}" name="min_PM_F1"/>
    <tableColumn id="13" xr3:uid="{36B6A052-096E-4827-9C67-B5CA7870D4C9}" name="max_PM_F1"/>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72018EAA-454B-4D79-AAF1-75F15D13B771}" name="Review_trend_extract" displayName="Review_trend_extract" ref="A35:H44" totalsRowShown="0" headerRowDxfId="309">
  <autoFilter ref="A35:H44" xr:uid="{72018EAA-454B-4D79-AAF1-75F15D13B771}"/>
  <tableColumns count="8">
    <tableColumn id="1" xr3:uid="{F12B750D-19BE-4280-891F-4329F80F4BBA}" name="target_subset"/>
    <tableColumn id="2" xr3:uid="{403F542B-4C87-46AA-9EB6-932AA6A247D2}" name="x_variable"/>
    <tableColumn id="3" xr3:uid="{6D39248C-E027-47A4-8470-9C5DADD5B57B}" name="y_variable"/>
    <tableColumn id="4" xr3:uid="{2B7ECF4B-1783-4133-A893-6A757A2A2549}" name="N"/>
    <tableColumn id="5" xr3:uid="{036E9CC6-0840-4A1B-B0F5-9EEEFB36B9BF}" name="slope"/>
    <tableColumn id="6" xr3:uid="{CB4C6A6B-A4B1-4E84-8748-07EBE8D427C5}" name="correlation"/>
    <tableColumn id="7" xr3:uid="{F2D032DD-59D8-46FF-AA11-BF2B6369E15D}" name="r_squared"/>
    <tableColumn id="8" xr3:uid="{976E52EC-A3CC-44EB-B5F7-444597ACE336}" name="note" dataDxfId="308"/>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D894523B-0ECE-407A-AA1A-E7A689789626}" name="Review_pattern_extract" displayName="Review_pattern_extract" ref="A49:D53" totalsRowShown="0" headerRowDxfId="307">
  <autoFilter ref="A49:D53" xr:uid="{D894523B-0ECE-407A-AA1A-E7A689789626}"/>
  <tableColumns count="4">
    <tableColumn id="1" xr3:uid="{3DE1C7CD-5811-449B-8098-06736FAF7FE9}" name="pattern"/>
    <tableColumn id="2" xr3:uid="{DCDEDA85-5836-4C30-823B-AFC0105FAE29}" name="support_level"/>
    <tableColumn id="3" xr3:uid="{2176D2EA-A229-4979-9D5C-CA626C597295}" name="provisional_judgement" dataDxfId="306"/>
    <tableColumn id="4" xr3:uid="{7B7DA2DE-8CDC-4CFD-BA99-8669DF6EF9E7}" name="risk_or_confounding" dataDxfId="305"/>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ADF60C-A341-489D-A73B-F1E14391AEE2}" name="Review_recommendation_for_next" displayName="Review_recommendation_for_next" ref="A57:B64" totalsRowShown="0" headerRowDxfId="304">
  <autoFilter ref="A57:B64" xr:uid="{00ADF60C-A341-489D-A73B-F1E14391AEE2}"/>
  <tableColumns count="2">
    <tableColumn id="1" xr3:uid="{B9E8D8C8-4FE6-4960-95A7-4C618A555D1D}" name="item"/>
    <tableColumn id="2" xr3:uid="{A725188C-CD70-41EE-B1E5-33E53935783B}" name="mechanical_comment" dataDxfId="303"/>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C6CC17D-5B9C-4EFB-93CF-E42CFE481F0F}" name="TM_corr_coefficients" displayName="TM_corr_coefficients" ref="A5:L16" totalsRowShown="0" headerRowDxfId="302" dataDxfId="301">
  <autoFilter ref="A5:L16" xr:uid="{AC6CC17D-5B9C-4EFB-93CF-E42CFE481F0F}"/>
  <tableColumns count="12">
    <tableColumn id="1" xr3:uid="{0EA26808-92DD-489F-A7E4-5F1DADF00294}" name="candidate" dataDxfId="300"/>
    <tableColumn id="2" xr3:uid="{1902DA19-B169-466F-A97A-8D121AEA3307}" name="subset" dataDxfId="299"/>
    <tableColumn id="3" xr3:uid="{DF603F7B-BAE4-4DF7-B6AD-411FC19EEDFA}" name="N" dataDxfId="298"/>
    <tableColumn id="4" xr3:uid="{43C63C39-6249-4EE8-9D09-9AE69762ED58}" name="a" dataDxfId="297"/>
    <tableColumn id="5" xr3:uid="{300ADABB-4FC3-4BE3-BDC1-993F5AD0A278}" name="b_ln_LD" dataDxfId="296"/>
    <tableColumn id="6" xr3:uid="{4ED31099-61E1-4D81-8C94-2273473A50C4}" name="c_ln_Delta_h_sub" dataDxfId="295"/>
    <tableColumn id="7" xr3:uid="{2092165A-6BD4-423E-8726-7C37D377D447}" name="LD_band" dataDxfId="294"/>
    <tableColumn id="8" xr3:uid="{22DC1FE1-B76D-4FBC-8466-18C12C53E34F}" name="PM_hat_band" dataDxfId="293"/>
    <tableColumn id="9" xr3:uid="{B354C006-A3D7-482B-8D4F-E71F959634C8}" name="r_squared" dataDxfId="292"/>
    <tableColumn id="10" xr3:uid="{BDAE73EE-1CFB-4FAE-A1C9-9EEE5AEB271F}" name="cor_lnLD_lnDhsub" dataDxfId="291"/>
    <tableColumn id="11" xr3:uid="{2C90B5BB-2C51-4069-A451-E6E449DB4CD9}" name="warning" dataDxfId="290"/>
    <tableColumn id="12" xr3:uid="{5B875C96-CB72-4938-957F-D06EE12E6354}" name="formula_note" dataDxfId="289"/>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9DD7E0D-0A62-4BFC-BE42-FD7A857C54E0}" name="TM_corr_metrics" displayName="TM_corr_metrics" ref="A20:R26" totalsRowShown="0" headerRowDxfId="288" dataDxfId="287">
  <autoFilter ref="A20:R26" xr:uid="{89DD7E0D-0A62-4BFC-BE42-FD7A857C54E0}"/>
  <tableColumns count="18">
    <tableColumn id="1" xr3:uid="{421C05A8-D634-4CF1-847C-FBE6DE167F6E}" name="candidate" dataDxfId="286"/>
    <tableColumn id="2" xr3:uid="{06AB83ED-C0A8-420C-A1C1-414651C8225A}" name="subset_evaluated" dataDxfId="285"/>
    <tableColumn id="3" xr3:uid="{6CB10239-6B5F-48A6-86EB-3DB64567B657}" name="N" dataDxfId="284"/>
    <tableColumn id="4" xr3:uid="{C03272DF-4B7F-4862-A3C0-B46AF1038F65}" name="mean_PM_after" dataDxfId="283"/>
    <tableColumn id="5" xr3:uid="{76D93D38-CE29-4E4C-9780-12D14DB0102E}" name="median_PM_after" dataDxfId="282"/>
    <tableColumn id="6" xr3:uid="{3305AB2B-051B-4056-9A69-F03CEC286853}" name="min_PM_after" dataDxfId="281"/>
    <tableColumn id="7" xr3:uid="{EEBAC638-6FE6-4D61-881E-96B1B2C739DA}" name="max_PM_after" dataDxfId="280"/>
    <tableColumn id="8" xr3:uid="{A5CAA535-9703-4B3C-8399-3162F49866F9}" name="mean_abs_log_error" dataDxfId="279"/>
    <tableColumn id="9" xr3:uid="{385BD80D-3B6E-4386-98ED-EE8CD0200AF7}" name="rms_log_error" dataDxfId="278"/>
    <tableColumn id="10" xr3:uid="{F9819610-52E4-41DB-B54B-57F0D211FB4A}" name="within_20pct_count" dataDxfId="277"/>
    <tableColumn id="11" xr3:uid="{8E60A136-EF32-48F8-BF95-E590D3FE7CD9}" name="within_20pct_fraction" dataDxfId="276"/>
    <tableColumn id="12" xr3:uid="{D754D962-62C9-4B86-AFB5-32E5F3150D74}" name="short_anchor_mean_PM_after" dataDxfId="275"/>
    <tableColumn id="13" xr3:uid="{E7D08A86-BF28-432D-9E38-D05320307D32}" name="short_anchor_median_PM_after" dataDxfId="274"/>
    <tableColumn id="14" xr3:uid="{043807CD-4AB3-4834-8905-063E7BA5E66A}" name="long_mean_PM_after" dataDxfId="273"/>
    <tableColumn id="15" xr3:uid="{6FE8CF5B-6046-4056-A3F3-B3C86CA2714A}" name="long_median_PM_after" dataDxfId="272"/>
    <tableColumn id="16" xr3:uid="{D86E140B-E21C-42B0-8C27-7C437A8493C2}" name="short_anchor_deterioration_note" dataDxfId="271"/>
    <tableColumn id="17" xr3:uid="{17429187-2560-46E6-880F-0D03FA05B4EB}" name="long_improvement_note" dataDxfId="270"/>
    <tableColumn id="18" xr3:uid="{FB9F8EA1-C803-44BC-8AE8-2BC78FA67F70}" name="overall_note" dataDxfId="269"/>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5D05E88-1BD3-41B0-85EC-C0A3D93CFB68}" name="TM_corr_before_after_summary" displayName="TM_corr_before_after_summary" ref="A30:I36" totalsRowShown="0" headerRowDxfId="268" dataDxfId="267">
  <autoFilter ref="A30:I36" xr:uid="{E5D05E88-1BD3-41B0-85EC-C0A3D93CFB68}"/>
  <tableColumns count="9">
    <tableColumn id="1" xr3:uid="{AC8FBA63-963F-4952-AF9F-A676BFE6FF76}" name="candidate" dataDxfId="266"/>
    <tableColumn id="2" xr3:uid="{7729FA8C-716D-4D98-86AC-857C6B81A884}" name="N" dataDxfId="265"/>
    <tableColumn id="3" xr3:uid="{EDDCBC2D-25A4-4B5E-87D5-5F10C76326FB}" name="overall_median_PM" dataDxfId="264"/>
    <tableColumn id="4" xr3:uid="{8CEB4812-133A-46A5-B5DC-309BA0FC536C}" name="overall_rms_log_error" dataDxfId="263"/>
    <tableColumn id="5" xr3:uid="{EC30C401-0E82-4ED8-B305-5B45642BB2F7}" name="short_anchor_median_PM" dataDxfId="262"/>
    <tableColumn id="6" xr3:uid="{1AFE7573-39FC-4EC1-8F1A-67B9032FA7D6}" name="long_median_PM" dataDxfId="261"/>
    <tableColumn id="7" xr3:uid="{2BECB0BF-0AF9-4166-AAC2-8E1ACFBDFFB2}" name="short_anchor_within_20pct_fraction" dataDxfId="260"/>
    <tableColumn id="8" xr3:uid="{16FB03D1-9EBE-4600-895D-ED935EE383FE}" name="long_within_20pct_fraction" dataDxfId="259"/>
    <tableColumn id="9" xr3:uid="{ADFF50D6-6C19-4C1F-A72B-2D7D5550407E}" name="comment" dataDxfId="258"/>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523100E4-8CA8-48F4-BF53-592435A8A523}" name="TM_corr_interpretation_notes" displayName="TM_corr_interpretation_notes" ref="A40:B48" totalsRowShown="0" headerRowDxfId="257" dataDxfId="256">
  <autoFilter ref="A40:B48" xr:uid="{523100E4-8CA8-48F4-BF53-592435A8A523}"/>
  <tableColumns count="2">
    <tableColumn id="1" xr3:uid="{9D96485F-E7F6-448B-9831-C6EA152B991C}" name="item" dataDxfId="255"/>
    <tableColumn id="2" xr3:uid="{7505987C-3E54-40FE-B930-7FBF3D263B25}" name="comment" dataDxfId="254"/>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2DE8D8E-5019-4604-817A-CB12BABD3447}" name="H52Q_TM_corr_check_log" displayName="H52Q_TM_corr_check_log" ref="A52:B64" totalsRowShown="0" headerRowDxfId="253" dataDxfId="252">
  <autoFilter ref="A52:B64" xr:uid="{02DE8D8E-5019-4604-817A-CB12BABD3447}"/>
  <tableColumns count="2">
    <tableColumn id="1" xr3:uid="{9CDA8402-2B7E-4A8E-A72D-709B640C1B4D}" name="check_item" dataDxfId="251"/>
    <tableColumn id="2" xr3:uid="{FA097F43-1192-4491-8AD4-C606CDAF3149}" name="value" dataDxfId="250"/>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C0645AB-929D-401B-BFBC-F8235C1CD6DA}" name="TM_corr_input_data" displayName="TM_corr_input_data" ref="A68:V172" totalsRowShown="0" headerRowDxfId="249" dataDxfId="248">
  <autoFilter ref="A68:V172" xr:uid="{3C0645AB-929D-401B-BFBC-F8235C1CD6DA}"/>
  <tableColumns count="22">
    <tableColumn id="1" xr3:uid="{71BD0762-84E8-404D-8D9F-38CE96F956A6}" name="case_id" dataDxfId="247"/>
    <tableColumn id="2" xr3:uid="{6C163AA9-9BEF-4C45-8C40-95F2F6229FFA}" name="source_table" dataDxfId="246"/>
    <tableColumn id="3" xr3:uid="{0361AAF6-D2AE-4D06-BBC5-D2E287742F58}" name="P_band" dataDxfId="245"/>
    <tableColumn id="4" xr3:uid="{7FD11542-9893-4ACA-B458-784A448240F2}" name="LD_band" dataDxfId="244"/>
    <tableColumn id="5" xr3:uid="{C95D22EB-9A61-4420-9D31-3E7338D9697B}" name="data_role" dataDxfId="243"/>
    <tableColumn id="6" xr3:uid="{2103C0A7-C219-400F-BE12-54A8036AF696}" name="P_MPa" dataDxfId="242"/>
    <tableColumn id="7" xr3:uid="{04B5FAB9-28AF-40B3-BE4E-D6EC3C534022}" name="L_over_D" dataDxfId="241"/>
    <tableColumn id="8" xr3:uid="{85D357F8-CDE2-4182-8233-D6E300ECDB14}" name="Delta_T_sub" dataDxfId="240"/>
    <tableColumn id="9" xr3:uid="{A00DE2D3-6BC3-49E7-A3E2-A6492A3E5ACB}" name="Delta_h_sub" dataDxfId="239"/>
    <tableColumn id="10" xr3:uid="{F5E73D7E-7807-4DC2-98B3-78EF6C567599}" name="x_Mes" dataDxfId="238"/>
    <tableColumn id="11" xr3:uid="{3FE717DC-2F5B-4BE8-B4D2-6926885E4752}" name="q_exp" dataDxfId="237"/>
    <tableColumn id="12" xr3:uid="{741A8BDD-6D89-4FFC-9E80-F73B9D5BFCB9}" name="q_calc_F1" dataDxfId="236"/>
    <tableColumn id="13" xr3:uid="{1C0D5421-D381-4AA2-BD02-98257E165268}" name="PM_F1" dataDxfId="235"/>
    <tableColumn id="14" xr3:uid="{E1E5944A-E8ED-4FCA-9506-F9E08EAF9EA7}" name="ln_L_over_D" dataDxfId="234"/>
    <tableColumn id="15" xr3:uid="{6CACCFA4-2186-4D0E-94F9-026B3E86D9D5}" name="ln_Delta_h_sub" dataDxfId="233"/>
    <tableColumn id="16" xr3:uid="{DE2820E0-2976-474A-A62D-B8C5A75611A9}" name="ln_PM_F1" dataDxfId="232"/>
    <tableColumn id="17" xr3:uid="{F68BF630-A2CB-4053-91CA-1FD668AFA21E}" name="use_A" dataDxfId="231"/>
    <tableColumn id="18" xr3:uid="{77FABC4F-866F-4412-B2F8-2987DB8B2B4A}" name="use_B" dataDxfId="230"/>
    <tableColumn id="19" xr3:uid="{46B73CA9-AE14-41C5-A588-01C73285F0C5}" name="use_C" dataDxfId="229"/>
    <tableColumn id="20" xr3:uid="{C2C64725-6DC3-4430-AE63-C29D8094C701}" name="use_D" dataDxfId="228"/>
    <tableColumn id="21" xr3:uid="{3E41DCA9-8FC9-4605-A61A-923437A0F780}" name="flag_28_01_11" dataDxfId="227"/>
    <tableColumn id="22" xr3:uid="{C0DBAB33-BC89-4798-BEAA-BCB45FBC0B1D}" name="note" dataDxfId="226"/>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504BE6CA-9027-4553-A00F-B617CFA18015}" name="TM_corr_predictions" displayName="TM_corr_predictions" ref="A176:W280" totalsRowShown="0" headerRowDxfId="225" dataDxfId="224">
  <autoFilter ref="A176:W280" xr:uid="{504BE6CA-9027-4553-A00F-B617CFA18015}"/>
  <tableColumns count="23">
    <tableColumn id="1" xr3:uid="{4F630130-0FEE-422E-BC62-6103767002FD}" name="case_id" dataDxfId="223"/>
    <tableColumn id="2" xr3:uid="{C1AD2D13-EE84-4707-8743-88F79EAF4D7A}" name="P_band" dataDxfId="222"/>
    <tableColumn id="3" xr3:uid="{2AD27ADC-C57C-4548-B922-C601AD7B5A6B}" name="LD_band" dataDxfId="221"/>
    <tableColumn id="4" xr3:uid="{AAD66459-6540-4A9C-813D-CDB759DC4EDD}" name="data_role" dataDxfId="220"/>
    <tableColumn id="5" xr3:uid="{8AF0334F-E0C0-4CE7-BB6E-954EBBFA5490}" name="L_over_D" dataDxfId="219"/>
    <tableColumn id="6" xr3:uid="{2D9F8B78-EEF2-45FA-AC80-D56262092AC6}" name="Delta_T_sub" dataDxfId="218"/>
    <tableColumn id="7" xr3:uid="{4F704FF7-0C99-40F8-BFDE-3A0C07678B66}" name="Delta_h_sub" dataDxfId="217"/>
    <tableColumn id="8" xr3:uid="{AB38D7DF-8DEA-4316-BD49-5946057CFAA4}" name="x_Mes" dataDxfId="216"/>
    <tableColumn id="9" xr3:uid="{E9EF0B7D-2101-4A0E-94E2-718855475529}" name="q_exp" dataDxfId="215"/>
    <tableColumn id="10" xr3:uid="{115C2706-6E7A-4A78-8B5A-230485596641}" name="q_calc_F1" dataDxfId="214"/>
    <tableColumn id="11" xr3:uid="{ECCDB9FB-B5B7-4365-9EB8-71DD47DD51B1}" name="PM_F1" dataDxfId="213"/>
    <tableColumn id="12" xr3:uid="{868A95A5-0CA1-4EC2-BFA3-0E9B4D79B8C7}" name="PM_hat_A_all" dataDxfId="212"/>
    <tableColumn id="13" xr3:uid="{14ED1E74-8F85-4111-ACEC-14F9ABE6468D}" name="PM_after_A_all" dataDxfId="211"/>
    <tableColumn id="14" xr3:uid="{202E34A8-684D-47BC-8119-FD9E572684E6}" name="PM_hat_B1" dataDxfId="210"/>
    <tableColumn id="15" xr3:uid="{37C82AFF-C4DF-4E44-90EF-C23A8380CABD}" name="PM_after_B1" dataDxfId="209"/>
    <tableColumn id="16" xr3:uid="{A7560986-7EFC-48E3-9E27-675B51EA45DC}" name="PM_hat_B2" dataDxfId="208"/>
    <tableColumn id="17" xr3:uid="{40E83920-31AD-4C7F-A97E-7DB05FC02F23}" name="PM_after_B2" dataDxfId="207"/>
    <tableColumn id="18" xr3:uid="{C9143D8F-68C7-4957-85DD-6B93F552A692}" name="PM_hat_C_all" dataDxfId="206"/>
    <tableColumn id="19" xr3:uid="{51F7738C-1274-4A5E-8824-A173BBCEAC24}" name="PM_after_C_all" dataDxfId="205"/>
    <tableColumn id="20" xr3:uid="{CC8E0090-D22A-45FE-BD36-A4C6DB07881F}" name="PM_hat_D_all" dataDxfId="204"/>
    <tableColumn id="21" xr3:uid="{F4A62B2B-D0F6-4A83-8118-082C4B32EBD4}" name="PM_after_D_all" dataDxfId="203"/>
    <tableColumn id="22" xr3:uid="{4D2BA4B9-1498-484C-A86D-924A08032444}" name="flag_28_01_11" dataDxfId="202"/>
    <tableColumn id="23" xr3:uid="{2F09A168-FFBF-4764-8431-D2A3A5F771C8}" name="note" dataDxfId="201"/>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F2BF4BC7-FF12-426D-90CB-C9AECEB48D39}" name="Validation_candidate_overview" displayName="Validation_candidate_overview" ref="A5:J11" totalsRowShown="0" headerRowDxfId="200" dataDxfId="199">
  <autoFilter ref="A5:J11" xr:uid="{F2BF4BC7-FF12-426D-90CB-C9AECEB48D39}"/>
  <tableColumns count="10">
    <tableColumn id="1" xr3:uid="{EE4400A5-C6FD-4DE8-9F88-C170487C21D9}" name="candidate" dataDxfId="198"/>
    <tableColumn id="2" xr3:uid="{40739FEA-AB7A-4E07-B98C-ACEBC7055624}" name="N" dataDxfId="197"/>
    <tableColumn id="3" xr3:uid="{2F91DA55-8E37-458E-BD6B-BBFA8043FF12}" name="overall_median_PM_after" dataDxfId="196"/>
    <tableColumn id="4" xr3:uid="{BA5CBBC5-CB7E-4DEE-922D-97462177C1E5}" name="overall_rms_log_error" dataDxfId="195"/>
    <tableColumn id="5" xr3:uid="{165D6EF1-7B57-42C0-9F0D-5AA6CBF9461E}" name="short_anchor_median_PM_after" dataDxfId="194"/>
    <tableColumn id="6" xr3:uid="{CEE056F2-D6CE-46DE-A2A1-B6114F6815C5}" name="long_median_PM_after" dataDxfId="193"/>
    <tableColumn id="7" xr3:uid="{978585B1-7BA7-4D8C-B445-C48FDDEF89CC}" name="short_anchor_within_20pct_fraction" dataDxfId="192"/>
    <tableColumn id="8" xr3:uid="{07FFD782-F5EE-4DA5-8119-D016A2438514}" name="long_within_20pct_fraction" dataDxfId="191"/>
    <tableColumn id="9" xr3:uid="{690828A2-4631-4845-BD4C-6CFB9F64C4F4}" name="interpretation" dataDxfId="190"/>
    <tableColumn id="10" xr3:uid="{F953CB09-3F31-4FB5-BEAE-C13BEB50924B}" name="risk_note" dataDxfId="189"/>
  </tableColumns>
  <tableStyleInfo name="TableStyleMedium2"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140E52DE-8115-46BB-AB6B-34E52D4D1E64}" name="Validation_by_Pband" displayName="Validation_by_Pband" ref="A15:J33" totalsRowShown="0" headerRowDxfId="188" dataDxfId="187">
  <autoFilter ref="A15:J33" xr:uid="{140E52DE-8115-46BB-AB6B-34E52D4D1E64}"/>
  <tableColumns count="10">
    <tableColumn id="1" xr3:uid="{7E6E45E2-39DB-4469-8251-BE623DB728A7}" name="candidate" dataDxfId="186"/>
    <tableColumn id="2" xr3:uid="{CE5AD3CE-F651-42C1-9B31-48CE1069355F}" name="P_band" dataDxfId="185"/>
    <tableColumn id="3" xr3:uid="{52AB402C-EE5C-41CA-8492-846CAAC7C16C}" name="N" dataDxfId="184"/>
    <tableColumn id="4" xr3:uid="{9FEEF8B1-6471-4582-9C91-3F37098B71AF}" name="mean_PM_after" dataDxfId="183"/>
    <tableColumn id="5" xr3:uid="{FCD8D908-CBB4-4136-93FC-0992F1840026}" name="median_PM_after" dataDxfId="182"/>
    <tableColumn id="6" xr3:uid="{C6455B02-DC6F-4F23-9301-6242D10DB9D2}" name="min_PM_after" dataDxfId="181"/>
    <tableColumn id="7" xr3:uid="{27F68A52-BED7-4A37-A80E-C2BE87DD9402}" name="max_PM_after" dataDxfId="180"/>
    <tableColumn id="8" xr3:uid="{365C1568-C6B8-4B74-B713-B8FBC1459C21}" name="rms_log_error" dataDxfId="179"/>
    <tableColumn id="9" xr3:uid="{281D2F99-EFAF-4442-929F-04EAC35AFED0}" name="within_20pct_fraction" dataDxfId="178"/>
    <tableColumn id="10" xr3:uid="{4AA0C5C1-6968-4E3D-9903-F888B5ABE01A}" name="note" dataDxfId="177"/>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BAED7D45-131A-46FD-A11D-CFA1763F564E}" name="Validation_by_LDband" displayName="Validation_by_LDband" ref="A37:J55" totalsRowShown="0" headerRowDxfId="176" dataDxfId="175">
  <autoFilter ref="A37:J55" xr:uid="{BAED7D45-131A-46FD-A11D-CFA1763F564E}"/>
  <tableColumns count="10">
    <tableColumn id="1" xr3:uid="{EBB77FC2-4B82-41C8-BD5C-924D0D65B14A}" name="candidate" dataDxfId="174"/>
    <tableColumn id="2" xr3:uid="{75F7478F-7A42-4A0E-8B17-D43739668E7D}" name="LD_band" dataDxfId="173"/>
    <tableColumn id="3" xr3:uid="{5B4299B7-7780-446E-914D-5AC04C2C45C2}" name="N" dataDxfId="172"/>
    <tableColumn id="4" xr3:uid="{12B0EA86-DD63-4D29-BA0D-8043AD2B1536}" name="mean_PM_after" dataDxfId="171"/>
    <tableColumn id="5" xr3:uid="{BEE14F09-017A-4190-A72B-E78FFA6AFCE0}" name="median_PM_after" dataDxfId="170"/>
    <tableColumn id="6" xr3:uid="{61CE2376-337C-4897-939E-9998539A382A}" name="min_PM_after" dataDxfId="169"/>
    <tableColumn id="7" xr3:uid="{CD760557-5528-4C4A-851D-1F70BCB3DD46}" name="max_PM_after" dataDxfId="168"/>
    <tableColumn id="8" xr3:uid="{180628A6-F526-4DD1-A170-1490CFEFA8FC}" name="rms_log_error" dataDxfId="167"/>
    <tableColumn id="9" xr3:uid="{5441FC8F-7DDB-4219-BED1-2B6BC62AB560}" name="within_20pct_fraction" dataDxfId="166"/>
    <tableColumn id="10" xr3:uid="{CD7AF689-8DE0-4AF0-9CE0-C9A0F3E0D2A1}" name="note" dataDxfId="165"/>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AD965D46-D382-4332-8820-33617A3E9232}" name="Validation_flag_sensitivity" displayName="Validation_flag_sensitivity" ref="A59:H65" totalsRowShown="0" headerRowDxfId="164" dataDxfId="163">
  <autoFilter ref="A59:H65" xr:uid="{AD965D46-D382-4332-8820-33617A3E9232}"/>
  <tableColumns count="8">
    <tableColumn id="1" xr3:uid="{8B9C30B8-C135-45B7-B5D9-943CF4A3C708}" name="candidate" dataDxfId="162"/>
    <tableColumn id="2" xr3:uid="{7DAEA22C-4F57-49E5-8CA8-AA0B76D1E338}" name="subset" dataDxfId="161"/>
    <tableColumn id="3" xr3:uid="{3EC6156F-8317-4634-BC75-F5551F2D2312}" name="N" dataDxfId="160"/>
    <tableColumn id="4" xr3:uid="{A9ED1516-4DEB-43D3-B602-47279374A633}" name="overall_median_PM_after" dataDxfId="159"/>
    <tableColumn id="5" xr3:uid="{54D341FF-D400-4573-8D5B-FE5CF73077BF}" name="overall_rms_log_error" dataDxfId="158"/>
    <tableColumn id="6" xr3:uid="{092500EF-95A5-4E79-9025-87B1B595630E}" name="short_anchor_median_PM_after" dataDxfId="157"/>
    <tableColumn id="7" xr3:uid="{479E1937-1039-43F1-A680-517AF997EFB2}" name="long_median_PM_after" dataDxfId="156"/>
    <tableColumn id="8" xr3:uid="{603268A9-64C2-45A3-A8AD-4B879B7A8460}" name="note" dataDxfId="155"/>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EC1814D4-FA74-4387-BC83-4AC8B1216AF5}" name="Validation_subset_transfer_check" displayName="Validation_subset_transfer_check" ref="A69:H78" totalsRowShown="0" headerRowDxfId="154" dataDxfId="153">
  <autoFilter ref="A69:H78" xr:uid="{EC1814D4-FA74-4387-BC83-4AC8B1216AF5}"/>
  <tableColumns count="8">
    <tableColumn id="1" xr3:uid="{F4DAE2C7-3FDC-4014-9870-49BB34B0CB5D}" name="candidate" dataDxfId="152"/>
    <tableColumn id="2" xr3:uid="{569EEAAB-C9EE-4177-B69A-1D9A5704A255}" name="fit_subset" dataDxfId="151"/>
    <tableColumn id="3" xr3:uid="{E9498474-5FB8-4FB4-BAF0-81106983BA56}" name="apply_subset" dataDxfId="150"/>
    <tableColumn id="4" xr3:uid="{C2BD4AE7-4E35-4FB0-BDB5-4901CDE32AF2}" name="N_fit" dataDxfId="149"/>
    <tableColumn id="5" xr3:uid="{9F8EE88C-A8B9-4BFB-88E9-E48B35D9500B}" name="N_apply" dataDxfId="148"/>
    <tableColumn id="6" xr3:uid="{FC107106-BF53-48E6-8284-30CACBF92754}" name="rms_log_error_apply" dataDxfId="147"/>
    <tableColumn id="7" xr3:uid="{E6E6EB20-D18C-4002-871C-CD812FF278E0}" name="median_PM_after_apply" dataDxfId="146"/>
    <tableColumn id="8" xr3:uid="{3B2F5ABE-6D7E-45D0-B756-CCCC77D784E2}" name="warning" dataDxfId="145"/>
  </tableColumns>
  <tableStyleInfo name="TableStyleMedium2"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ED43B74-F81D-446C-892E-02BA0813FBBB}" name="Validation_decision_matrix" displayName="Validation_decision_matrix" ref="A82:I87" totalsRowShown="0" headerRowDxfId="144" dataDxfId="143">
  <autoFilter ref="A82:I87" xr:uid="{FED43B74-F81D-446C-892E-02BA0813FBBB}"/>
  <tableColumns count="9">
    <tableColumn id="1" xr3:uid="{596A6983-E389-4C0A-87FF-8C96325F9BDF}" name="candidate" dataDxfId="142"/>
    <tableColumn id="2" xr3:uid="{EFF34727-1FF8-453B-8A77-839B428A6002}" name="short_anchor_safety" dataDxfId="141"/>
    <tableColumn id="3" xr3:uid="{FF3C2AF3-842E-4357-B510-9E32CF7308E5}" name="long_improvement" dataDxfId="140"/>
    <tableColumn id="4" xr3:uid="{50B35FB2-C6BF-4585-A5D8-D9482FB28ED9}" name="main_stability" dataDxfId="139"/>
    <tableColumn id="5" xr3:uid="{BC523F4D-7BC0-4922-A744-A90E196BAC70}" name="high_check_stability" dataDxfId="138"/>
    <tableColumn id="6" xr3:uid="{D2DA1717-6B3D-4900-B01F-C780A286F30B}" name="physical_interpretability" dataDxfId="137"/>
    <tableColumn id="7" xr3:uid="{473EF88C-E828-4D31-941A-61C35C3391A2}" name="overfit_risk" dataDxfId="136"/>
    <tableColumn id="8" xr3:uid="{CB92B4E4-F6F6-4CE8-BDD8-D07BDA00556B}" name="recommended_status" dataDxfId="135"/>
    <tableColumn id="9" xr3:uid="{4FD06297-1424-4CDA-800B-93CEB9EF9295}" name="reason" dataDxfId="134"/>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FB0D0199-DD96-4E2D-8BC9-32111AA09931}" name="Validation_interpretation_notes" displayName="Validation_interpretation_notes" ref="A91:B99" totalsRowShown="0" headerRowDxfId="133" dataDxfId="132">
  <autoFilter ref="A91:B99" xr:uid="{FB0D0199-DD96-4E2D-8BC9-32111AA09931}"/>
  <tableColumns count="2">
    <tableColumn id="1" xr3:uid="{B388CBAC-FB54-4751-B9A4-5B7C196C791E}" name="item" dataDxfId="131"/>
    <tableColumn id="2" xr3:uid="{854899C3-641C-47D5-B387-BF193B8AB2A4}" name="comment" dataDxfId="130"/>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AD4B1A5A-0A26-4FA3-BA91-4922708FFFF0}" name="H52Q_TM_valid_check_log" displayName="H52Q_TM_valid_check_log" ref="A103:B120" totalsRowShown="0" headerRowDxfId="129" dataDxfId="128">
  <autoFilter ref="A103:B120" xr:uid="{AD4B1A5A-0A26-4FA3-BA91-4922708FFFF0}"/>
  <tableColumns count="2">
    <tableColumn id="1" xr3:uid="{6AA56BE4-2F9B-4EF6-BBF0-13F2E5C5685C}" name="check_item" dataDxfId="127"/>
    <tableColumn id="2" xr3:uid="{0671C3AD-23BD-4071-87C4-130C65B41871}" name="value" dataDxfId="126"/>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10F329B9-9EB1-41AB-9502-19E80E91C362}" name="Validation_before_after_graph_data" displayName="Validation_before_after_graph_data" ref="A124:J228" totalsRowShown="0" headerRowDxfId="125" dataDxfId="124">
  <autoFilter ref="A124:J228" xr:uid="{10F329B9-9EB1-41AB-9502-19E80E91C362}"/>
  <tableColumns count="10">
    <tableColumn id="1" xr3:uid="{962C2D14-54EE-44E4-A63E-A2F49183CA83}" name="existing_sheets_modified" dataDxfId="123"/>
    <tableColumn id="2" xr3:uid="{56E78F22-FE2A-460E-B64C-5AE617627E14}" name="NO - internal_H52Q_TM_valid chart/check-log only" dataDxfId="122"/>
    <tableColumn id="3" xr3:uid="{56980E36-29EC-4DED-8AC1-C3CD75FF9A95}" name="LD_band" dataDxfId="121"/>
    <tableColumn id="4" xr3:uid="{383F96F1-F891-43B3-91C2-F0A3C6E7E83C}" name="L_over_D" dataDxfId="120"/>
    <tableColumn id="5" xr3:uid="{608B711F-F3D6-46F2-9F95-492BDD13CC4F}" name="Delta_T_sub" dataDxfId="119"/>
    <tableColumn id="6" xr3:uid="{948FE274-28C6-4D6C-8983-1CED5B345D59}" name="x_Mes" dataDxfId="118"/>
    <tableColumn id="7" xr3:uid="{84E74448-0821-473A-A52A-A98689DA579A}" name="PM_before" dataDxfId="117"/>
    <tableColumn id="8" xr3:uid="{4E3F4732-22CA-4B36-ADF1-9091B9D2E862}" name="PM_after_B2" dataDxfId="116"/>
    <tableColumn id="9" xr3:uid="{D0421250-058C-4C1C-ADF4-219C34277665}" name="PM_after_C" dataDxfId="115"/>
    <tableColumn id="10" xr3:uid="{FB23E3A5-CE01-4651-8FB3-D234A6F5480B}" name="flag_28_01_11" dataDxfId="114"/>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8AD19850-1896-40CA-BE9D-0EA2ED727DFC}" name="H52Q_task_status" displayName="H52Q_task_status" ref="A5:F17" totalsRowShown="0" headerRowDxfId="113" dataDxfId="112">
  <autoFilter ref="A5:F17" xr:uid="{8AD19850-1896-40CA-BE9D-0EA2ED727DFC}"/>
  <tableColumns count="6">
    <tableColumn id="1" xr3:uid="{06D21352-20C8-46A4-AD60-4953FEEF93EA}" name="task_id" dataDxfId="111"/>
    <tableColumn id="2" xr3:uid="{6DFE28B2-856C-4B6B-B0A2-20A017A32C8C}" name="task_name" dataDxfId="110"/>
    <tableColumn id="3" xr3:uid="{9A2B24B6-A0EF-409E-8C2E-C324407F22E6}" name="status" dataDxfId="109"/>
    <tableColumn id="4" xr3:uid="{068A0E6D-45D5-4BC8-8BC7-C856FF059A5B}" name="output_sheet" dataDxfId="108"/>
    <tableColumn id="5" xr3:uid="{491C6652-DC4E-4AB5-8410-F0721220B094}" name="key_result" dataDxfId="107"/>
    <tableColumn id="6" xr3:uid="{5E99C061-5008-4BDB-AB88-B7C2CC2EDAD7}" name="note" dataDxfId="106"/>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F036D34F-9699-4861-81AC-6D3DCD4B6117}" name="H52Q_key_evidence" displayName="H52Q_key_evidence" ref="A21:E40" totalsRowShown="0" headerRowDxfId="105" dataDxfId="104">
  <autoFilter ref="A21:E40" xr:uid="{F036D34F-9699-4861-81AC-6D3DCD4B6117}"/>
  <tableColumns count="5">
    <tableColumn id="1" xr3:uid="{C3E72F45-51F6-40FE-B1EB-E2AAD3BA83BE}" name="evidence_id" dataDxfId="103"/>
    <tableColumn id="2" xr3:uid="{BE083919-B1E9-43E9-9891-0C867264A5DC}" name="item" dataDxfId="102"/>
    <tableColumn id="3" xr3:uid="{8CB41363-4B68-457B-AAD5-F9AEE1132797}" name="value" dataDxfId="101"/>
    <tableColumn id="4" xr3:uid="{EC65716A-242C-4B01-96A4-73EDFDDB08AA}" name="interpretation" dataDxfId="100"/>
    <tableColumn id="5" xr3:uid="{4412B44E-0CFB-4EF8-B9E4-5F082D155C4C}" name="caution" dataDxfId="99"/>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F30858B9-0E99-4C76-8D71-702FFC95726C}" name="H52Q_provisional_judgement" displayName="H52Q_provisional_judgement" ref="A44:F52" totalsRowShown="0" headerRowDxfId="98" dataDxfId="97">
  <autoFilter ref="A44:F52" xr:uid="{F30858B9-0E99-4C76-8D71-702FFC95726C}"/>
  <tableColumns count="6">
    <tableColumn id="1" xr3:uid="{A22C7CBC-28C3-4A99-B8D8-3237BA2EA5D0}" name="judgement_id" dataDxfId="96"/>
    <tableColumn id="2" xr3:uid="{755EA0FF-3DDD-4D91-B2B3-D82AD2B1FAE2}" name="statement" dataDxfId="95"/>
    <tableColumn id="3" xr3:uid="{F56B1FCF-919B-4C95-B64F-43DFFADFCAB5}" name="support_level" dataDxfId="94"/>
    <tableColumn id="4" xr3:uid="{6D1C52A3-655D-4B24-84AB-5ACF0DBA3813}" name="basis" dataDxfId="93"/>
    <tableColumn id="5" xr3:uid="{B8440737-700E-46E0-A88F-29C40CF56CA0}" name="limitation" dataDxfId="92"/>
    <tableColumn id="6" xr3:uid="{FAAB291B-CFF0-495D-83E7-EDD7E494A40A}" name="recommended_wording" dataDxfId="91"/>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F1D4AE40-D45E-48F6-9F65-6BF392FE42A8}" name="H52Q_pattern_final" displayName="H52Q_pattern_final" ref="A56:F60" totalsRowShown="0" headerRowDxfId="90" dataDxfId="89">
  <autoFilter ref="A56:F60" xr:uid="{F1D4AE40-D45E-48F6-9F65-6BF392FE42A8}"/>
  <tableColumns count="6">
    <tableColumn id="1" xr3:uid="{4C39B29A-1664-4676-AFCE-8C0CD6A1D7E1}" name="pattern" dataDxfId="88"/>
    <tableColumn id="2" xr3:uid="{3C84EA13-8045-45EF-A0EF-34516B549E97}" name="meaning" dataDxfId="87"/>
    <tableColumn id="3" xr3:uid="{3FE19CAA-FF88-461D-ADE2-0141962D9F74}" name="final_support_level" dataDxfId="86"/>
    <tableColumn id="4" xr3:uid="{402CE81B-FCCB-434A-8C14-E90BAB55410C}" name="basis" dataDxfId="85"/>
    <tableColumn id="5" xr3:uid="{8B2DF6E3-0175-48CB-B689-5CFF255ACB53}" name="why_not_final" dataDxfId="84"/>
    <tableColumn id="6" xr3:uid="{E5F78ECB-4134-4101-AFBE-66691E3083F3}" name="next_needed_data" dataDxfId="83"/>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DA7007FB-DDF2-4ABA-9736-B89261EC70A7}" name="H52Q_correction_status" displayName="H52Q_correction_status" ref="A64:H70" totalsRowShown="0" headerRowDxfId="82" dataDxfId="81">
  <autoFilter ref="A64:H70" xr:uid="{DA7007FB-DDF2-4ABA-9736-B89261EC70A7}"/>
  <tableColumns count="8">
    <tableColumn id="1" xr3:uid="{80EB0E58-C36D-41CF-938D-D2BFD2463B56}" name="candidate" dataDxfId="80"/>
    <tableColumn id="2" xr3:uid="{E8DA3BB9-4FD7-40D0-BE10-56D4E77B48BA}" name="role" dataDxfId="79"/>
    <tableColumn id="3" xr3:uid="{3A2989C4-7EE5-45B1-BF6A-635E7AAC2600}" name="RMS_log_error" dataDxfId="78"/>
    <tableColumn id="4" xr3:uid="{98528B1A-02E3-44AD-9D4C-AD4384F264FB}" name="short_median_PM_after" dataDxfId="77"/>
    <tableColumn id="5" xr3:uid="{1B661421-2B42-4E7C-ACD4-19973633DFFB}" name="long_median_PM_after" dataDxfId="76"/>
    <tableColumn id="6" xr3:uid="{DA546CC4-C4D3-4B69-A37F-5698E3979361}" name="status" dataDxfId="75"/>
    <tableColumn id="7" xr3:uid="{B547B87A-A7EC-4042-832D-6D5DD7720AEC}" name="reason" dataDxfId="74"/>
    <tableColumn id="8" xr3:uid="{2011C6C0-D22C-402C-99F5-715BFF7DA217}" name="do_not_use_for" dataDxfId="73"/>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9520F0E3-8B78-4A4C-8E83-9CFC5299EDCA}" name="H52Q_limitations" displayName="H52Q_limitations" ref="A74:D82" totalsRowShown="0" headerRowDxfId="72" dataDxfId="71">
  <autoFilter ref="A74:D82" xr:uid="{9520F0E3-8B78-4A4C-8E83-9CFC5299EDCA}"/>
  <tableColumns count="4">
    <tableColumn id="1" xr3:uid="{669B9492-872F-4E97-BF41-EC09CCE12AF8}" name="limitation_id" dataDxfId="70"/>
    <tableColumn id="2" xr3:uid="{8607EECE-4A95-4074-B6A5-AE2DE80D8D02}" name="limitation" dataDxfId="69"/>
    <tableColumn id="3" xr3:uid="{CBB861B2-BC9C-4859-8C6F-4AE0F78A80BA}" name="impact" dataDxfId="68"/>
    <tableColumn id="4" xr3:uid="{1AB17604-D43B-463D-BD65-409286763CAE}" name="mitigation" dataDxfId="67"/>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3D0BA817-53B6-4956-A210-B27CD57E3E69}" name="H52Q_Becker_intake_checklist" displayName="H52Q_Becker_intake_checklist" ref="A86:F96" totalsRowShown="0" headerRowDxfId="66" dataDxfId="65">
  <autoFilter ref="A86:F96" xr:uid="{3D0BA817-53B6-4956-A210-B27CD57E3E69}"/>
  <tableColumns count="6">
    <tableColumn id="1" xr3:uid="{6875A383-5084-4326-BD80-765669EF0081}" name="check_id" dataDxfId="64"/>
    <tableColumn id="2" xr3:uid="{9D248208-EA97-4FFC-806B-4C0B366E8346}" name="item" dataDxfId="63"/>
    <tableColumn id="3" xr3:uid="{AF20B9F9-E740-4C2F-8450-8201F0C639E0}" name="why_needed" dataDxfId="62"/>
    <tableColumn id="4" xr3:uid="{4440199F-268D-4C8E-A4D4-A8A5C935E56C}" name="desired_result" dataDxfId="61"/>
    <tableColumn id="5" xr3:uid="{01318C05-2A62-45E3-962D-46386D60CBDF}" name="action_if_available" dataDxfId="60"/>
    <tableColumn id="6" xr3:uid="{3C49D700-E2B7-48AE-B86F-F478196EE358}" name="action_if_not_available" dataDxfId="59"/>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AA18C3D3-7FF2-4BD9-BAAB-7050DB9D4BE4}" name="H52Q_prelim_text" displayName="H52Q_prelim_text" ref="A100:B103" totalsRowShown="0" headerRowDxfId="58" dataDxfId="57">
  <autoFilter ref="A100:B103" xr:uid="{AA18C3D3-7FF2-4BD9-BAAB-7050DB9D4BE4}"/>
  <tableColumns count="2">
    <tableColumn id="1" xr3:uid="{F8AFF956-C006-4F2A-8BC1-35BF66F0D10A}" name="paragraph_id" dataDxfId="56"/>
    <tableColumn id="2" xr3:uid="{05314AA1-E865-4794-9733-B287BBDE7AD7}" name="text" dataDxfId="55"/>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7D59E314-25DA-4A2C-AB7F-D38B990D5785}" name="H52Q_prelim_check_log" displayName="H52Q_prelim_check_log" ref="A107:B121" totalsRowShown="0" headerRowDxfId="54" dataDxfId="53">
  <autoFilter ref="A107:B121" xr:uid="{7D59E314-25DA-4A2C-AB7F-D38B990D5785}"/>
  <tableColumns count="2">
    <tableColumn id="1" xr3:uid="{C065E583-2BA6-4810-B45F-4B7ED9C4B4B6}" name="check_item" dataDxfId="52"/>
    <tableColumn id="2" xr3:uid="{4DFF1002-A97C-4BF5-97F9-318DD765A9E6}" name="value" dataDxfId="51"/>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918D75C-6C71-4DA3-B987-45ED21FCB1B8}" name="H52Q_sheet_index" displayName="H52Q_sheet_index" ref="A5:G12" totalsRowShown="0" headerRowDxfId="50" dataDxfId="49">
  <autoFilter ref="A5:G12" xr:uid="{0918D75C-6C71-4DA3-B987-45ED21FCB1B8}"/>
  <tableColumns count="7">
    <tableColumn id="1" xr3:uid="{B3E9003E-5A9D-4A69-BD36-D63F95D7065B}" name="sheet_name" dataDxfId="48"/>
    <tableColumn id="2" xr3:uid="{1C0D0B2C-C196-4B75-B7FC-CE56894740E6}" name="task_id" dataDxfId="47"/>
    <tableColumn id="3" xr3:uid="{BE303F93-8212-4B21-B477-23097C45FABE}" name="purpose" dataDxfId="46"/>
    <tableColumn id="4" xr3:uid="{797846EA-A1E4-4352-98DC-259E0E1BE743}" name="main_outputs" dataDxfId="45"/>
    <tableColumn id="5" xr3:uid="{DD5F02CF-4A6D-412D-8FAD-6C88ACE896EB}" name="key_cells_or_ranges" dataDxfId="44"/>
    <tableColumn id="6" xr3:uid="{33B8BD56-0544-46AC-8605-86EE10C69D11}" name="status" dataDxfId="43"/>
    <tableColumn id="7" xr3:uid="{F92CB133-B559-4AE4-BEF6-B17200ED59B2}" name="notes" dataDxfId="42"/>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CDCC0212-DD51-4E51-98F1-66A0FF5B3E3E}" name="H52Q_final_key_numbers" displayName="H52Q_final_key_numbers" ref="A16:E35" totalsRowShown="0" headerRowDxfId="41" dataDxfId="40">
  <autoFilter ref="A16:E35" xr:uid="{CDCC0212-DD51-4E51-98F1-66A0FF5B3E3E}"/>
  <tableColumns count="5">
    <tableColumn id="1" xr3:uid="{3F7B25E2-4718-4C24-B134-24500E3D4E98}" name="item" dataDxfId="39"/>
    <tableColumn id="2" xr3:uid="{B9E0D86C-86DE-41F4-A054-CD5D7C34F53D}" name="value" dataDxfId="38"/>
    <tableColumn id="3" xr3:uid="{F240562C-2F62-4B64-9E51-46DA81EA1004}" name="meaning" dataDxfId="37"/>
    <tableColumn id="4" xr3:uid="{332EA979-7901-4F70-8910-DB6FAEFA9F6A}" name="use_status" dataDxfId="36"/>
    <tableColumn id="5" xr3:uid="{0A8C9CAE-98DC-4D5D-92CF-3765043BF64E}" name="caution" dataDxfId="35"/>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7DD046C4-3BB9-4762-83E5-3778FDC773FC}" name="H52Q_what_can_be_said" displayName="H52Q_what_can_be_said" ref="A39:E44" totalsRowShown="0" headerRowDxfId="34" dataDxfId="33">
  <autoFilter ref="A39:E44" xr:uid="{7DD046C4-3BB9-4762-83E5-3778FDC773FC}"/>
  <tableColumns count="5">
    <tableColumn id="1" xr3:uid="{3FE492EC-55B7-425F-A683-2D10320248D8}" name="statement_id" dataDxfId="32"/>
    <tableColumn id="2" xr3:uid="{6D819398-9FDC-4793-83D4-3B54732D033E}" name="statement" dataDxfId="31"/>
    <tableColumn id="3" xr3:uid="{83AE318C-3255-4784-B04A-94A0FE6C85A9}" name="support_level" dataDxfId="30"/>
    <tableColumn id="4" xr3:uid="{178717C7-3EDB-4D48-955D-A372C44A4480}" name="basis" dataDxfId="29"/>
    <tableColumn id="5" xr3:uid="{C3C92CE9-2D13-4B0A-934A-DE197527864D}" name="safe_wording" dataDxfId="28"/>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DCA086A9-74D2-47A5-922C-7D4405D83C60}" name="H52Q_what_not_to_say" displayName="H52Q_what_not_to_say" ref="A48:C54" totalsRowShown="0" headerRowDxfId="27" dataDxfId="26">
  <autoFilter ref="A48:C54" xr:uid="{DCA086A9-74D2-47A5-922C-7D4405D83C60}"/>
  <tableColumns count="3">
    <tableColumn id="1" xr3:uid="{7FDEBFE1-2B1F-48DF-8EEE-9D70A54C1989}" name="forbidden_or_risky_statement" dataDxfId="25"/>
    <tableColumn id="2" xr3:uid="{ED41E4F0-37A2-41A3-8DC4-7CCD8E9E6DBB}" name="why_risky" dataDxfId="24"/>
    <tableColumn id="3" xr3:uid="{E3A7639F-1567-4F3B-AACA-F8828C465BFB}" name="replacement_wording" dataDxfId="23"/>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78EC6D75-3217-4596-90CF-9AC33F1786B6}" name="H52Q_next_actions" displayName="H52Q_next_actions" ref="A58:F65" totalsRowShown="0" headerRowDxfId="22" dataDxfId="21">
  <autoFilter ref="A58:F65" xr:uid="{78EC6D75-3217-4596-90CF-9AC33F1786B6}"/>
  <tableColumns count="6">
    <tableColumn id="1" xr3:uid="{AE7DB28E-7FF5-40E8-B0D0-E358B227CF2A}" name="next_action_id" dataDxfId="20"/>
    <tableColumn id="2" xr3:uid="{C2D8700A-B50A-45E1-9087-E058E22FD2E6}" name="action" dataDxfId="19"/>
    <tableColumn id="3" xr3:uid="{CB3D6616-38CE-4870-B155-60CD2DF67A19}" name="trigger" dataDxfId="18"/>
    <tableColumn id="4" xr3:uid="{391D6DAA-B22E-4531-A4C5-E3AB9E6B8392}" name="owner" dataDxfId="17"/>
    <tableColumn id="5" xr3:uid="{F39E01BD-4F13-4C9C-9E72-062597F8B18C}" name="expected_output" dataDxfId="16"/>
    <tableColumn id="6" xr3:uid="{AA912A1E-9371-40C9-9E8F-5D3AED5F25BB}" name="priority" dataDxfId="15"/>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F7B0DE09-C8FB-4CA1-8411-1AE345D402E7}" name="H52Q_closing_memo" displayName="H52Q_closing_memo" ref="A69:B73" totalsRowShown="0" headerRowDxfId="14" dataDxfId="13">
  <autoFilter ref="A69:B73" xr:uid="{F7B0DE09-C8FB-4CA1-8411-1AE345D402E7}"/>
  <tableColumns count="2">
    <tableColumn id="1" xr3:uid="{E47E49A8-0C27-428B-A350-BD019AEC77FC}" name="paragraph_id" dataDxfId="12"/>
    <tableColumn id="2" xr3:uid="{081CFCB7-504C-40D2-BCB0-BA156E839DE4}" name="memo" dataDxfId="11"/>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712604B8-0585-46F2-BE70-4A193249B43E}" name="H52Q_index_check_log" displayName="H52Q_index_check_log" ref="A77:B91" totalsRowShown="0" headerRowDxfId="10" dataDxfId="9">
  <autoFilter ref="A77:B91" xr:uid="{712604B8-0585-46F2-BE70-4A193249B43E}"/>
  <tableColumns count="2">
    <tableColumn id="1" xr3:uid="{D99E177F-BFF0-4227-AAB7-A5924D581FE4}" name="check_item" dataDxfId="8"/>
    <tableColumn id="2" xr3:uid="{586DC114-76B3-4327-9164-3457D592697A}" name="value" dataDxfId="7"/>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69" row="8">
    <wetp:webextensionref xmlns:r="http://schemas.openxmlformats.org/officeDocument/2006/relationships" r:id="rId1"/>
  </wetp:taskpane>
  <wetp:taskpane dockstate="right" visibility="0" width="674" row="8">
    <wetp:webextensionref xmlns:r="http://schemas.openxmlformats.org/officeDocument/2006/relationships" r:id="rId2"/>
  </wetp:taskpane>
</wetp:taskpanes>
</file>

<file path=xl/webextensions/webextension1.xml><?xml version="1.0" encoding="utf-8"?>
<we:webextension xmlns:we="http://schemas.microsoft.com/office/webextensions/webextension/2010/11" id="{4A3EB5AD-6AB8-40D0-816E-11247D3271A4}">
  <we:reference id="WA200009404" version="1.0.0.8" store="Omex" storeType="OMEX"/>
  <we:alternateReferences>
    <we:reference id="WA200009404" version="1.0.0.8" store="WA200009404" storeType="OMEX"/>
  </we:alternateReferences>
  <we:properties>
    <we:property name="claude.fileId" value="&quot;09d1917e-883a-457c-a5e3-45eb11e8dc97&quot;"/>
  </we:properties>
  <we:bindings/>
  <we:snapshot xmlns:r="http://schemas.openxmlformats.org/officeDocument/2006/relationships"/>
</we:webextension>
</file>

<file path=xl/webextensions/webextension2.xml><?xml version="1.0" encoding="utf-8"?>
<we:webextension xmlns:we="http://schemas.microsoft.com/office/webextensions/webextension/2010/11" id="{04DE7C50-0070-4773-9B9B-AAF7EAEBF603}">
  <we:reference id="WA200010215" version="2.0.0.0" store="Omex" storeType="OMEX"/>
  <we:alternateReferences>
    <we:reference id="WA200010215" version="2.0.0.0" store="WA200010215" storeType="OMEX"/>
  </we:alternateReferences>
  <we:properties/>
  <we:bindings/>
  <we:snapshot xmlns:r="http://schemas.openxmlformats.org/officeDocument/2006/relationships"/>
</we:webextension>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5.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drawing" Target="../drawings/drawing6.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drawing" Target="../drawings/drawing7.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drawing" Target="../drawings/drawing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3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8.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table" Target="../tables/table12.xml"/></Relationships>
</file>

<file path=xl/worksheets/_rels/sheet39.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drawing" Target="../drawings/drawing13.xml"/></Relationships>
</file>

<file path=xl/worksheets/_rels/sheet40.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table" Target="../tables/table15.xml"/><Relationship Id="rId5" Type="http://schemas.openxmlformats.org/officeDocument/2006/relationships/table" Target="../tables/table19.xml"/><Relationship Id="rId4" Type="http://schemas.openxmlformats.org/officeDocument/2006/relationships/table" Target="../tables/table18.xml"/></Relationships>
</file>

<file path=xl/worksheets/_rels/sheet41.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table" Target="../tables/table21.xml"/><Relationship Id="rId1" Type="http://schemas.openxmlformats.org/officeDocument/2006/relationships/table" Target="../tables/table20.xml"/><Relationship Id="rId6" Type="http://schemas.openxmlformats.org/officeDocument/2006/relationships/table" Target="../tables/table25.xml"/><Relationship Id="rId5" Type="http://schemas.openxmlformats.org/officeDocument/2006/relationships/table" Target="../tables/table24.xml"/><Relationship Id="rId4" Type="http://schemas.openxmlformats.org/officeDocument/2006/relationships/table" Target="../tables/table23.xml"/></Relationships>
</file>

<file path=xl/worksheets/_rels/sheet42.xml.rels><?xml version="1.0" encoding="UTF-8" standalone="yes"?>
<Relationships xmlns="http://schemas.openxmlformats.org/package/2006/relationships"><Relationship Id="rId3" Type="http://schemas.openxmlformats.org/officeDocument/2006/relationships/table" Target="../tables/table28.xml"/><Relationship Id="rId7" Type="http://schemas.openxmlformats.org/officeDocument/2006/relationships/table" Target="../tables/table32.xml"/><Relationship Id="rId2" Type="http://schemas.openxmlformats.org/officeDocument/2006/relationships/table" Target="../tables/table27.xml"/><Relationship Id="rId1" Type="http://schemas.openxmlformats.org/officeDocument/2006/relationships/table" Target="../tables/table26.xml"/><Relationship Id="rId6" Type="http://schemas.openxmlformats.org/officeDocument/2006/relationships/table" Target="../tables/table31.xml"/><Relationship Id="rId5" Type="http://schemas.openxmlformats.org/officeDocument/2006/relationships/table" Target="../tables/table30.xml"/><Relationship Id="rId4" Type="http://schemas.openxmlformats.org/officeDocument/2006/relationships/table" Target="../tables/table29.xml"/></Relationships>
</file>

<file path=xl/worksheets/_rels/sheet43.xml.rels><?xml version="1.0" encoding="UTF-8" standalone="yes"?>
<Relationships xmlns="http://schemas.openxmlformats.org/package/2006/relationships"><Relationship Id="rId8" Type="http://schemas.openxmlformats.org/officeDocument/2006/relationships/table" Target="../tables/table39.xml"/><Relationship Id="rId3" Type="http://schemas.openxmlformats.org/officeDocument/2006/relationships/table" Target="../tables/table34.xml"/><Relationship Id="rId7" Type="http://schemas.openxmlformats.org/officeDocument/2006/relationships/table" Target="../tables/table38.xml"/><Relationship Id="rId2" Type="http://schemas.openxmlformats.org/officeDocument/2006/relationships/table" Target="../tables/table33.xml"/><Relationship Id="rId1" Type="http://schemas.openxmlformats.org/officeDocument/2006/relationships/drawing" Target="../drawings/drawing14.xml"/><Relationship Id="rId6" Type="http://schemas.openxmlformats.org/officeDocument/2006/relationships/table" Target="../tables/table37.xml"/><Relationship Id="rId5" Type="http://schemas.openxmlformats.org/officeDocument/2006/relationships/table" Target="../tables/table36.xml"/><Relationship Id="rId10" Type="http://schemas.openxmlformats.org/officeDocument/2006/relationships/table" Target="../tables/table41.xml"/><Relationship Id="rId4" Type="http://schemas.openxmlformats.org/officeDocument/2006/relationships/table" Target="../tables/table35.xml"/><Relationship Id="rId9" Type="http://schemas.openxmlformats.org/officeDocument/2006/relationships/table" Target="../tables/table40.xml"/></Relationships>
</file>

<file path=xl/worksheets/_rels/sheet44.xml.rels><?xml version="1.0" encoding="UTF-8" standalone="yes"?>
<Relationships xmlns="http://schemas.openxmlformats.org/package/2006/relationships"><Relationship Id="rId8" Type="http://schemas.openxmlformats.org/officeDocument/2006/relationships/table" Target="../tables/table49.xml"/><Relationship Id="rId3" Type="http://schemas.openxmlformats.org/officeDocument/2006/relationships/table" Target="../tables/table44.xml"/><Relationship Id="rId7" Type="http://schemas.openxmlformats.org/officeDocument/2006/relationships/table" Target="../tables/table48.xml"/><Relationship Id="rId2" Type="http://schemas.openxmlformats.org/officeDocument/2006/relationships/table" Target="../tables/table43.xml"/><Relationship Id="rId1" Type="http://schemas.openxmlformats.org/officeDocument/2006/relationships/table" Target="../tables/table42.xml"/><Relationship Id="rId6" Type="http://schemas.openxmlformats.org/officeDocument/2006/relationships/table" Target="../tables/table47.xml"/><Relationship Id="rId5" Type="http://schemas.openxmlformats.org/officeDocument/2006/relationships/table" Target="../tables/table46.xml"/><Relationship Id="rId4" Type="http://schemas.openxmlformats.org/officeDocument/2006/relationships/table" Target="../tables/table45.xml"/><Relationship Id="rId9" Type="http://schemas.openxmlformats.org/officeDocument/2006/relationships/table" Target="../tables/table50.xml"/></Relationships>
</file>

<file path=xl/worksheets/_rels/sheet45.xml.rels><?xml version="1.0" encoding="UTF-8" standalone="yes"?>
<Relationships xmlns="http://schemas.openxmlformats.org/package/2006/relationships"><Relationship Id="rId3" Type="http://schemas.openxmlformats.org/officeDocument/2006/relationships/table" Target="../tables/table53.xml"/><Relationship Id="rId7" Type="http://schemas.openxmlformats.org/officeDocument/2006/relationships/table" Target="../tables/table57.xml"/><Relationship Id="rId2" Type="http://schemas.openxmlformats.org/officeDocument/2006/relationships/table" Target="../tables/table52.xml"/><Relationship Id="rId1" Type="http://schemas.openxmlformats.org/officeDocument/2006/relationships/table" Target="../tables/table51.xml"/><Relationship Id="rId6" Type="http://schemas.openxmlformats.org/officeDocument/2006/relationships/table" Target="../tables/table56.xml"/><Relationship Id="rId5" Type="http://schemas.openxmlformats.org/officeDocument/2006/relationships/table" Target="../tables/table55.xml"/><Relationship Id="rId4" Type="http://schemas.openxmlformats.org/officeDocument/2006/relationships/table" Target="../tables/table5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55"/>
  <sheetViews>
    <sheetView workbookViewId="0">
      <pane ySplit="3" topLeftCell="A31" activePane="bottomLeft" state="frozen"/>
      <selection pane="bottomLeft"/>
    </sheetView>
  </sheetViews>
  <sheetFormatPr defaultRowHeight="13.5"/>
  <cols>
    <col min="1" max="1" width="116.625" customWidth="1"/>
  </cols>
  <sheetData>
    <row r="1" spans="1:1">
      <c r="A1" s="182" t="s">
        <v>0</v>
      </c>
    </row>
    <row r="2" spans="1:1">
      <c r="A2" s="9"/>
    </row>
    <row r="3" spans="1:1" ht="15">
      <c r="A3" s="183" t="s">
        <v>1</v>
      </c>
    </row>
    <row r="4" spans="1:1">
      <c r="A4" s="9"/>
    </row>
    <row r="5" spans="1:1">
      <c r="A5" s="179" t="s">
        <v>2</v>
      </c>
    </row>
    <row r="6" spans="1:1">
      <c r="A6" s="9" t="s">
        <v>3</v>
      </c>
    </row>
    <row r="7" spans="1:1">
      <c r="A7" s="9" t="s">
        <v>4</v>
      </c>
    </row>
    <row r="8" spans="1:1">
      <c r="A8" s="9" t="s">
        <v>5</v>
      </c>
    </row>
    <row r="9" spans="1:1">
      <c r="A9" s="9" t="s">
        <v>6</v>
      </c>
    </row>
    <row r="10" spans="1:1">
      <c r="A10" s="179"/>
    </row>
    <row r="11" spans="1:1">
      <c r="A11" s="179" t="s">
        <v>7</v>
      </c>
    </row>
    <row r="12" spans="1:1">
      <c r="A12" s="9" t="s">
        <v>8</v>
      </c>
    </row>
    <row r="13" spans="1:1">
      <c r="A13" s="9" t="s">
        <v>9</v>
      </c>
    </row>
    <row r="14" spans="1:1">
      <c r="A14" s="9" t="s">
        <v>10</v>
      </c>
    </row>
    <row r="15" spans="1:1">
      <c r="A15" s="179"/>
    </row>
    <row r="16" spans="1:1">
      <c r="A16" s="179" t="s">
        <v>11</v>
      </c>
    </row>
    <row r="17" spans="1:1">
      <c r="A17" s="9" t="s">
        <v>12</v>
      </c>
    </row>
    <row r="18" spans="1:1">
      <c r="A18" s="9" t="s">
        <v>13</v>
      </c>
    </row>
    <row r="19" spans="1:1">
      <c r="A19" s="9" t="s">
        <v>14</v>
      </c>
    </row>
    <row r="20" spans="1:1">
      <c r="A20" s="179" t="s">
        <v>15</v>
      </c>
    </row>
    <row r="21" spans="1:1">
      <c r="A21" s="9"/>
    </row>
    <row r="22" spans="1:1">
      <c r="A22" s="179" t="s">
        <v>16</v>
      </c>
    </row>
    <row r="23" spans="1:1">
      <c r="A23" s="179" t="s">
        <v>17</v>
      </c>
    </row>
    <row r="24" spans="1:1">
      <c r="A24" s="9"/>
    </row>
    <row r="25" spans="1:1">
      <c r="A25" s="179" t="s">
        <v>18</v>
      </c>
    </row>
    <row r="26" spans="1:1">
      <c r="A26" s="9" t="s">
        <v>19</v>
      </c>
    </row>
    <row r="27" spans="1:1">
      <c r="A27" s="179" t="s">
        <v>20</v>
      </c>
    </row>
    <row r="28" spans="1:1">
      <c r="A28" s="9"/>
    </row>
    <row r="29" spans="1:1">
      <c r="A29" s="179" t="s">
        <v>21</v>
      </c>
    </row>
    <row r="30" spans="1:1">
      <c r="A30" s="9" t="s">
        <v>22</v>
      </c>
    </row>
    <row r="31" spans="1:1">
      <c r="A31" s="179" t="s">
        <v>23</v>
      </c>
    </row>
    <row r="32" spans="1:1">
      <c r="A32" s="9"/>
    </row>
    <row r="33" spans="1:1">
      <c r="A33" s="179" t="s">
        <v>24</v>
      </c>
    </row>
    <row r="34" spans="1:1">
      <c r="A34" s="9" t="s">
        <v>25</v>
      </c>
    </row>
    <row r="35" spans="1:1">
      <c r="A35" s="9" t="s">
        <v>26</v>
      </c>
    </row>
    <row r="36" spans="1:1">
      <c r="A36" s="179" t="s">
        <v>27</v>
      </c>
    </row>
    <row r="37" spans="1:1">
      <c r="A37" s="9"/>
    </row>
    <row r="38" spans="1:1">
      <c r="A38" s="179" t="s">
        <v>28</v>
      </c>
    </row>
    <row r="39" spans="1:1">
      <c r="A39" s="9" t="s">
        <v>29</v>
      </c>
    </row>
    <row r="40" spans="1:1">
      <c r="A40" s="9" t="s">
        <v>30</v>
      </c>
    </row>
    <row r="41" spans="1:1">
      <c r="A41" s="9"/>
    </row>
    <row r="42" spans="1:1">
      <c r="A42" s="179" t="s">
        <v>31</v>
      </c>
    </row>
    <row r="43" spans="1:1" ht="27">
      <c r="A43" s="9" t="s">
        <v>32</v>
      </c>
    </row>
    <row r="44" spans="1:1">
      <c r="A44" s="9"/>
    </row>
    <row r="45" spans="1:1">
      <c r="A45" s="179" t="s">
        <v>33</v>
      </c>
    </row>
    <row r="46" spans="1:1" ht="27">
      <c r="A46" s="9" t="s">
        <v>34</v>
      </c>
    </row>
    <row r="47" spans="1:1">
      <c r="A47" s="9"/>
    </row>
    <row r="48" spans="1:1">
      <c r="A48" s="179" t="s">
        <v>35</v>
      </c>
    </row>
    <row r="49" spans="1:1" ht="27">
      <c r="A49" s="9" t="s">
        <v>36</v>
      </c>
    </row>
    <row r="50" spans="1:1">
      <c r="A50" s="9"/>
    </row>
    <row r="51" spans="1:1">
      <c r="A51" s="9"/>
    </row>
    <row r="52" spans="1:1">
      <c r="A52" s="58" t="s">
        <v>1060</v>
      </c>
    </row>
    <row r="53" spans="1:1" ht="27">
      <c r="A53" s="9" t="s">
        <v>1061</v>
      </c>
    </row>
    <row r="54" spans="1:1">
      <c r="A54" s="9" t="s">
        <v>1062</v>
      </c>
    </row>
    <row r="55" spans="1:1">
      <c r="A55" s="9" t="s">
        <v>1063</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4"/>
  <sheetViews>
    <sheetView workbookViewId="0">
      <pane ySplit="5" topLeftCell="A6" activePane="bottomLeft" state="frozen"/>
      <selection pane="bottomLeft"/>
    </sheetView>
  </sheetViews>
  <sheetFormatPr defaultRowHeight="13.5"/>
  <cols>
    <col min="1" max="1" width="30.875" customWidth="1"/>
    <col min="2" max="2" width="27.5" customWidth="1"/>
    <col min="3" max="3" width="23.375" customWidth="1"/>
    <col min="4" max="4" width="15" customWidth="1"/>
    <col min="5" max="5" width="30.875" customWidth="1"/>
    <col min="6" max="6" width="27.5" customWidth="1"/>
    <col min="7" max="7" width="15" customWidth="1"/>
    <col min="8" max="9" width="21.625" customWidth="1"/>
    <col min="10" max="10" width="50" customWidth="1"/>
  </cols>
  <sheetData>
    <row r="1" spans="1:10">
      <c r="A1" s="41" t="s">
        <v>0</v>
      </c>
    </row>
    <row r="3" spans="1:10" ht="15">
      <c r="A3" s="43" t="s">
        <v>37</v>
      </c>
    </row>
    <row r="5" spans="1:10">
      <c r="A5" s="119" t="s">
        <v>38</v>
      </c>
      <c r="B5" s="119" t="s">
        <v>39</v>
      </c>
      <c r="C5" s="119" t="s">
        <v>40</v>
      </c>
      <c r="D5" s="119" t="s">
        <v>41</v>
      </c>
      <c r="E5" s="119" t="s">
        <v>42</v>
      </c>
      <c r="F5" s="119" t="s">
        <v>43</v>
      </c>
      <c r="G5" s="119" t="s">
        <v>44</v>
      </c>
      <c r="H5" s="119" t="s">
        <v>45</v>
      </c>
      <c r="I5" s="119" t="s">
        <v>46</v>
      </c>
      <c r="J5" s="119" t="s">
        <v>47</v>
      </c>
    </row>
    <row r="6" spans="1:10">
      <c r="A6" s="9" t="s">
        <v>48</v>
      </c>
      <c r="B6" s="9" t="s">
        <v>49</v>
      </c>
      <c r="C6" s="9" t="s">
        <v>50</v>
      </c>
      <c r="D6" s="9" t="s">
        <v>51</v>
      </c>
      <c r="E6" s="9" t="s">
        <v>52</v>
      </c>
      <c r="F6" s="9" t="s">
        <v>53</v>
      </c>
      <c r="G6" s="9" t="s">
        <v>54</v>
      </c>
      <c r="H6" s="9" t="s">
        <v>54</v>
      </c>
      <c r="I6" s="9" t="s">
        <v>55</v>
      </c>
      <c r="J6" s="9" t="s">
        <v>56</v>
      </c>
    </row>
    <row r="7" spans="1:10">
      <c r="A7" s="9" t="s">
        <v>57</v>
      </c>
      <c r="B7" s="9" t="s">
        <v>58</v>
      </c>
      <c r="C7" s="9">
        <v>2</v>
      </c>
      <c r="D7" s="9" t="s">
        <v>51</v>
      </c>
      <c r="E7" s="9" t="s">
        <v>59</v>
      </c>
      <c r="F7" s="9" t="s">
        <v>53</v>
      </c>
      <c r="G7" s="9" t="s">
        <v>54</v>
      </c>
      <c r="H7" s="9" t="s">
        <v>54</v>
      </c>
      <c r="I7" s="9" t="s">
        <v>55</v>
      </c>
      <c r="J7" s="9" t="s">
        <v>60</v>
      </c>
    </row>
    <row r="8" spans="1:10">
      <c r="A8" s="9" t="s">
        <v>61</v>
      </c>
      <c r="B8" s="9" t="s">
        <v>62</v>
      </c>
      <c r="C8" s="9">
        <v>3</v>
      </c>
      <c r="D8" s="9" t="s">
        <v>51</v>
      </c>
      <c r="E8" s="9" t="s">
        <v>63</v>
      </c>
      <c r="F8" s="9" t="s">
        <v>53</v>
      </c>
      <c r="G8" s="9" t="s">
        <v>54</v>
      </c>
      <c r="H8" s="9" t="s">
        <v>51</v>
      </c>
      <c r="I8" s="9" t="s">
        <v>55</v>
      </c>
      <c r="J8" s="9"/>
    </row>
    <row r="9" spans="1:10">
      <c r="A9" s="9" t="s">
        <v>64</v>
      </c>
      <c r="B9" s="9" t="s">
        <v>65</v>
      </c>
      <c r="C9" s="9" t="s">
        <v>66</v>
      </c>
      <c r="D9" s="9" t="s">
        <v>51</v>
      </c>
      <c r="E9" s="9" t="s">
        <v>67</v>
      </c>
      <c r="F9" s="9" t="s">
        <v>53</v>
      </c>
      <c r="G9" s="9" t="s">
        <v>54</v>
      </c>
      <c r="H9" s="9" t="s">
        <v>54</v>
      </c>
      <c r="I9" s="9" t="s">
        <v>68</v>
      </c>
      <c r="J9" s="9" t="s">
        <v>69</v>
      </c>
    </row>
    <row r="10" spans="1:10">
      <c r="A10" s="9" t="s">
        <v>70</v>
      </c>
      <c r="B10" s="9" t="s">
        <v>71</v>
      </c>
      <c r="C10" s="9" t="s">
        <v>66</v>
      </c>
      <c r="D10" s="9" t="s">
        <v>54</v>
      </c>
      <c r="E10" s="9" t="s">
        <v>72</v>
      </c>
      <c r="F10" s="9" t="s">
        <v>73</v>
      </c>
      <c r="G10" s="9" t="s">
        <v>54</v>
      </c>
      <c r="H10" s="9" t="s">
        <v>54</v>
      </c>
      <c r="I10" s="9" t="s">
        <v>68</v>
      </c>
      <c r="J10" s="9" t="s">
        <v>74</v>
      </c>
    </row>
    <row r="11" spans="1:10">
      <c r="A11" s="9" t="s">
        <v>75</v>
      </c>
      <c r="B11" s="9" t="s">
        <v>76</v>
      </c>
      <c r="C11" s="9" t="s">
        <v>66</v>
      </c>
      <c r="D11" s="9" t="s">
        <v>51</v>
      </c>
      <c r="E11" s="9" t="s">
        <v>77</v>
      </c>
      <c r="F11" s="9" t="s">
        <v>78</v>
      </c>
      <c r="G11" s="9" t="s">
        <v>51</v>
      </c>
      <c r="H11" s="9" t="s">
        <v>54</v>
      </c>
      <c r="I11" s="9" t="s">
        <v>55</v>
      </c>
      <c r="J11" s="9" t="s">
        <v>79</v>
      </c>
    </row>
    <row r="12" spans="1:10">
      <c r="A12" s="9" t="s">
        <v>80</v>
      </c>
      <c r="B12" s="9" t="s">
        <v>81</v>
      </c>
      <c r="C12" s="9" t="s">
        <v>66</v>
      </c>
      <c r="D12" s="9" t="s">
        <v>51</v>
      </c>
      <c r="E12" s="9" t="s">
        <v>82</v>
      </c>
      <c r="F12" s="9" t="s">
        <v>83</v>
      </c>
      <c r="G12" s="9" t="s">
        <v>51</v>
      </c>
      <c r="H12" s="9" t="s">
        <v>51</v>
      </c>
      <c r="I12" s="9" t="s">
        <v>55</v>
      </c>
      <c r="J12" s="9" t="s">
        <v>84</v>
      </c>
    </row>
    <row r="13" spans="1:10">
      <c r="A13" s="9" t="s">
        <v>85</v>
      </c>
      <c r="B13" s="9" t="s">
        <v>86</v>
      </c>
      <c r="C13" s="9" t="s">
        <v>66</v>
      </c>
      <c r="D13" s="9" t="s">
        <v>51</v>
      </c>
      <c r="E13" s="9" t="s">
        <v>87</v>
      </c>
      <c r="F13" s="9" t="s">
        <v>88</v>
      </c>
      <c r="G13" s="9" t="s">
        <v>51</v>
      </c>
      <c r="H13" s="9" t="s">
        <v>51</v>
      </c>
      <c r="I13" s="9" t="s">
        <v>55</v>
      </c>
      <c r="J13" s="9" t="s">
        <v>89</v>
      </c>
    </row>
    <row r="14" spans="1:10" ht="27">
      <c r="A14" s="9" t="s">
        <v>90</v>
      </c>
      <c r="B14" s="9" t="s">
        <v>91</v>
      </c>
      <c r="C14" s="9" t="s">
        <v>92</v>
      </c>
      <c r="D14" s="9" t="s">
        <v>51</v>
      </c>
      <c r="E14" s="9" t="s">
        <v>93</v>
      </c>
      <c r="F14" s="9" t="s">
        <v>94</v>
      </c>
      <c r="G14" s="9" t="s">
        <v>95</v>
      </c>
      <c r="H14" s="9" t="s">
        <v>96</v>
      </c>
      <c r="I14" s="9" t="s">
        <v>97</v>
      </c>
      <c r="J14" s="9" t="s">
        <v>98</v>
      </c>
    </row>
    <row r="15" spans="1:10">
      <c r="A15" s="9" t="s">
        <v>99</v>
      </c>
      <c r="B15" s="9" t="s">
        <v>100</v>
      </c>
      <c r="C15" s="9" t="s">
        <v>101</v>
      </c>
      <c r="D15" s="9" t="s">
        <v>102</v>
      </c>
      <c r="E15" s="9" t="s">
        <v>103</v>
      </c>
      <c r="F15" s="9" t="s">
        <v>104</v>
      </c>
      <c r="G15" s="9" t="s">
        <v>54</v>
      </c>
      <c r="H15" s="9" t="s">
        <v>51</v>
      </c>
      <c r="I15" s="9" t="s">
        <v>55</v>
      </c>
      <c r="J15" s="9" t="s">
        <v>105</v>
      </c>
    </row>
    <row r="16" spans="1:10">
      <c r="A16" s="9" t="s">
        <v>106</v>
      </c>
      <c r="B16" s="9" t="s">
        <v>107</v>
      </c>
      <c r="C16" s="9" t="s">
        <v>101</v>
      </c>
      <c r="D16" s="9" t="s">
        <v>102</v>
      </c>
      <c r="E16" s="9" t="s">
        <v>103</v>
      </c>
      <c r="F16" s="9" t="s">
        <v>108</v>
      </c>
      <c r="G16" s="9" t="s">
        <v>54</v>
      </c>
      <c r="H16" s="9" t="s">
        <v>51</v>
      </c>
      <c r="I16" s="9" t="s">
        <v>55</v>
      </c>
      <c r="J16" s="9" t="s">
        <v>105</v>
      </c>
    </row>
    <row r="17" spans="1:10">
      <c r="A17" s="9" t="s">
        <v>109</v>
      </c>
      <c r="B17" s="9" t="s">
        <v>110</v>
      </c>
      <c r="C17" s="9" t="s">
        <v>101</v>
      </c>
      <c r="D17" s="9" t="s">
        <v>102</v>
      </c>
      <c r="E17" s="9" t="s">
        <v>103</v>
      </c>
      <c r="F17" s="9" t="s">
        <v>111</v>
      </c>
      <c r="G17" s="9" t="s">
        <v>54</v>
      </c>
      <c r="H17" s="9" t="s">
        <v>51</v>
      </c>
      <c r="I17" s="9" t="s">
        <v>55</v>
      </c>
      <c r="J17" s="9" t="s">
        <v>105</v>
      </c>
    </row>
    <row r="18" spans="1:10">
      <c r="A18" s="9" t="s">
        <v>112</v>
      </c>
      <c r="B18" s="9" t="s">
        <v>113</v>
      </c>
      <c r="C18" s="9" t="s">
        <v>101</v>
      </c>
      <c r="D18" s="9" t="s">
        <v>102</v>
      </c>
      <c r="E18" s="9" t="s">
        <v>103</v>
      </c>
      <c r="F18" s="9" t="s">
        <v>114</v>
      </c>
      <c r="G18" s="9" t="s">
        <v>54</v>
      </c>
      <c r="H18" s="9" t="s">
        <v>51</v>
      </c>
      <c r="I18" s="9" t="s">
        <v>55</v>
      </c>
      <c r="J18" s="9" t="s">
        <v>105</v>
      </c>
    </row>
    <row r="19" spans="1:10">
      <c r="A19" s="9" t="s">
        <v>115</v>
      </c>
      <c r="B19" s="9" t="s">
        <v>116</v>
      </c>
      <c r="C19" s="9" t="s">
        <v>101</v>
      </c>
      <c r="D19" s="9" t="s">
        <v>102</v>
      </c>
      <c r="E19" s="9" t="s">
        <v>117</v>
      </c>
      <c r="F19" s="9" t="s">
        <v>118</v>
      </c>
      <c r="G19" s="9" t="s">
        <v>54</v>
      </c>
      <c r="H19" s="9" t="s">
        <v>51</v>
      </c>
      <c r="I19" s="9" t="s">
        <v>55</v>
      </c>
      <c r="J19" s="9" t="s">
        <v>105</v>
      </c>
    </row>
    <row r="20" spans="1:10">
      <c r="A20" s="9" t="s">
        <v>119</v>
      </c>
      <c r="B20" s="9" t="s">
        <v>120</v>
      </c>
      <c r="C20" s="9" t="s">
        <v>101</v>
      </c>
      <c r="D20" s="9" t="s">
        <v>102</v>
      </c>
      <c r="E20" s="9" t="s">
        <v>117</v>
      </c>
      <c r="F20" s="9" t="s">
        <v>121</v>
      </c>
      <c r="G20" s="9" t="s">
        <v>54</v>
      </c>
      <c r="H20" s="9" t="s">
        <v>51</v>
      </c>
      <c r="I20" s="9" t="s">
        <v>55</v>
      </c>
      <c r="J20" s="9" t="s">
        <v>105</v>
      </c>
    </row>
    <row r="21" spans="1:10">
      <c r="A21" s="9" t="s">
        <v>122</v>
      </c>
      <c r="B21" s="9" t="s">
        <v>123</v>
      </c>
      <c r="C21" s="9" t="s">
        <v>101</v>
      </c>
      <c r="D21" s="9" t="s">
        <v>102</v>
      </c>
      <c r="E21" s="9" t="s">
        <v>117</v>
      </c>
      <c r="F21" s="9" t="s">
        <v>124</v>
      </c>
      <c r="G21" s="9" t="s">
        <v>54</v>
      </c>
      <c r="H21" s="9" t="s">
        <v>51</v>
      </c>
      <c r="I21" s="9" t="s">
        <v>55</v>
      </c>
      <c r="J21" s="9" t="s">
        <v>105</v>
      </c>
    </row>
    <row r="22" spans="1:10">
      <c r="A22" s="9" t="s">
        <v>125</v>
      </c>
      <c r="B22" s="9" t="s">
        <v>126</v>
      </c>
      <c r="C22" s="9" t="s">
        <v>101</v>
      </c>
      <c r="D22" s="9" t="s">
        <v>102</v>
      </c>
      <c r="E22" s="9" t="s">
        <v>117</v>
      </c>
      <c r="F22" s="9" t="s">
        <v>127</v>
      </c>
      <c r="G22" s="9" t="s">
        <v>54</v>
      </c>
      <c r="H22" s="9" t="s">
        <v>51</v>
      </c>
      <c r="I22" s="9" t="s">
        <v>55</v>
      </c>
      <c r="J22" s="9" t="s">
        <v>105</v>
      </c>
    </row>
    <row r="23" spans="1:10">
      <c r="A23" s="9" t="s">
        <v>128</v>
      </c>
      <c r="B23" s="9" t="s">
        <v>129</v>
      </c>
      <c r="C23" s="9" t="s">
        <v>101</v>
      </c>
      <c r="D23" s="9" t="s">
        <v>130</v>
      </c>
      <c r="E23" s="9" t="s">
        <v>131</v>
      </c>
      <c r="F23" s="9" t="s">
        <v>132</v>
      </c>
      <c r="G23" s="9" t="s">
        <v>133</v>
      </c>
      <c r="H23" s="9" t="s">
        <v>134</v>
      </c>
      <c r="I23" s="9" t="s">
        <v>135</v>
      </c>
      <c r="J23" s="9" t="s">
        <v>136</v>
      </c>
    </row>
    <row r="24" spans="1:10">
      <c r="A24" s="9" t="s">
        <v>137</v>
      </c>
      <c r="B24" s="9" t="s">
        <v>138</v>
      </c>
      <c r="C24" s="9" t="s">
        <v>101</v>
      </c>
      <c r="D24" s="9" t="s">
        <v>130</v>
      </c>
      <c r="E24" s="9" t="s">
        <v>131</v>
      </c>
      <c r="F24" s="9" t="s">
        <v>139</v>
      </c>
      <c r="G24" s="9" t="s">
        <v>133</v>
      </c>
      <c r="H24" s="9" t="s">
        <v>134</v>
      </c>
      <c r="I24" s="9" t="s">
        <v>135</v>
      </c>
      <c r="J24" s="9" t="s">
        <v>136</v>
      </c>
    </row>
    <row r="25" spans="1:10">
      <c r="A25" s="9" t="s">
        <v>140</v>
      </c>
      <c r="B25" s="9" t="s">
        <v>141</v>
      </c>
      <c r="C25" s="9" t="s">
        <v>101</v>
      </c>
      <c r="D25" s="9" t="s">
        <v>130</v>
      </c>
      <c r="E25" s="9" t="s">
        <v>131</v>
      </c>
      <c r="F25" s="9" t="s">
        <v>142</v>
      </c>
      <c r="G25" s="9" t="s">
        <v>133</v>
      </c>
      <c r="H25" s="9" t="s">
        <v>134</v>
      </c>
      <c r="I25" s="9" t="s">
        <v>135</v>
      </c>
      <c r="J25" s="9" t="s">
        <v>136</v>
      </c>
    </row>
    <row r="26" spans="1:10">
      <c r="A26" s="9" t="s">
        <v>143</v>
      </c>
      <c r="B26" s="9" t="s">
        <v>144</v>
      </c>
      <c r="C26" s="9" t="s">
        <v>101</v>
      </c>
      <c r="D26" s="9" t="s">
        <v>130</v>
      </c>
      <c r="E26" s="9" t="s">
        <v>131</v>
      </c>
      <c r="F26" s="9" t="s">
        <v>145</v>
      </c>
      <c r="G26" s="9" t="s">
        <v>133</v>
      </c>
      <c r="H26" s="9" t="s">
        <v>134</v>
      </c>
      <c r="I26" s="9" t="s">
        <v>135</v>
      </c>
      <c r="J26" s="9" t="s">
        <v>136</v>
      </c>
    </row>
    <row r="27" spans="1:10">
      <c r="A27" s="9" t="s">
        <v>146</v>
      </c>
      <c r="B27" s="9" t="s">
        <v>147</v>
      </c>
      <c r="C27" s="9" t="s">
        <v>148</v>
      </c>
      <c r="D27" s="9" t="s">
        <v>51</v>
      </c>
      <c r="E27" s="9" t="s">
        <v>149</v>
      </c>
      <c r="F27" s="9" t="s">
        <v>150</v>
      </c>
      <c r="G27" s="9" t="s">
        <v>54</v>
      </c>
      <c r="H27" s="9" t="s">
        <v>51</v>
      </c>
      <c r="I27" s="9" t="s">
        <v>151</v>
      </c>
      <c r="J27" s="9" t="s">
        <v>152</v>
      </c>
    </row>
    <row r="28" spans="1:10">
      <c r="A28" s="9" t="s">
        <v>153</v>
      </c>
      <c r="B28" s="9" t="s">
        <v>154</v>
      </c>
      <c r="C28" s="9" t="s">
        <v>148</v>
      </c>
      <c r="D28" s="9" t="s">
        <v>51</v>
      </c>
      <c r="E28" s="9" t="s">
        <v>155</v>
      </c>
      <c r="F28" s="9" t="s">
        <v>156</v>
      </c>
      <c r="G28" s="9" t="s">
        <v>54</v>
      </c>
      <c r="H28" s="9" t="s">
        <v>51</v>
      </c>
      <c r="I28" s="9" t="s">
        <v>151</v>
      </c>
      <c r="J28" s="9" t="s">
        <v>157</v>
      </c>
    </row>
    <row r="29" spans="1:10">
      <c r="A29" s="9" t="s">
        <v>158</v>
      </c>
      <c r="B29" s="9" t="s">
        <v>159</v>
      </c>
      <c r="C29" s="9" t="s">
        <v>148</v>
      </c>
      <c r="D29" s="9" t="s">
        <v>130</v>
      </c>
      <c r="E29" s="9" t="s">
        <v>160</v>
      </c>
      <c r="F29" s="9" t="s">
        <v>161</v>
      </c>
      <c r="G29" s="9" t="s">
        <v>133</v>
      </c>
      <c r="H29" s="9" t="s">
        <v>51</v>
      </c>
      <c r="I29" s="9" t="s">
        <v>151</v>
      </c>
      <c r="J29" s="9" t="s">
        <v>136</v>
      </c>
    </row>
    <row r="30" spans="1:10" ht="40.5">
      <c r="A30" s="9" t="s">
        <v>162</v>
      </c>
      <c r="B30" s="9" t="s">
        <v>163</v>
      </c>
      <c r="C30" s="9" t="s">
        <v>164</v>
      </c>
      <c r="D30" s="9" t="s">
        <v>54</v>
      </c>
      <c r="E30" s="9" t="s">
        <v>165</v>
      </c>
      <c r="F30" s="9" t="s">
        <v>166</v>
      </c>
      <c r="G30" s="9" t="s">
        <v>54</v>
      </c>
      <c r="H30" s="9" t="s">
        <v>54</v>
      </c>
      <c r="I30" s="9" t="s">
        <v>167</v>
      </c>
      <c r="J30" s="9" t="s">
        <v>168</v>
      </c>
    </row>
    <row r="31" spans="1:10" ht="27">
      <c r="A31" s="9" t="s">
        <v>3147</v>
      </c>
      <c r="B31" s="9" t="s">
        <v>3148</v>
      </c>
      <c r="C31" s="9" t="s">
        <v>3149</v>
      </c>
      <c r="D31" s="9" t="s">
        <v>51</v>
      </c>
      <c r="E31" s="9" t="s">
        <v>3150</v>
      </c>
      <c r="F31" s="9" t="s">
        <v>3151</v>
      </c>
      <c r="G31" s="9" t="s">
        <v>54</v>
      </c>
      <c r="H31" s="9" t="s">
        <v>51</v>
      </c>
      <c r="I31" s="9" t="s">
        <v>3152</v>
      </c>
      <c r="J31" s="9" t="s">
        <v>3153</v>
      </c>
    </row>
    <row r="32" spans="1:10">
      <c r="A32" s="9" t="s">
        <v>3154</v>
      </c>
      <c r="B32" s="9" t="s">
        <v>3155</v>
      </c>
      <c r="C32" s="9" t="s">
        <v>164</v>
      </c>
      <c r="D32" s="9" t="s">
        <v>51</v>
      </c>
      <c r="E32" s="9" t="s">
        <v>3156</v>
      </c>
      <c r="F32" s="9" t="s">
        <v>3151</v>
      </c>
      <c r="G32" s="9" t="s">
        <v>54</v>
      </c>
      <c r="H32" s="9" t="s">
        <v>54</v>
      </c>
      <c r="I32" s="9" t="s">
        <v>3157</v>
      </c>
      <c r="J32" s="9" t="s">
        <v>3158</v>
      </c>
    </row>
    <row r="33" spans="1:10" ht="27">
      <c r="A33" s="9" t="s">
        <v>3107</v>
      </c>
      <c r="B33" s="9" t="s">
        <v>3310</v>
      </c>
      <c r="C33" s="9" t="s">
        <v>3149</v>
      </c>
      <c r="D33" s="9" t="s">
        <v>3311</v>
      </c>
      <c r="E33" s="9" t="s">
        <v>3312</v>
      </c>
      <c r="F33" s="9" t="s">
        <v>3313</v>
      </c>
      <c r="G33" s="9" t="s">
        <v>54</v>
      </c>
      <c r="H33" s="9" t="s">
        <v>51</v>
      </c>
      <c r="I33" s="9" t="s">
        <v>3314</v>
      </c>
      <c r="J33" s="9" t="s">
        <v>3315</v>
      </c>
    </row>
    <row r="34" spans="1:10" ht="27">
      <c r="A34" s="9" t="s">
        <v>3109</v>
      </c>
      <c r="B34" s="9" t="s">
        <v>3316</v>
      </c>
      <c r="C34" s="9" t="s">
        <v>3149</v>
      </c>
      <c r="D34" s="9" t="s">
        <v>3311</v>
      </c>
      <c r="E34" s="9" t="s">
        <v>3317</v>
      </c>
      <c r="F34" s="9" t="s">
        <v>3318</v>
      </c>
      <c r="G34" s="9" t="s">
        <v>54</v>
      </c>
      <c r="H34" s="9" t="s">
        <v>51</v>
      </c>
      <c r="I34" s="9" t="s">
        <v>3314</v>
      </c>
      <c r="J34" s="9" t="s">
        <v>3315</v>
      </c>
    </row>
  </sheetData>
  <autoFilter ref="A5:J32" xr:uid="{00000000-0001-0000-0100-000000000000}"/>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3"/>
  <sheetViews>
    <sheetView workbookViewId="0">
      <pane ySplit="5" topLeftCell="A6" activePane="bottomLeft" state="frozen"/>
      <selection pane="bottomLeft"/>
    </sheetView>
  </sheetViews>
  <sheetFormatPr defaultRowHeight="13.5"/>
  <cols>
    <col min="1" max="1" width="15.875" customWidth="1"/>
    <col min="2" max="2" width="25" customWidth="1"/>
    <col min="3" max="3" width="38.375" customWidth="1"/>
    <col min="4" max="4" width="31.625" customWidth="1"/>
    <col min="5" max="5" width="21.625" customWidth="1"/>
    <col min="6" max="6" width="26.625" customWidth="1"/>
    <col min="7" max="7" width="28.375" customWidth="1"/>
  </cols>
  <sheetData>
    <row r="1" spans="1:7">
      <c r="A1" s="41" t="s">
        <v>0</v>
      </c>
    </row>
    <row r="3" spans="1:7" ht="15">
      <c r="A3" s="43" t="s">
        <v>169</v>
      </c>
    </row>
    <row r="5" spans="1:7">
      <c r="A5" s="119" t="s">
        <v>170</v>
      </c>
      <c r="B5" s="119" t="s">
        <v>171</v>
      </c>
      <c r="C5" s="119" t="s">
        <v>172</v>
      </c>
      <c r="D5" s="119" t="s">
        <v>173</v>
      </c>
      <c r="E5" s="119" t="s">
        <v>174</v>
      </c>
      <c r="F5" s="119" t="s">
        <v>175</v>
      </c>
      <c r="G5" s="119" t="s">
        <v>47</v>
      </c>
    </row>
    <row r="6" spans="1:7">
      <c r="A6" s="9">
        <v>1</v>
      </c>
      <c r="B6" s="9" t="s">
        <v>176</v>
      </c>
      <c r="C6" s="9" t="s">
        <v>177</v>
      </c>
      <c r="D6" s="9" t="s">
        <v>178</v>
      </c>
      <c r="E6" s="9" t="s">
        <v>179</v>
      </c>
      <c r="F6" s="9" t="s">
        <v>180</v>
      </c>
      <c r="G6" s="9" t="s">
        <v>181</v>
      </c>
    </row>
    <row r="7" spans="1:7">
      <c r="A7" s="9">
        <v>2</v>
      </c>
      <c r="B7" s="9" t="s">
        <v>182</v>
      </c>
      <c r="C7" s="9" t="s">
        <v>183</v>
      </c>
      <c r="D7" s="9" t="s">
        <v>178</v>
      </c>
      <c r="E7" s="9" t="s">
        <v>184</v>
      </c>
      <c r="F7" s="9" t="s">
        <v>185</v>
      </c>
      <c r="G7" s="9" t="s">
        <v>186</v>
      </c>
    </row>
    <row r="8" spans="1:7">
      <c r="A8" s="9">
        <v>3</v>
      </c>
      <c r="B8" s="9" t="s">
        <v>187</v>
      </c>
      <c r="C8" s="9" t="s">
        <v>188</v>
      </c>
      <c r="D8" s="9" t="s">
        <v>178</v>
      </c>
      <c r="E8" s="9" t="s">
        <v>189</v>
      </c>
      <c r="F8" s="9" t="s">
        <v>190</v>
      </c>
      <c r="G8" s="9" t="s">
        <v>191</v>
      </c>
    </row>
    <row r="9" spans="1:7" ht="67.5">
      <c r="A9" s="179" t="s">
        <v>192</v>
      </c>
      <c r="B9" s="9" t="s">
        <v>193</v>
      </c>
      <c r="C9" s="9" t="s">
        <v>194</v>
      </c>
      <c r="D9" s="9" t="s">
        <v>178</v>
      </c>
      <c r="E9" s="9" t="s">
        <v>195</v>
      </c>
      <c r="F9" s="9" t="s">
        <v>196</v>
      </c>
      <c r="G9" s="9" t="s">
        <v>197</v>
      </c>
    </row>
    <row r="10" spans="1:7">
      <c r="A10" s="9">
        <v>5</v>
      </c>
      <c r="B10" s="9" t="s">
        <v>198</v>
      </c>
      <c r="C10" s="9" t="s">
        <v>178</v>
      </c>
      <c r="D10" s="9" t="s">
        <v>199</v>
      </c>
      <c r="E10" s="9" t="s">
        <v>200</v>
      </c>
      <c r="F10" s="9" t="s">
        <v>201</v>
      </c>
      <c r="G10" s="9" t="s">
        <v>202</v>
      </c>
    </row>
    <row r="11" spans="1:7">
      <c r="A11" s="9">
        <v>6</v>
      </c>
      <c r="B11" s="9" t="s">
        <v>203</v>
      </c>
      <c r="C11" s="9" t="s">
        <v>178</v>
      </c>
      <c r="D11" s="9" t="s">
        <v>204</v>
      </c>
      <c r="E11" s="9" t="s">
        <v>205</v>
      </c>
      <c r="F11" s="9" t="s">
        <v>206</v>
      </c>
      <c r="G11" s="9" t="s">
        <v>207</v>
      </c>
    </row>
    <row r="12" spans="1:7">
      <c r="A12" s="9">
        <v>7</v>
      </c>
      <c r="B12" s="9" t="s">
        <v>208</v>
      </c>
      <c r="C12" s="9" t="s">
        <v>209</v>
      </c>
      <c r="D12" s="9" t="s">
        <v>178</v>
      </c>
      <c r="E12" s="9" t="s">
        <v>210</v>
      </c>
      <c r="F12" s="9" t="s">
        <v>196</v>
      </c>
      <c r="G12" s="9" t="s">
        <v>211</v>
      </c>
    </row>
    <row r="13" spans="1:7">
      <c r="A13" s="9">
        <v>8</v>
      </c>
      <c r="B13" s="9" t="s">
        <v>212</v>
      </c>
      <c r="C13" s="9" t="s">
        <v>213</v>
      </c>
      <c r="D13" s="9" t="s">
        <v>178</v>
      </c>
      <c r="E13" s="9" t="s">
        <v>214</v>
      </c>
      <c r="F13" s="9" t="s">
        <v>215</v>
      </c>
      <c r="G13" s="9" t="s">
        <v>216</v>
      </c>
    </row>
    <row r="14" spans="1:7">
      <c r="A14" s="9">
        <v>9</v>
      </c>
      <c r="B14" s="9" t="s">
        <v>217</v>
      </c>
      <c r="C14" s="9" t="s">
        <v>218</v>
      </c>
      <c r="D14" s="9" t="s">
        <v>178</v>
      </c>
      <c r="E14" s="9" t="s">
        <v>219</v>
      </c>
      <c r="F14" s="9" t="s">
        <v>220</v>
      </c>
      <c r="G14" s="9" t="s">
        <v>221</v>
      </c>
    </row>
    <row r="15" spans="1:7">
      <c r="A15" s="9"/>
      <c r="B15" s="9"/>
      <c r="C15" s="9"/>
      <c r="D15" s="9"/>
      <c r="E15" s="9"/>
      <c r="F15" s="9"/>
      <c r="G15" s="9"/>
    </row>
    <row r="16" spans="1:7">
      <c r="A16" s="9"/>
      <c r="B16" s="9"/>
      <c r="C16" s="9"/>
      <c r="D16" s="9"/>
      <c r="E16" s="9"/>
      <c r="F16" s="9"/>
      <c r="G16" s="9"/>
    </row>
    <row r="17" spans="1:7">
      <c r="A17" s="9"/>
      <c r="B17" s="9"/>
      <c r="C17" s="9"/>
      <c r="D17" s="9"/>
      <c r="E17" s="9"/>
      <c r="F17" s="9"/>
      <c r="G17" s="9"/>
    </row>
    <row r="18" spans="1:7">
      <c r="A18" s="181" t="s">
        <v>222</v>
      </c>
      <c r="B18" s="181" t="s">
        <v>223</v>
      </c>
      <c r="C18" s="9"/>
      <c r="D18" s="9"/>
      <c r="E18" s="9"/>
      <c r="F18" s="9"/>
      <c r="G18" s="9"/>
    </row>
    <row r="19" spans="1:7" ht="27">
      <c r="A19" s="9" t="s">
        <v>224</v>
      </c>
      <c r="B19" s="9" t="s">
        <v>225</v>
      </c>
      <c r="C19" s="9"/>
      <c r="D19" s="9"/>
      <c r="E19" s="9"/>
      <c r="F19" s="9"/>
      <c r="G19" s="9"/>
    </row>
    <row r="20" spans="1:7" ht="27">
      <c r="A20" s="9" t="s">
        <v>226</v>
      </c>
      <c r="B20" s="9" t="s">
        <v>227</v>
      </c>
      <c r="C20" s="9"/>
      <c r="D20" s="9"/>
      <c r="E20" s="9"/>
      <c r="F20" s="9"/>
      <c r="G20" s="9"/>
    </row>
    <row r="21" spans="1:7" ht="27">
      <c r="A21" s="9" t="s">
        <v>228</v>
      </c>
      <c r="B21" s="9" t="s">
        <v>229</v>
      </c>
      <c r="C21" s="9"/>
      <c r="D21" s="9"/>
      <c r="E21" s="9"/>
      <c r="F21" s="9"/>
      <c r="G21" s="9"/>
    </row>
    <row r="22" spans="1:7" ht="27">
      <c r="A22" s="9" t="s">
        <v>230</v>
      </c>
      <c r="B22" s="9" t="s">
        <v>231</v>
      </c>
      <c r="C22" s="9"/>
      <c r="D22" s="9"/>
      <c r="E22" s="9"/>
      <c r="F22" s="9"/>
      <c r="G22" s="9"/>
    </row>
    <row r="23" spans="1:7" ht="40.5">
      <c r="A23" s="9" t="s">
        <v>232</v>
      </c>
      <c r="B23" s="9" t="s">
        <v>233</v>
      </c>
      <c r="C23" s="9"/>
      <c r="D23" s="9"/>
      <c r="E23" s="9"/>
      <c r="F23" s="9"/>
      <c r="G23" s="9"/>
    </row>
  </sheetData>
  <autoFilter ref="A5:G14" xr:uid="{00000000-0001-0000-0200-000000000000}"/>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10EDE-3247-4A8F-9F1D-5343741D7F7D}">
  <dimension ref="A1:E52"/>
  <sheetViews>
    <sheetView zoomScale="85" zoomScaleNormal="85" workbookViewId="0">
      <pane ySplit="1" topLeftCell="A22" activePane="bottomLeft" state="frozen"/>
      <selection pane="bottomLeft"/>
    </sheetView>
  </sheetViews>
  <sheetFormatPr defaultRowHeight="13.5"/>
  <cols>
    <col min="1" max="1" width="38.375" customWidth="1"/>
    <col min="2" max="2" width="70" customWidth="1"/>
    <col min="3" max="3" width="56.625" customWidth="1"/>
    <col min="4" max="4" width="36.625" customWidth="1"/>
    <col min="5" max="5" width="38.375" customWidth="1"/>
  </cols>
  <sheetData>
    <row r="1" spans="1:2" ht="17.25">
      <c r="A1" s="150" t="s">
        <v>3074</v>
      </c>
    </row>
    <row r="2" spans="1:2">
      <c r="A2" s="178" t="s">
        <v>3075</v>
      </c>
    </row>
    <row r="4" spans="1:2" ht="14.25">
      <c r="A4" s="42" t="s">
        <v>3076</v>
      </c>
    </row>
    <row r="5" spans="1:2">
      <c r="A5" s="39" t="s">
        <v>289</v>
      </c>
      <c r="B5" s="179" t="s">
        <v>1685</v>
      </c>
    </row>
    <row r="6" spans="1:2">
      <c r="A6" t="s">
        <v>3077</v>
      </c>
      <c r="B6" s="9" t="s">
        <v>3078</v>
      </c>
    </row>
    <row r="7" spans="1:2">
      <c r="A7" t="s">
        <v>3079</v>
      </c>
      <c r="B7" s="9" t="s">
        <v>3080</v>
      </c>
    </row>
    <row r="8" spans="1:2">
      <c r="A8" t="s">
        <v>3081</v>
      </c>
      <c r="B8" s="9" t="s">
        <v>3082</v>
      </c>
    </row>
    <row r="9" spans="1:2">
      <c r="A9" t="s">
        <v>3083</v>
      </c>
      <c r="B9" s="9" t="s">
        <v>3084</v>
      </c>
    </row>
    <row r="10" spans="1:2">
      <c r="A10" t="s">
        <v>3085</v>
      </c>
      <c r="B10" s="9">
        <v>138</v>
      </c>
    </row>
    <row r="11" spans="1:2">
      <c r="A11" t="s">
        <v>3086</v>
      </c>
      <c r="B11" s="9" t="s">
        <v>3087</v>
      </c>
    </row>
    <row r="12" spans="1:2">
      <c r="A12" t="s">
        <v>3088</v>
      </c>
      <c r="B12" s="9" t="s">
        <v>3089</v>
      </c>
    </row>
    <row r="13" spans="1:2">
      <c r="A13" t="s">
        <v>3090</v>
      </c>
      <c r="B13" s="9">
        <v>16</v>
      </c>
    </row>
    <row r="14" spans="1:2">
      <c r="A14" t="s">
        <v>3091</v>
      </c>
      <c r="B14" s="9">
        <v>30</v>
      </c>
    </row>
    <row r="15" spans="1:2">
      <c r="A15" t="s">
        <v>3092</v>
      </c>
      <c r="B15" s="9">
        <v>30</v>
      </c>
    </row>
    <row r="16" spans="1:2">
      <c r="A16" t="s">
        <v>3093</v>
      </c>
      <c r="B16" s="9">
        <v>30</v>
      </c>
    </row>
    <row r="17" spans="1:3">
      <c r="A17" t="s">
        <v>3094</v>
      </c>
      <c r="B17" s="9">
        <v>2</v>
      </c>
    </row>
    <row r="18" spans="1:3">
      <c r="A18" t="s">
        <v>3095</v>
      </c>
      <c r="B18" s="9">
        <v>30</v>
      </c>
    </row>
    <row r="19" spans="1:3">
      <c r="A19" t="s">
        <v>3096</v>
      </c>
      <c r="B19" s="9" t="s">
        <v>3097</v>
      </c>
    </row>
    <row r="20" spans="1:3">
      <c r="A20" t="s">
        <v>3098</v>
      </c>
      <c r="B20" s="9" t="s">
        <v>3099</v>
      </c>
    </row>
    <row r="21" spans="1:3">
      <c r="A21" t="s">
        <v>3100</v>
      </c>
      <c r="B21" s="9" t="s">
        <v>3101</v>
      </c>
    </row>
    <row r="22" spans="1:3">
      <c r="A22" t="s">
        <v>3100</v>
      </c>
      <c r="B22" s="9" t="s">
        <v>3102</v>
      </c>
    </row>
    <row r="23" spans="1:3">
      <c r="A23" t="s">
        <v>3100</v>
      </c>
      <c r="B23" s="9" t="s">
        <v>3103</v>
      </c>
    </row>
    <row r="24" spans="1:3">
      <c r="A24" t="s">
        <v>3104</v>
      </c>
      <c r="B24" s="9" t="s">
        <v>3105</v>
      </c>
    </row>
    <row r="25" spans="1:3">
      <c r="A25" t="s">
        <v>3106</v>
      </c>
      <c r="B25" s="9" t="s">
        <v>3107</v>
      </c>
    </row>
    <row r="26" spans="1:3">
      <c r="A26" t="s">
        <v>3108</v>
      </c>
      <c r="B26" s="9" t="s">
        <v>3109</v>
      </c>
    </row>
    <row r="27" spans="1:3">
      <c r="A27" t="s">
        <v>3110</v>
      </c>
      <c r="B27" s="9" t="s">
        <v>3111</v>
      </c>
    </row>
    <row r="28" spans="1:3">
      <c r="A28" t="s">
        <v>3112</v>
      </c>
      <c r="B28" s="9" t="s">
        <v>3113</v>
      </c>
    </row>
    <row r="31" spans="1:3" ht="14.25">
      <c r="A31" s="42" t="s">
        <v>3114</v>
      </c>
    </row>
    <row r="32" spans="1:3">
      <c r="A32" s="179" t="s">
        <v>38</v>
      </c>
      <c r="B32" s="179" t="s">
        <v>3115</v>
      </c>
      <c r="C32" s="179" t="s">
        <v>3116</v>
      </c>
    </row>
    <row r="33" spans="1:5" ht="27">
      <c r="A33" s="9" t="s">
        <v>3117</v>
      </c>
      <c r="B33" s="9" t="s">
        <v>3118</v>
      </c>
      <c r="C33" s="9" t="s">
        <v>3119</v>
      </c>
    </row>
    <row r="34" spans="1:5" ht="27">
      <c r="A34" s="9" t="s">
        <v>2013</v>
      </c>
      <c r="B34" s="9" t="s">
        <v>3120</v>
      </c>
      <c r="C34" s="9" t="s">
        <v>3119</v>
      </c>
    </row>
    <row r="35" spans="1:5" ht="27">
      <c r="A35" s="9" t="s">
        <v>3121</v>
      </c>
      <c r="B35" s="9" t="s">
        <v>3122</v>
      </c>
      <c r="C35" s="9" t="s">
        <v>3119</v>
      </c>
    </row>
    <row r="36" spans="1:5" ht="27">
      <c r="A36" s="9" t="s">
        <v>3123</v>
      </c>
      <c r="B36" s="9" t="s">
        <v>3124</v>
      </c>
      <c r="C36" s="9" t="s">
        <v>3119</v>
      </c>
    </row>
    <row r="37" spans="1:5">
      <c r="A37" s="9"/>
      <c r="B37" s="9"/>
      <c r="C37" s="9"/>
    </row>
    <row r="38" spans="1:5" ht="67.5">
      <c r="A38" s="180" t="s">
        <v>3125</v>
      </c>
      <c r="B38" s="9"/>
      <c r="C38" s="9"/>
    </row>
    <row r="41" spans="1:5" ht="14.25">
      <c r="A41" s="42" t="s">
        <v>3126</v>
      </c>
    </row>
    <row r="42" spans="1:5">
      <c r="A42" s="39" t="s">
        <v>54</v>
      </c>
      <c r="B42" s="179" t="s">
        <v>3127</v>
      </c>
      <c r="C42" s="179" t="s">
        <v>3112</v>
      </c>
      <c r="D42" s="179" t="s">
        <v>3128</v>
      </c>
      <c r="E42" s="179" t="s">
        <v>3129</v>
      </c>
    </row>
    <row r="43" spans="1:5" ht="27">
      <c r="A43">
        <v>1</v>
      </c>
      <c r="B43" s="9" t="s">
        <v>3130</v>
      </c>
      <c r="C43" s="9" t="s">
        <v>3303</v>
      </c>
      <c r="D43" s="9" t="s">
        <v>3107</v>
      </c>
      <c r="E43" s="9" t="s">
        <v>3304</v>
      </c>
    </row>
    <row r="44" spans="1:5" ht="27">
      <c r="A44">
        <v>2</v>
      </c>
      <c r="B44" s="9" t="s">
        <v>3132</v>
      </c>
      <c r="C44" s="9" t="s">
        <v>3303</v>
      </c>
      <c r="D44" s="9" t="s">
        <v>3109</v>
      </c>
      <c r="E44" s="9" t="s">
        <v>3305</v>
      </c>
    </row>
    <row r="45" spans="1:5" ht="27">
      <c r="A45">
        <v>3</v>
      </c>
      <c r="B45" s="9" t="s">
        <v>3133</v>
      </c>
      <c r="C45" s="9" t="s">
        <v>3303</v>
      </c>
      <c r="D45" s="9" t="s">
        <v>3134</v>
      </c>
      <c r="E45" s="9" t="s">
        <v>3306</v>
      </c>
    </row>
    <row r="46" spans="1:5">
      <c r="A46">
        <v>4</v>
      </c>
      <c r="B46" s="9" t="s">
        <v>3135</v>
      </c>
      <c r="C46" s="9" t="s">
        <v>3303</v>
      </c>
      <c r="D46" s="9" t="s">
        <v>1044</v>
      </c>
      <c r="E46" s="9" t="s">
        <v>3307</v>
      </c>
    </row>
    <row r="47" spans="1:5">
      <c r="A47">
        <v>5</v>
      </c>
      <c r="B47" s="9" t="s">
        <v>3136</v>
      </c>
      <c r="C47" s="9" t="s">
        <v>3303</v>
      </c>
      <c r="D47" s="9" t="s">
        <v>1044</v>
      </c>
      <c r="E47" s="9" t="s">
        <v>3308</v>
      </c>
    </row>
    <row r="48" spans="1:5" ht="27">
      <c r="A48">
        <v>6</v>
      </c>
      <c r="B48" s="9" t="s">
        <v>3137</v>
      </c>
      <c r="C48" s="9" t="s">
        <v>3303</v>
      </c>
      <c r="D48" s="9" t="s">
        <v>1044</v>
      </c>
      <c r="E48" s="9" t="s">
        <v>3309</v>
      </c>
    </row>
    <row r="49" spans="1:5">
      <c r="A49">
        <v>7</v>
      </c>
      <c r="B49" s="9" t="s">
        <v>3138</v>
      </c>
      <c r="C49" s="9" t="s">
        <v>3131</v>
      </c>
      <c r="D49" s="9" t="s">
        <v>3139</v>
      </c>
      <c r="E49" s="9" t="s">
        <v>3140</v>
      </c>
    </row>
    <row r="50" spans="1:5">
      <c r="A50">
        <v>8</v>
      </c>
      <c r="B50" s="9" t="s">
        <v>3141</v>
      </c>
      <c r="C50" s="9" t="s">
        <v>3131</v>
      </c>
      <c r="D50" s="9" t="s">
        <v>3142</v>
      </c>
      <c r="E50" s="9" t="s">
        <v>3143</v>
      </c>
    </row>
    <row r="51" spans="1:5">
      <c r="A51">
        <v>9</v>
      </c>
      <c r="B51" s="9" t="s">
        <v>3144</v>
      </c>
      <c r="C51" s="9" t="s">
        <v>3131</v>
      </c>
      <c r="D51" s="9" t="s">
        <v>3111</v>
      </c>
      <c r="E51" s="9"/>
    </row>
    <row r="52" spans="1:5">
      <c r="A52">
        <v>10</v>
      </c>
      <c r="B52" s="9" t="s">
        <v>3145</v>
      </c>
      <c r="C52" s="9" t="s">
        <v>3131</v>
      </c>
      <c r="D52" s="9" t="s">
        <v>3111</v>
      </c>
      <c r="E52" s="9" t="s">
        <v>3146</v>
      </c>
    </row>
  </sheetData>
  <phoneticPr fontId="1"/>
  <pageMargins left="0.7" right="0.7" top="0.75" bottom="0.75" header="0.3" footer="0.3"/>
  <tableParts count="3">
    <tablePart r:id="rId1"/>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8"/>
  <sheetViews>
    <sheetView workbookViewId="0"/>
  </sheetViews>
  <sheetFormatPr defaultRowHeight="13.5"/>
  <cols>
    <col min="1" max="5" width="33.375" customWidth="1"/>
  </cols>
  <sheetData>
    <row r="1" spans="1:5">
      <c r="A1" s="41" t="s">
        <v>0</v>
      </c>
    </row>
    <row r="3" spans="1:5" ht="15">
      <c r="A3" s="43" t="s">
        <v>234</v>
      </c>
    </row>
    <row r="5" spans="1:5">
      <c r="A5" s="40" t="s">
        <v>235</v>
      </c>
      <c r="B5" s="40" t="s">
        <v>236</v>
      </c>
      <c r="C5" s="40" t="s">
        <v>237</v>
      </c>
      <c r="D5" s="40" t="s">
        <v>238</v>
      </c>
      <c r="E5" s="40" t="s">
        <v>47</v>
      </c>
    </row>
    <row r="6" spans="1:5">
      <c r="A6" t="s">
        <v>239</v>
      </c>
      <c r="B6" t="s">
        <v>240</v>
      </c>
      <c r="C6" t="s">
        <v>241</v>
      </c>
      <c r="D6" t="s">
        <v>54</v>
      </c>
      <c r="E6" t="s">
        <v>242</v>
      </c>
    </row>
    <row r="7" spans="1:5">
      <c r="A7" t="s">
        <v>243</v>
      </c>
      <c r="B7" t="s">
        <v>244</v>
      </c>
      <c r="C7" t="s">
        <v>245</v>
      </c>
      <c r="D7" t="s">
        <v>54</v>
      </c>
      <c r="E7" t="s">
        <v>246</v>
      </c>
    </row>
    <row r="8" spans="1:5">
      <c r="A8" t="s">
        <v>247</v>
      </c>
      <c r="B8" t="s">
        <v>248</v>
      </c>
      <c r="C8" t="s">
        <v>249</v>
      </c>
      <c r="D8" t="s">
        <v>250</v>
      </c>
      <c r="E8" t="s">
        <v>251</v>
      </c>
    </row>
    <row r="9" spans="1:5">
      <c r="A9" t="s">
        <v>252</v>
      </c>
      <c r="B9" t="s">
        <v>253</v>
      </c>
      <c r="C9" t="s">
        <v>254</v>
      </c>
      <c r="D9" t="s">
        <v>54</v>
      </c>
      <c r="E9" t="s">
        <v>255</v>
      </c>
    </row>
    <row r="10" spans="1:5">
      <c r="A10" t="s">
        <v>256</v>
      </c>
      <c r="B10" t="s">
        <v>256</v>
      </c>
      <c r="C10" t="s">
        <v>257</v>
      </c>
      <c r="D10" t="s">
        <v>54</v>
      </c>
    </row>
    <row r="11" spans="1:5">
      <c r="A11" t="s">
        <v>258</v>
      </c>
      <c r="B11" t="s">
        <v>258</v>
      </c>
      <c r="C11" t="s">
        <v>259</v>
      </c>
      <c r="D11" t="s">
        <v>54</v>
      </c>
      <c r="E11" t="s">
        <v>260</v>
      </c>
    </row>
    <row r="12" spans="1:5">
      <c r="A12" t="s">
        <v>261</v>
      </c>
      <c r="B12" t="s">
        <v>262</v>
      </c>
      <c r="C12" t="s">
        <v>263</v>
      </c>
      <c r="D12" t="s">
        <v>54</v>
      </c>
    </row>
    <row r="13" spans="1:5">
      <c r="A13" t="s">
        <v>264</v>
      </c>
      <c r="B13" t="s">
        <v>265</v>
      </c>
      <c r="C13" t="s">
        <v>266</v>
      </c>
      <c r="D13" t="s">
        <v>54</v>
      </c>
    </row>
    <row r="14" spans="1:5">
      <c r="A14" t="s">
        <v>267</v>
      </c>
      <c r="B14" t="s">
        <v>268</v>
      </c>
      <c r="C14" t="s">
        <v>269</v>
      </c>
      <c r="D14" t="s">
        <v>54</v>
      </c>
      <c r="E14" t="s">
        <v>270</v>
      </c>
    </row>
    <row r="15" spans="1:5">
      <c r="A15" t="s">
        <v>271</v>
      </c>
      <c r="B15" t="s">
        <v>272</v>
      </c>
      <c r="C15" t="s">
        <v>273</v>
      </c>
      <c r="D15" t="s">
        <v>54</v>
      </c>
      <c r="E15" t="s">
        <v>274</v>
      </c>
    </row>
    <row r="16" spans="1:5">
      <c r="A16" t="s">
        <v>275</v>
      </c>
      <c r="B16" t="s">
        <v>276</v>
      </c>
      <c r="C16" t="s">
        <v>277</v>
      </c>
      <c r="D16" t="s">
        <v>54</v>
      </c>
      <c r="E16" t="s">
        <v>278</v>
      </c>
    </row>
    <row r="17" spans="1:5">
      <c r="A17" t="s">
        <v>279</v>
      </c>
      <c r="B17" t="s">
        <v>280</v>
      </c>
      <c r="C17" t="s">
        <v>281</v>
      </c>
      <c r="D17" t="s">
        <v>54</v>
      </c>
      <c r="E17" t="s">
        <v>282</v>
      </c>
    </row>
    <row r="18" spans="1:5">
      <c r="A18" t="s">
        <v>283</v>
      </c>
      <c r="B18" t="s">
        <v>284</v>
      </c>
      <c r="C18" t="s">
        <v>285</v>
      </c>
      <c r="D18" t="s">
        <v>54</v>
      </c>
    </row>
  </sheetData>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7"/>
  <sheetViews>
    <sheetView workbookViewId="0"/>
  </sheetViews>
  <sheetFormatPr defaultRowHeight="13.5"/>
  <cols>
    <col min="1" max="5" width="33.375" customWidth="1"/>
  </cols>
  <sheetData>
    <row r="1" spans="1:5">
      <c r="A1" s="41" t="s">
        <v>0</v>
      </c>
    </row>
    <row r="3" spans="1:5" ht="15">
      <c r="A3" s="43" t="s">
        <v>286</v>
      </c>
    </row>
    <row r="4" spans="1:5">
      <c r="A4" t="s">
        <v>287</v>
      </c>
    </row>
    <row r="6" spans="1:5">
      <c r="A6" s="39" t="s">
        <v>288</v>
      </c>
    </row>
    <row r="7" spans="1:5">
      <c r="A7" s="40" t="s">
        <v>289</v>
      </c>
      <c r="B7" s="40" t="s">
        <v>290</v>
      </c>
      <c r="C7" s="40" t="s">
        <v>291</v>
      </c>
      <c r="D7" s="40" t="s">
        <v>292</v>
      </c>
      <c r="E7" s="40" t="s">
        <v>293</v>
      </c>
    </row>
    <row r="8" spans="1:5">
      <c r="A8" t="s">
        <v>294</v>
      </c>
      <c r="B8">
        <v>0.12820000000000001</v>
      </c>
      <c r="C8">
        <v>0.1076</v>
      </c>
      <c r="D8" s="44">
        <v>-0.16</v>
      </c>
      <c r="E8" t="s">
        <v>295</v>
      </c>
    </row>
    <row r="9" spans="1:5">
      <c r="A9" t="s">
        <v>296</v>
      </c>
      <c r="B9">
        <v>0.1137</v>
      </c>
      <c r="C9">
        <v>8.77E-2</v>
      </c>
      <c r="D9" s="44">
        <v>-0.23</v>
      </c>
      <c r="E9" t="s">
        <v>297</v>
      </c>
    </row>
    <row r="10" spans="1:5">
      <c r="A10" t="s">
        <v>298</v>
      </c>
      <c r="B10">
        <v>1.0668</v>
      </c>
      <c r="C10">
        <v>1.0620000000000001</v>
      </c>
      <c r="D10">
        <v>-5.0000000000000001E-3</v>
      </c>
      <c r="E10" t="s">
        <v>299</v>
      </c>
    </row>
    <row r="11" spans="1:5">
      <c r="A11" t="s">
        <v>300</v>
      </c>
      <c r="B11">
        <v>0.90880000000000005</v>
      </c>
      <c r="C11">
        <v>0.90600000000000003</v>
      </c>
      <c r="D11">
        <v>-3.0000000000000001E-3</v>
      </c>
      <c r="E11" t="s">
        <v>301</v>
      </c>
    </row>
    <row r="12" spans="1:5">
      <c r="A12" t="s">
        <v>302</v>
      </c>
      <c r="B12">
        <v>0.89200000000000002</v>
      </c>
      <c r="C12">
        <v>0.88939999999999997</v>
      </c>
      <c r="D12">
        <v>-3.0000000000000001E-3</v>
      </c>
      <c r="E12" t="s">
        <v>301</v>
      </c>
    </row>
    <row r="13" spans="1:5">
      <c r="A13" t="s">
        <v>303</v>
      </c>
      <c r="B13" t="s">
        <v>304</v>
      </c>
      <c r="C13" t="s">
        <v>305</v>
      </c>
      <c r="D13" t="s">
        <v>304</v>
      </c>
      <c r="E13" t="s">
        <v>306</v>
      </c>
    </row>
    <row r="15" spans="1:5">
      <c r="A15" s="39" t="s">
        <v>307</v>
      </c>
    </row>
    <row r="16" spans="1:5">
      <c r="A16" t="s">
        <v>308</v>
      </c>
    </row>
    <row r="18" spans="1:4">
      <c r="A18" s="39" t="s">
        <v>309</v>
      </c>
    </row>
    <row r="19" spans="1:4">
      <c r="A19" s="40" t="s">
        <v>310</v>
      </c>
      <c r="B19" s="40" t="s">
        <v>311</v>
      </c>
      <c r="C19" s="40" t="s">
        <v>312</v>
      </c>
      <c r="D19" s="40" t="s">
        <v>313</v>
      </c>
    </row>
    <row r="20" spans="1:4">
      <c r="A20" t="s">
        <v>314</v>
      </c>
      <c r="B20">
        <v>68.599999999999994</v>
      </c>
      <c r="C20">
        <v>1.115</v>
      </c>
      <c r="D20" t="s">
        <v>315</v>
      </c>
    </row>
    <row r="21" spans="1:4">
      <c r="A21">
        <v>108</v>
      </c>
      <c r="B21">
        <v>139.69999999999999</v>
      </c>
      <c r="C21">
        <v>1.0620000000000001</v>
      </c>
      <c r="D21" t="s">
        <v>316</v>
      </c>
    </row>
    <row r="22" spans="1:4">
      <c r="A22">
        <v>161</v>
      </c>
      <c r="B22">
        <v>361.4</v>
      </c>
      <c r="C22">
        <v>0.90600000000000003</v>
      </c>
      <c r="D22" t="s">
        <v>317</v>
      </c>
    </row>
    <row r="23" spans="1:4">
      <c r="A23">
        <v>164</v>
      </c>
      <c r="B23">
        <v>286.8</v>
      </c>
      <c r="C23">
        <v>0.88900000000000001</v>
      </c>
      <c r="D23" t="s">
        <v>318</v>
      </c>
    </row>
    <row r="25" spans="1:4">
      <c r="A25" s="39" t="s">
        <v>319</v>
      </c>
    </row>
    <row r="26" spans="1:4">
      <c r="A26" t="s">
        <v>320</v>
      </c>
    </row>
    <row r="27" spans="1:4">
      <c r="A27" t="s">
        <v>321</v>
      </c>
    </row>
  </sheetData>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5"/>
  <sheetViews>
    <sheetView workbookViewId="0"/>
  </sheetViews>
  <sheetFormatPr defaultRowHeight="13.5"/>
  <cols>
    <col min="1" max="7" width="30" customWidth="1"/>
  </cols>
  <sheetData>
    <row r="1" spans="1:7">
      <c r="A1" s="41" t="s">
        <v>0</v>
      </c>
    </row>
    <row r="3" spans="1:7" ht="15">
      <c r="A3" s="43" t="s">
        <v>322</v>
      </c>
    </row>
    <row r="4" spans="1:7">
      <c r="A4" t="s">
        <v>323</v>
      </c>
    </row>
    <row r="6" spans="1:7">
      <c r="A6" s="40" t="s">
        <v>324</v>
      </c>
      <c r="B6" s="40" t="s">
        <v>325</v>
      </c>
      <c r="C6" s="40" t="s">
        <v>326</v>
      </c>
      <c r="D6" s="40" t="s">
        <v>327</v>
      </c>
      <c r="E6" s="40" t="s">
        <v>328</v>
      </c>
      <c r="F6" s="40" t="s">
        <v>329</v>
      </c>
      <c r="G6" s="40" t="s">
        <v>47</v>
      </c>
    </row>
    <row r="7" spans="1:7">
      <c r="A7" t="s">
        <v>330</v>
      </c>
      <c r="B7" t="s">
        <v>331</v>
      </c>
      <c r="C7" t="s">
        <v>51</v>
      </c>
      <c r="D7" t="s">
        <v>54</v>
      </c>
      <c r="E7" t="s">
        <v>75</v>
      </c>
      <c r="F7" t="s">
        <v>332</v>
      </c>
      <c r="G7" t="s">
        <v>333</v>
      </c>
    </row>
    <row r="8" spans="1:7">
      <c r="A8" t="s">
        <v>334</v>
      </c>
      <c r="B8" t="s">
        <v>335</v>
      </c>
      <c r="C8" t="s">
        <v>51</v>
      </c>
      <c r="D8" t="s">
        <v>54</v>
      </c>
      <c r="E8" t="s">
        <v>75</v>
      </c>
      <c r="F8" t="s">
        <v>332</v>
      </c>
      <c r="G8" t="s">
        <v>336</v>
      </c>
    </row>
    <row r="9" spans="1:7">
      <c r="A9" t="s">
        <v>337</v>
      </c>
      <c r="B9" t="s">
        <v>338</v>
      </c>
      <c r="C9" t="s">
        <v>51</v>
      </c>
      <c r="D9" t="s">
        <v>54</v>
      </c>
      <c r="E9" t="s">
        <v>80</v>
      </c>
      <c r="F9" t="s">
        <v>339</v>
      </c>
      <c r="G9" t="s">
        <v>340</v>
      </c>
    </row>
    <row r="10" spans="1:7">
      <c r="A10" t="s">
        <v>341</v>
      </c>
      <c r="B10" t="s">
        <v>342</v>
      </c>
      <c r="C10" t="s">
        <v>51</v>
      </c>
      <c r="D10" t="s">
        <v>54</v>
      </c>
      <c r="E10" t="s">
        <v>85</v>
      </c>
      <c r="F10" t="s">
        <v>343</v>
      </c>
      <c r="G10" t="s">
        <v>344</v>
      </c>
    </row>
    <row r="11" spans="1:7">
      <c r="A11" t="s">
        <v>345</v>
      </c>
      <c r="B11" t="s">
        <v>346</v>
      </c>
      <c r="C11" t="s">
        <v>54</v>
      </c>
      <c r="D11" t="s">
        <v>51</v>
      </c>
      <c r="E11" t="s">
        <v>347</v>
      </c>
      <c r="F11" t="s">
        <v>348</v>
      </c>
      <c r="G11" t="s">
        <v>349</v>
      </c>
    </row>
    <row r="12" spans="1:7">
      <c r="A12" t="s">
        <v>350</v>
      </c>
      <c r="B12" t="s">
        <v>351</v>
      </c>
      <c r="C12" t="s">
        <v>51</v>
      </c>
      <c r="D12" t="s">
        <v>54</v>
      </c>
      <c r="E12" t="s">
        <v>75</v>
      </c>
      <c r="F12" t="s">
        <v>332</v>
      </c>
      <c r="G12" t="s">
        <v>352</v>
      </c>
    </row>
    <row r="13" spans="1:7">
      <c r="A13" t="s">
        <v>353</v>
      </c>
      <c r="B13" t="s">
        <v>354</v>
      </c>
      <c r="C13" t="s">
        <v>54</v>
      </c>
      <c r="D13" t="s">
        <v>355</v>
      </c>
      <c r="E13" t="s">
        <v>347</v>
      </c>
      <c r="F13" t="s">
        <v>248</v>
      </c>
      <c r="G13" t="s">
        <v>356</v>
      </c>
    </row>
    <row r="14" spans="1:7">
      <c r="A14" t="s">
        <v>357</v>
      </c>
      <c r="B14" t="s">
        <v>358</v>
      </c>
      <c r="C14" t="s">
        <v>54</v>
      </c>
      <c r="D14" t="s">
        <v>51</v>
      </c>
      <c r="E14" t="s">
        <v>347</v>
      </c>
      <c r="F14" t="s">
        <v>359</v>
      </c>
      <c r="G14" t="s">
        <v>360</v>
      </c>
    </row>
    <row r="15" spans="1:7">
      <c r="A15" t="s">
        <v>361</v>
      </c>
      <c r="B15" t="s">
        <v>362</v>
      </c>
      <c r="C15" t="s">
        <v>54</v>
      </c>
      <c r="D15" t="s">
        <v>363</v>
      </c>
      <c r="E15" t="s">
        <v>90</v>
      </c>
      <c r="F15" t="s">
        <v>150</v>
      </c>
      <c r="G15" t="s">
        <v>364</v>
      </c>
    </row>
  </sheetData>
  <phoneticPr fontId="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0"/>
  <sheetViews>
    <sheetView workbookViewId="0"/>
  </sheetViews>
  <sheetFormatPr defaultRowHeight="13.5"/>
  <cols>
    <col min="1" max="1" width="20.75" customWidth="1"/>
    <col min="2" max="2" width="26.875" customWidth="1"/>
    <col min="3" max="3" width="16.25" customWidth="1"/>
    <col min="6" max="6" width="15.625" customWidth="1"/>
    <col min="7" max="7" width="42.875" customWidth="1"/>
  </cols>
  <sheetData>
    <row r="1" spans="1:8" ht="14.25">
      <c r="A1" s="42" t="s">
        <v>365</v>
      </c>
    </row>
    <row r="2" spans="1:8">
      <c r="A2" t="s">
        <v>366</v>
      </c>
    </row>
    <row r="4" spans="1:8">
      <c r="A4" s="40" t="s">
        <v>367</v>
      </c>
    </row>
    <row r="5" spans="1:8">
      <c r="A5" s="39" t="s">
        <v>368</v>
      </c>
      <c r="B5" s="39" t="s">
        <v>369</v>
      </c>
      <c r="C5" s="39" t="s">
        <v>370</v>
      </c>
      <c r="D5" s="39" t="s">
        <v>371</v>
      </c>
      <c r="E5" s="39" t="s">
        <v>47</v>
      </c>
    </row>
    <row r="6" spans="1:8" ht="54">
      <c r="A6" t="s">
        <v>372</v>
      </c>
      <c r="B6" s="9" t="s">
        <v>373</v>
      </c>
      <c r="C6" s="9" t="s">
        <v>374</v>
      </c>
      <c r="D6" s="9" t="s">
        <v>375</v>
      </c>
      <c r="E6" s="9" t="s">
        <v>376</v>
      </c>
      <c r="F6" s="9"/>
    </row>
    <row r="7" spans="1:8" ht="54">
      <c r="A7" t="s">
        <v>377</v>
      </c>
      <c r="B7" s="9" t="s">
        <v>378</v>
      </c>
      <c r="C7" s="9" t="s">
        <v>379</v>
      </c>
      <c r="D7" s="9" t="s">
        <v>380</v>
      </c>
      <c r="E7" s="9" t="s">
        <v>381</v>
      </c>
      <c r="F7" s="9"/>
    </row>
    <row r="8" spans="1:8" ht="40.5">
      <c r="A8" t="s">
        <v>382</v>
      </c>
      <c r="B8" s="9" t="s">
        <v>383</v>
      </c>
      <c r="C8" s="9" t="s">
        <v>384</v>
      </c>
      <c r="D8" s="9" t="s">
        <v>385</v>
      </c>
      <c r="E8" s="9" t="s">
        <v>386</v>
      </c>
      <c r="F8" s="9"/>
    </row>
    <row r="9" spans="1:8" ht="54">
      <c r="A9" t="s">
        <v>387</v>
      </c>
      <c r="B9" s="9" t="s">
        <v>388</v>
      </c>
      <c r="C9" s="9" t="s">
        <v>389</v>
      </c>
      <c r="D9" s="9" t="s">
        <v>390</v>
      </c>
      <c r="E9" s="9" t="s">
        <v>391</v>
      </c>
      <c r="F9" s="9"/>
    </row>
    <row r="11" spans="1:8">
      <c r="A11" s="40" t="s">
        <v>392</v>
      </c>
    </row>
    <row r="12" spans="1:8">
      <c r="A12" s="39" t="s">
        <v>310</v>
      </c>
      <c r="B12" s="39" t="s">
        <v>393</v>
      </c>
      <c r="C12" s="39" t="s">
        <v>394</v>
      </c>
      <c r="D12" s="39" t="s">
        <v>395</v>
      </c>
      <c r="E12" s="39" t="s">
        <v>396</v>
      </c>
      <c r="F12" s="39" t="s">
        <v>397</v>
      </c>
      <c r="G12" s="39" t="s">
        <v>398</v>
      </c>
      <c r="H12" s="39" t="s">
        <v>47</v>
      </c>
    </row>
    <row r="13" spans="1:8">
      <c r="A13" t="s">
        <v>314</v>
      </c>
      <c r="B13">
        <v>86</v>
      </c>
      <c r="C13">
        <v>64.516000000000005</v>
      </c>
      <c r="D13">
        <v>80</v>
      </c>
      <c r="E13">
        <v>68.599999999999994</v>
      </c>
      <c r="F13">
        <v>1.115</v>
      </c>
      <c r="G13" t="s">
        <v>399</v>
      </c>
      <c r="H13" t="s">
        <v>400</v>
      </c>
    </row>
    <row r="14" spans="1:8">
      <c r="A14">
        <v>108</v>
      </c>
      <c r="B14">
        <v>14</v>
      </c>
      <c r="C14">
        <v>137.96899999999999</v>
      </c>
      <c r="D14">
        <v>149.79499999999999</v>
      </c>
      <c r="E14">
        <v>139.69999999999999</v>
      </c>
      <c r="F14">
        <v>1.0620000000000001</v>
      </c>
      <c r="G14" t="s">
        <v>401</v>
      </c>
      <c r="H14" t="s">
        <v>402</v>
      </c>
    </row>
    <row r="15" spans="1:8">
      <c r="A15">
        <v>161</v>
      </c>
      <c r="B15">
        <v>23</v>
      </c>
      <c r="C15">
        <v>361.35500000000002</v>
      </c>
      <c r="D15">
        <v>361.35500000000002</v>
      </c>
      <c r="E15">
        <v>361.4</v>
      </c>
      <c r="F15">
        <v>0.90600000000000003</v>
      </c>
      <c r="G15" t="s">
        <v>403</v>
      </c>
      <c r="H15" t="s">
        <v>404</v>
      </c>
    </row>
    <row r="16" spans="1:8">
      <c r="A16">
        <v>164</v>
      </c>
      <c r="B16">
        <v>21</v>
      </c>
      <c r="C16">
        <v>241.62299999999999</v>
      </c>
      <c r="D16">
        <v>289.084</v>
      </c>
      <c r="E16">
        <v>286.8</v>
      </c>
      <c r="F16">
        <v>0.88900000000000001</v>
      </c>
      <c r="G16" t="s">
        <v>403</v>
      </c>
      <c r="H16" t="s">
        <v>405</v>
      </c>
    </row>
    <row r="18" spans="1:7">
      <c r="A18" s="40" t="s">
        <v>406</v>
      </c>
    </row>
    <row r="19" spans="1:7">
      <c r="A19" s="39" t="s">
        <v>310</v>
      </c>
      <c r="B19" s="39" t="s">
        <v>393</v>
      </c>
      <c r="C19" s="39" t="s">
        <v>407</v>
      </c>
      <c r="D19" s="39" t="s">
        <v>408</v>
      </c>
      <c r="E19" s="39" t="s">
        <v>409</v>
      </c>
      <c r="F19" s="39" t="s">
        <v>410</v>
      </c>
      <c r="G19" s="39" t="s">
        <v>47</v>
      </c>
    </row>
    <row r="20" spans="1:7">
      <c r="A20" t="s">
        <v>314</v>
      </c>
      <c r="B20">
        <v>86</v>
      </c>
      <c r="C20">
        <v>64.516000000000005</v>
      </c>
      <c r="D20">
        <v>80</v>
      </c>
      <c r="E20">
        <v>68.599999999999994</v>
      </c>
      <c r="F20" t="s">
        <v>411</v>
      </c>
      <c r="G20" t="s">
        <v>412</v>
      </c>
    </row>
    <row r="21" spans="1:7">
      <c r="A21" t="s">
        <v>413</v>
      </c>
      <c r="B21">
        <v>14</v>
      </c>
      <c r="C21">
        <v>189.184</v>
      </c>
      <c r="D21">
        <v>189.184</v>
      </c>
      <c r="E21">
        <v>189.2</v>
      </c>
      <c r="F21" t="s">
        <v>414</v>
      </c>
      <c r="G21" t="s">
        <v>415</v>
      </c>
    </row>
    <row r="22" spans="1:7">
      <c r="A22" t="s">
        <v>416</v>
      </c>
      <c r="B22">
        <v>23</v>
      </c>
      <c r="C22">
        <v>362.41699999999997</v>
      </c>
      <c r="D22">
        <v>362.41699999999997</v>
      </c>
      <c r="E22">
        <v>362.4</v>
      </c>
      <c r="F22" t="s">
        <v>417</v>
      </c>
      <c r="G22" t="s">
        <v>418</v>
      </c>
    </row>
    <row r="23" spans="1:7">
      <c r="A23" t="s">
        <v>419</v>
      </c>
      <c r="B23">
        <v>21</v>
      </c>
      <c r="C23">
        <v>362.41699999999997</v>
      </c>
      <c r="D23">
        <v>362.41699999999997</v>
      </c>
      <c r="E23">
        <v>362.4</v>
      </c>
      <c r="F23" t="s">
        <v>417</v>
      </c>
      <c r="G23" t="s">
        <v>420</v>
      </c>
    </row>
    <row r="25" spans="1:7">
      <c r="A25" s="40" t="s">
        <v>421</v>
      </c>
    </row>
    <row r="26" spans="1:7">
      <c r="A26" s="39" t="s">
        <v>422</v>
      </c>
      <c r="B26" s="39" t="s">
        <v>235</v>
      </c>
      <c r="C26" s="39" t="s">
        <v>423</v>
      </c>
      <c r="D26" s="39" t="s">
        <v>47</v>
      </c>
    </row>
    <row r="27" spans="1:7" ht="40.5">
      <c r="A27" t="s">
        <v>424</v>
      </c>
      <c r="B27" s="9" t="s">
        <v>425</v>
      </c>
      <c r="C27" t="s">
        <v>426</v>
      </c>
      <c r="D27" t="s">
        <v>427</v>
      </c>
    </row>
    <row r="28" spans="1:7" ht="40.5">
      <c r="A28" t="s">
        <v>428</v>
      </c>
      <c r="B28" s="9" t="s">
        <v>429</v>
      </c>
      <c r="C28" t="s">
        <v>430</v>
      </c>
      <c r="D28" t="s">
        <v>431</v>
      </c>
    </row>
    <row r="29" spans="1:7" ht="67.5">
      <c r="A29" t="s">
        <v>432</v>
      </c>
      <c r="B29" s="9" t="s">
        <v>433</v>
      </c>
      <c r="C29" t="s">
        <v>434</v>
      </c>
      <c r="D29" t="s">
        <v>435</v>
      </c>
    </row>
    <row r="30" spans="1:7" ht="40.5">
      <c r="A30" t="s">
        <v>436</v>
      </c>
      <c r="B30" s="9" t="s">
        <v>437</v>
      </c>
      <c r="C30" t="s">
        <v>438</v>
      </c>
      <c r="D30" t="s">
        <v>439</v>
      </c>
    </row>
  </sheetData>
  <phoneticPr fontId="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34"/>
  <sheetViews>
    <sheetView workbookViewId="0"/>
  </sheetViews>
  <sheetFormatPr defaultRowHeight="13.5"/>
  <sheetData>
    <row r="1" spans="1:9" ht="14.25">
      <c r="A1" s="42" t="s">
        <v>440</v>
      </c>
    </row>
    <row r="2" spans="1:9">
      <c r="A2" t="s">
        <v>441</v>
      </c>
    </row>
    <row r="4" spans="1:9">
      <c r="A4" s="40" t="s">
        <v>442</v>
      </c>
    </row>
    <row r="5" spans="1:9">
      <c r="A5" s="39" t="s">
        <v>310</v>
      </c>
      <c r="B5" s="39" t="s">
        <v>443</v>
      </c>
      <c r="C5" s="39" t="s">
        <v>393</v>
      </c>
      <c r="D5" s="39" t="s">
        <v>444</v>
      </c>
      <c r="E5" s="39" t="s">
        <v>445</v>
      </c>
      <c r="F5" s="39" t="s">
        <v>446</v>
      </c>
      <c r="G5" s="39" t="s">
        <v>447</v>
      </c>
      <c r="H5" s="39" t="s">
        <v>448</v>
      </c>
      <c r="I5" s="39" t="s">
        <v>47</v>
      </c>
    </row>
    <row r="6" spans="1:9">
      <c r="A6" t="s">
        <v>314</v>
      </c>
      <c r="B6" t="s">
        <v>449</v>
      </c>
      <c r="C6">
        <v>86</v>
      </c>
      <c r="D6" t="s">
        <v>450</v>
      </c>
      <c r="E6" t="s">
        <v>451</v>
      </c>
      <c r="F6" t="s">
        <v>452</v>
      </c>
      <c r="G6" t="s">
        <v>453</v>
      </c>
      <c r="H6" t="s">
        <v>411</v>
      </c>
      <c r="I6" t="s">
        <v>454</v>
      </c>
    </row>
    <row r="7" spans="1:9">
      <c r="A7">
        <v>108</v>
      </c>
      <c r="B7" t="s">
        <v>455</v>
      </c>
      <c r="C7">
        <v>14</v>
      </c>
      <c r="D7" t="s">
        <v>456</v>
      </c>
      <c r="E7" t="s">
        <v>457</v>
      </c>
      <c r="F7" t="s">
        <v>458</v>
      </c>
      <c r="G7" t="s">
        <v>459</v>
      </c>
      <c r="H7" t="s">
        <v>460</v>
      </c>
      <c r="I7" t="s">
        <v>461</v>
      </c>
    </row>
    <row r="8" spans="1:9">
      <c r="A8">
        <v>161</v>
      </c>
      <c r="B8" t="s">
        <v>462</v>
      </c>
      <c r="C8">
        <v>23</v>
      </c>
      <c r="D8" t="s">
        <v>463</v>
      </c>
      <c r="E8" t="s">
        <v>464</v>
      </c>
      <c r="F8" t="s">
        <v>458</v>
      </c>
      <c r="G8" t="s">
        <v>453</v>
      </c>
      <c r="H8" t="s">
        <v>460</v>
      </c>
      <c r="I8" t="s">
        <v>465</v>
      </c>
    </row>
    <row r="9" spans="1:9">
      <c r="A9">
        <v>164</v>
      </c>
      <c r="B9" t="s">
        <v>466</v>
      </c>
      <c r="C9">
        <v>21</v>
      </c>
      <c r="D9" t="s">
        <v>463</v>
      </c>
      <c r="E9" t="s">
        <v>464</v>
      </c>
      <c r="F9" t="s">
        <v>458</v>
      </c>
      <c r="G9" t="s">
        <v>467</v>
      </c>
      <c r="H9" t="s">
        <v>460</v>
      </c>
      <c r="I9" t="s">
        <v>465</v>
      </c>
    </row>
    <row r="11" spans="1:9">
      <c r="A11" s="40" t="s">
        <v>468</v>
      </c>
    </row>
    <row r="12" spans="1:9">
      <c r="A12" s="39" t="s">
        <v>469</v>
      </c>
      <c r="B12" s="39" t="s">
        <v>470</v>
      </c>
      <c r="C12" s="39" t="s">
        <v>447</v>
      </c>
      <c r="D12" s="39" t="s">
        <v>471</v>
      </c>
      <c r="E12" s="39" t="s">
        <v>472</v>
      </c>
      <c r="F12" s="39" t="s">
        <v>47</v>
      </c>
    </row>
    <row r="13" spans="1:9">
      <c r="A13" t="s">
        <v>473</v>
      </c>
      <c r="B13" t="s">
        <v>474</v>
      </c>
      <c r="C13" t="s">
        <v>453</v>
      </c>
      <c r="D13" t="s">
        <v>475</v>
      </c>
      <c r="E13" t="s">
        <v>476</v>
      </c>
      <c r="F13" t="s">
        <v>477</v>
      </c>
    </row>
    <row r="14" spans="1:9">
      <c r="A14" t="s">
        <v>473</v>
      </c>
      <c r="B14" t="s">
        <v>478</v>
      </c>
      <c r="C14" t="s">
        <v>453</v>
      </c>
      <c r="D14" t="s">
        <v>479</v>
      </c>
      <c r="E14" t="s">
        <v>476</v>
      </c>
      <c r="F14" t="s">
        <v>477</v>
      </c>
    </row>
    <row r="15" spans="1:9">
      <c r="A15">
        <v>2</v>
      </c>
      <c r="B15" t="s">
        <v>480</v>
      </c>
      <c r="C15" t="s">
        <v>481</v>
      </c>
      <c r="D15" t="s">
        <v>482</v>
      </c>
      <c r="E15" t="s">
        <v>476</v>
      </c>
      <c r="F15" t="s">
        <v>483</v>
      </c>
    </row>
    <row r="16" spans="1:9">
      <c r="A16">
        <v>3</v>
      </c>
      <c r="B16" t="s">
        <v>484</v>
      </c>
      <c r="C16" t="s">
        <v>485</v>
      </c>
      <c r="D16" t="s">
        <v>486</v>
      </c>
      <c r="E16" t="s">
        <v>476</v>
      </c>
      <c r="F16" t="s">
        <v>487</v>
      </c>
    </row>
    <row r="18" spans="1:3">
      <c r="A18" s="40" t="s">
        <v>488</v>
      </c>
    </row>
    <row r="19" spans="1:3">
      <c r="A19" s="39" t="s">
        <v>422</v>
      </c>
      <c r="B19" s="39" t="s">
        <v>235</v>
      </c>
      <c r="C19" s="39" t="s">
        <v>423</v>
      </c>
    </row>
    <row r="20" spans="1:3">
      <c r="A20" t="s">
        <v>489</v>
      </c>
      <c r="B20" t="s">
        <v>490</v>
      </c>
      <c r="C20" t="s">
        <v>491</v>
      </c>
    </row>
    <row r="21" spans="1:3">
      <c r="A21" t="s">
        <v>492</v>
      </c>
      <c r="B21" t="s">
        <v>493</v>
      </c>
      <c r="C21" t="s">
        <v>491</v>
      </c>
    </row>
    <row r="22" spans="1:3">
      <c r="A22" t="s">
        <v>494</v>
      </c>
      <c r="B22" t="s">
        <v>495</v>
      </c>
      <c r="C22" t="s">
        <v>51</v>
      </c>
    </row>
    <row r="23" spans="1:3">
      <c r="A23" t="s">
        <v>496</v>
      </c>
      <c r="B23" t="s">
        <v>497</v>
      </c>
      <c r="C23" t="s">
        <v>498</v>
      </c>
    </row>
    <row r="24" spans="1:3">
      <c r="A24" s="40" t="s">
        <v>499</v>
      </c>
    </row>
    <row r="25" spans="1:3">
      <c r="A25" t="s">
        <v>500</v>
      </c>
    </row>
    <row r="26" spans="1:3">
      <c r="A26" t="s">
        <v>501</v>
      </c>
    </row>
    <row r="27" spans="1:3">
      <c r="A27" t="s">
        <v>502</v>
      </c>
    </row>
    <row r="28" spans="1:3">
      <c r="A28" t="s">
        <v>503</v>
      </c>
    </row>
    <row r="29" spans="1:3">
      <c r="A29" t="s">
        <v>504</v>
      </c>
    </row>
    <row r="30" spans="1:3">
      <c r="A30" t="s">
        <v>505</v>
      </c>
    </row>
    <row r="31" spans="1:3">
      <c r="A31" t="s">
        <v>506</v>
      </c>
    </row>
    <row r="32" spans="1:3">
      <c r="A32" t="s">
        <v>507</v>
      </c>
    </row>
    <row r="33" spans="1:1">
      <c r="A33" t="s">
        <v>508</v>
      </c>
    </row>
    <row r="34" spans="1:1">
      <c r="A34" t="s">
        <v>509</v>
      </c>
    </row>
  </sheetData>
  <phoneticPr fontId="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43"/>
  <sheetViews>
    <sheetView topLeftCell="A7" workbookViewId="0">
      <selection activeCell="B11" sqref="B11:C13"/>
    </sheetView>
  </sheetViews>
  <sheetFormatPr defaultRowHeight="13.5"/>
  <cols>
    <col min="1" max="1" width="11" customWidth="1"/>
    <col min="2" max="2" width="42" customWidth="1"/>
    <col min="3" max="4" width="24" customWidth="1"/>
    <col min="5" max="7" width="14" customWidth="1"/>
    <col min="8" max="9" width="18" customWidth="1"/>
    <col min="10" max="11" width="14" customWidth="1"/>
    <col min="12" max="12" width="24" customWidth="1"/>
    <col min="13" max="13" width="18" customWidth="1"/>
    <col min="14" max="14" width="12" customWidth="1"/>
    <col min="15" max="21" width="14" customWidth="1"/>
    <col min="22" max="22" width="10" customWidth="1"/>
    <col min="23" max="23" width="42" customWidth="1"/>
    <col min="24" max="24" width="32" customWidth="1"/>
    <col min="25" max="25" width="38" customWidth="1"/>
    <col min="26" max="26" width="42" customWidth="1"/>
  </cols>
  <sheetData>
    <row r="1" spans="1:26" ht="14.25">
      <c r="A1" s="42" t="s">
        <v>510</v>
      </c>
    </row>
    <row r="2" spans="1:26">
      <c r="A2" t="s">
        <v>511</v>
      </c>
    </row>
    <row r="4" spans="1:26">
      <c r="A4" s="40" t="s">
        <v>512</v>
      </c>
    </row>
    <row r="5" spans="1:26" ht="33.950000000000003" customHeight="1">
      <c r="A5" s="51" t="s">
        <v>513</v>
      </c>
      <c r="B5" s="51" t="s">
        <v>514</v>
      </c>
      <c r="C5" s="51" t="s">
        <v>515</v>
      </c>
      <c r="D5" s="51" t="s">
        <v>516</v>
      </c>
      <c r="E5" s="51" t="s">
        <v>517</v>
      </c>
      <c r="F5" s="51" t="s">
        <v>518</v>
      </c>
      <c r="G5" s="51" t="s">
        <v>447</v>
      </c>
      <c r="H5" s="51" t="s">
        <v>519</v>
      </c>
      <c r="I5" s="51" t="s">
        <v>520</v>
      </c>
      <c r="J5" s="51" t="s">
        <v>521</v>
      </c>
      <c r="K5" s="51" t="s">
        <v>522</v>
      </c>
      <c r="L5" s="51" t="s">
        <v>523</v>
      </c>
      <c r="M5" s="51" t="s">
        <v>524</v>
      </c>
      <c r="N5" s="51" t="s">
        <v>525</v>
      </c>
      <c r="O5" s="51" t="s">
        <v>526</v>
      </c>
      <c r="P5" s="51" t="s">
        <v>527</v>
      </c>
      <c r="Q5" s="51" t="s">
        <v>528</v>
      </c>
      <c r="R5" s="51" t="s">
        <v>472</v>
      </c>
      <c r="S5" s="51" t="s">
        <v>529</v>
      </c>
      <c r="T5" s="51" t="s">
        <v>530</v>
      </c>
      <c r="U5" s="51" t="s">
        <v>531</v>
      </c>
      <c r="V5" s="51" t="s">
        <v>469</v>
      </c>
      <c r="W5" s="51" t="s">
        <v>532</v>
      </c>
      <c r="X5" s="51" t="s">
        <v>533</v>
      </c>
      <c r="Y5" s="51" t="s">
        <v>534</v>
      </c>
      <c r="Z5" s="51" t="s">
        <v>47</v>
      </c>
    </row>
    <row r="6" spans="1:26" ht="63.95" customHeight="1">
      <c r="A6" s="55" t="s">
        <v>1064</v>
      </c>
      <c r="B6" s="52" t="s">
        <v>1065</v>
      </c>
      <c r="C6" s="52" t="s">
        <v>1066</v>
      </c>
      <c r="D6" s="52" t="s">
        <v>1067</v>
      </c>
      <c r="E6" s="52" t="s">
        <v>1068</v>
      </c>
      <c r="F6" s="52" t="s">
        <v>1069</v>
      </c>
      <c r="G6" s="52" t="s">
        <v>1070</v>
      </c>
      <c r="H6" s="52" t="s">
        <v>1071</v>
      </c>
      <c r="I6" s="52" t="s">
        <v>1072</v>
      </c>
      <c r="J6" s="52"/>
      <c r="K6" s="52"/>
      <c r="L6" s="52" t="s">
        <v>1073</v>
      </c>
      <c r="M6" s="52" t="s">
        <v>1074</v>
      </c>
      <c r="N6" s="52"/>
      <c r="O6" s="52"/>
      <c r="P6" s="52" t="s">
        <v>54</v>
      </c>
      <c r="Q6" s="52" t="s">
        <v>54</v>
      </c>
      <c r="R6" s="56" t="s">
        <v>1075</v>
      </c>
      <c r="S6" s="52" t="s">
        <v>1076</v>
      </c>
      <c r="T6" s="52" t="s">
        <v>1076</v>
      </c>
      <c r="U6" s="52" t="s">
        <v>1077</v>
      </c>
      <c r="V6" s="57" t="s">
        <v>548</v>
      </c>
      <c r="W6" s="52" t="s">
        <v>1078</v>
      </c>
      <c r="X6" s="52"/>
      <c r="Y6" s="52" t="s">
        <v>1079</v>
      </c>
      <c r="Z6" s="52" t="s">
        <v>1080</v>
      </c>
    </row>
    <row r="7" spans="1:26" ht="63.95" customHeight="1">
      <c r="A7" s="55" t="s">
        <v>1081</v>
      </c>
      <c r="B7" s="52" t="s">
        <v>1082</v>
      </c>
      <c r="C7" s="52" t="s">
        <v>1083</v>
      </c>
      <c r="D7" s="52" t="s">
        <v>1084</v>
      </c>
      <c r="E7" s="52" t="s">
        <v>1068</v>
      </c>
      <c r="F7" s="52" t="s">
        <v>1069</v>
      </c>
      <c r="G7" s="52" t="s">
        <v>1074</v>
      </c>
      <c r="H7" s="52"/>
      <c r="I7" s="52"/>
      <c r="J7" s="52"/>
      <c r="K7" s="52"/>
      <c r="L7" s="52"/>
      <c r="M7" s="52" t="s">
        <v>1074</v>
      </c>
      <c r="N7" s="52"/>
      <c r="O7" s="52"/>
      <c r="P7" s="52" t="s">
        <v>54</v>
      </c>
      <c r="Q7" s="52" t="s">
        <v>54</v>
      </c>
      <c r="R7" s="56" t="s">
        <v>1085</v>
      </c>
      <c r="S7" s="52" t="s">
        <v>1074</v>
      </c>
      <c r="T7" s="52" t="s">
        <v>1074</v>
      </c>
      <c r="U7" s="52" t="s">
        <v>1077</v>
      </c>
      <c r="V7" s="57" t="s">
        <v>548</v>
      </c>
      <c r="W7" s="52" t="s">
        <v>1086</v>
      </c>
      <c r="X7" s="52"/>
      <c r="Y7" s="52" t="s">
        <v>1087</v>
      </c>
      <c r="Z7" s="52" t="s">
        <v>1088</v>
      </c>
    </row>
    <row r="8" spans="1:26" ht="63.95" customHeight="1">
      <c r="A8" s="55" t="s">
        <v>1089</v>
      </c>
      <c r="B8" s="52" t="s">
        <v>1090</v>
      </c>
      <c r="C8" s="52" t="s">
        <v>1091</v>
      </c>
      <c r="D8" s="52" t="s">
        <v>1092</v>
      </c>
      <c r="E8" s="52" t="s">
        <v>1068</v>
      </c>
      <c r="F8" s="52" t="s">
        <v>1069</v>
      </c>
      <c r="G8" s="52" t="s">
        <v>1074</v>
      </c>
      <c r="H8" s="52"/>
      <c r="I8" s="52"/>
      <c r="J8" s="52"/>
      <c r="K8" s="52"/>
      <c r="L8" s="52"/>
      <c r="M8" s="52" t="s">
        <v>1074</v>
      </c>
      <c r="N8" s="52"/>
      <c r="O8" s="52"/>
      <c r="P8" s="52" t="s">
        <v>54</v>
      </c>
      <c r="Q8" s="52" t="s">
        <v>54</v>
      </c>
      <c r="R8" s="56" t="s">
        <v>1085</v>
      </c>
      <c r="S8" s="52" t="s">
        <v>1074</v>
      </c>
      <c r="T8" s="52" t="s">
        <v>1074</v>
      </c>
      <c r="U8" s="52" t="s">
        <v>1077</v>
      </c>
      <c r="V8" s="57" t="s">
        <v>548</v>
      </c>
      <c r="W8" s="52" t="s">
        <v>1093</v>
      </c>
      <c r="X8" s="52"/>
      <c r="Y8" s="52" t="s">
        <v>1094</v>
      </c>
      <c r="Z8" s="52" t="s">
        <v>1095</v>
      </c>
    </row>
    <row r="9" spans="1:26" ht="63.95" customHeight="1">
      <c r="A9" s="55" t="s">
        <v>1096</v>
      </c>
      <c r="B9" s="52" t="s">
        <v>1097</v>
      </c>
      <c r="C9" s="52" t="s">
        <v>1098</v>
      </c>
      <c r="D9" s="52" t="s">
        <v>1099</v>
      </c>
      <c r="E9" s="52" t="s">
        <v>1068</v>
      </c>
      <c r="F9" s="52" t="s">
        <v>1069</v>
      </c>
      <c r="G9" s="52" t="s">
        <v>1074</v>
      </c>
      <c r="H9" s="52"/>
      <c r="I9" s="52"/>
      <c r="J9" s="52"/>
      <c r="K9" s="52"/>
      <c r="L9" s="52"/>
      <c r="M9" s="52" t="s">
        <v>1074</v>
      </c>
      <c r="N9" s="52"/>
      <c r="O9" s="52"/>
      <c r="P9" s="52" t="s">
        <v>54</v>
      </c>
      <c r="Q9" s="52" t="s">
        <v>54</v>
      </c>
      <c r="R9" s="56" t="s">
        <v>1085</v>
      </c>
      <c r="S9" s="52" t="s">
        <v>1074</v>
      </c>
      <c r="T9" s="52" t="s">
        <v>1074</v>
      </c>
      <c r="U9" s="52" t="s">
        <v>1077</v>
      </c>
      <c r="V9" s="57" t="s">
        <v>1100</v>
      </c>
      <c r="W9" s="52" t="s">
        <v>1101</v>
      </c>
      <c r="X9" s="52"/>
      <c r="Y9" s="52" t="s">
        <v>1102</v>
      </c>
      <c r="Z9" s="52" t="s">
        <v>1103</v>
      </c>
    </row>
    <row r="10" spans="1:26" ht="63.95" customHeight="1">
      <c r="A10" s="55" t="s">
        <v>1104</v>
      </c>
      <c r="B10" s="52" t="s">
        <v>1105</v>
      </c>
      <c r="C10" s="52" t="s">
        <v>1106</v>
      </c>
      <c r="D10" s="52" t="s">
        <v>1107</v>
      </c>
      <c r="E10" s="52" t="s">
        <v>1108</v>
      </c>
      <c r="F10" s="52" t="s">
        <v>1069</v>
      </c>
      <c r="G10" s="52" t="s">
        <v>1070</v>
      </c>
      <c r="H10" s="52" t="s">
        <v>1109</v>
      </c>
      <c r="I10" s="52" t="s">
        <v>1110</v>
      </c>
      <c r="J10" s="52"/>
      <c r="K10" s="52"/>
      <c r="L10" s="52" t="s">
        <v>1111</v>
      </c>
      <c r="M10" s="52" t="s">
        <v>1074</v>
      </c>
      <c r="N10" s="52"/>
      <c r="O10" s="52"/>
      <c r="P10" s="52" t="s">
        <v>51</v>
      </c>
      <c r="Q10" s="52" t="s">
        <v>1112</v>
      </c>
      <c r="R10" s="56" t="s">
        <v>1085</v>
      </c>
      <c r="S10" s="52" t="s">
        <v>1077</v>
      </c>
      <c r="T10" s="52" t="s">
        <v>1076</v>
      </c>
      <c r="U10" s="52" t="s">
        <v>1077</v>
      </c>
      <c r="V10" s="57" t="s">
        <v>548</v>
      </c>
      <c r="W10" s="52" t="s">
        <v>1113</v>
      </c>
      <c r="X10" s="52"/>
      <c r="Y10" s="52" t="s">
        <v>1114</v>
      </c>
      <c r="Z10" s="52" t="s">
        <v>1115</v>
      </c>
    </row>
    <row r="11" spans="1:26" ht="63.95" customHeight="1">
      <c r="A11" s="55" t="s">
        <v>1116</v>
      </c>
      <c r="B11" s="52" t="s">
        <v>1117</v>
      </c>
      <c r="C11" s="52" t="s">
        <v>1118</v>
      </c>
      <c r="D11" s="52" t="s">
        <v>1119</v>
      </c>
      <c r="E11" s="52" t="s">
        <v>1108</v>
      </c>
      <c r="F11" s="52" t="s">
        <v>1069</v>
      </c>
      <c r="G11" s="52" t="s">
        <v>1070</v>
      </c>
      <c r="H11" s="52" t="s">
        <v>1120</v>
      </c>
      <c r="I11" s="52" t="s">
        <v>1121</v>
      </c>
      <c r="J11" s="52" t="s">
        <v>1122</v>
      </c>
      <c r="K11" s="52" t="s">
        <v>1123</v>
      </c>
      <c r="L11" s="52" t="s">
        <v>1124</v>
      </c>
      <c r="M11" s="52" t="s">
        <v>1074</v>
      </c>
      <c r="N11" s="52"/>
      <c r="O11" s="52"/>
      <c r="P11" s="52" t="s">
        <v>51</v>
      </c>
      <c r="Q11" s="52" t="s">
        <v>1074</v>
      </c>
      <c r="R11" s="56" t="s">
        <v>1085</v>
      </c>
      <c r="S11" s="52" t="s">
        <v>1076</v>
      </c>
      <c r="T11" s="52" t="s">
        <v>1076</v>
      </c>
      <c r="U11" s="52" t="s">
        <v>1076</v>
      </c>
      <c r="V11" s="57" t="s">
        <v>548</v>
      </c>
      <c r="W11" s="52" t="s">
        <v>1125</v>
      </c>
      <c r="X11" s="52"/>
      <c r="Y11" s="52" t="s">
        <v>1126</v>
      </c>
      <c r="Z11" s="52" t="s">
        <v>1127</v>
      </c>
    </row>
    <row r="12" spans="1:26" ht="63.95" customHeight="1">
      <c r="A12" s="53" t="s">
        <v>1128</v>
      </c>
      <c r="B12" s="52" t="s">
        <v>1129</v>
      </c>
      <c r="C12" s="52" t="s">
        <v>1130</v>
      </c>
      <c r="D12" s="52" t="s">
        <v>1131</v>
      </c>
      <c r="E12" s="52" t="s">
        <v>1108</v>
      </c>
      <c r="F12" s="52" t="s">
        <v>1069</v>
      </c>
      <c r="G12" s="52" t="s">
        <v>1070</v>
      </c>
      <c r="H12" s="52" t="s">
        <v>1132</v>
      </c>
      <c r="I12" s="52" t="s">
        <v>1133</v>
      </c>
      <c r="J12" s="52" t="s">
        <v>1134</v>
      </c>
      <c r="K12" s="52" t="s">
        <v>1135</v>
      </c>
      <c r="L12" s="52" t="s">
        <v>1136</v>
      </c>
      <c r="M12" s="52" t="s">
        <v>1074</v>
      </c>
      <c r="N12" s="52"/>
      <c r="O12" s="52"/>
      <c r="P12" s="52" t="s">
        <v>51</v>
      </c>
      <c r="Q12" s="52" t="s">
        <v>1074</v>
      </c>
      <c r="R12" s="56" t="s">
        <v>1085</v>
      </c>
      <c r="S12" s="52" t="s">
        <v>1076</v>
      </c>
      <c r="T12" s="52" t="s">
        <v>1076</v>
      </c>
      <c r="U12" s="52" t="s">
        <v>1076</v>
      </c>
      <c r="V12" s="57" t="s">
        <v>548</v>
      </c>
      <c r="W12" s="52" t="s">
        <v>1137</v>
      </c>
      <c r="X12" s="52"/>
      <c r="Y12" s="52" t="s">
        <v>1138</v>
      </c>
      <c r="Z12" s="52" t="s">
        <v>1139</v>
      </c>
    </row>
    <row r="13" spans="1:26" ht="63.95" customHeight="1">
      <c r="A13" s="54" t="s">
        <v>1140</v>
      </c>
      <c r="B13" s="54" t="s">
        <v>1141</v>
      </c>
      <c r="C13" s="54" t="s">
        <v>1142</v>
      </c>
      <c r="D13" s="52" t="s">
        <v>1143</v>
      </c>
      <c r="E13" s="52" t="s">
        <v>1144</v>
      </c>
      <c r="F13" s="52" t="s">
        <v>1069</v>
      </c>
      <c r="G13" s="52" t="s">
        <v>1070</v>
      </c>
      <c r="H13" s="52"/>
      <c r="I13" s="52"/>
      <c r="J13" s="52"/>
      <c r="K13" s="52"/>
      <c r="L13" s="52"/>
      <c r="M13" s="52" t="s">
        <v>1074</v>
      </c>
      <c r="N13" s="52"/>
      <c r="O13" s="52"/>
      <c r="P13" s="52" t="s">
        <v>1074</v>
      </c>
      <c r="Q13" s="52" t="s">
        <v>1074</v>
      </c>
      <c r="R13" s="56" t="s">
        <v>1085</v>
      </c>
      <c r="S13" s="52" t="s">
        <v>1074</v>
      </c>
      <c r="T13" s="52" t="s">
        <v>1074</v>
      </c>
      <c r="U13" s="52" t="s">
        <v>1077</v>
      </c>
      <c r="V13" s="57" t="s">
        <v>1100</v>
      </c>
      <c r="W13" s="52" t="s">
        <v>1145</v>
      </c>
      <c r="X13" s="52"/>
      <c r="Y13" s="52" t="s">
        <v>1146</v>
      </c>
      <c r="Z13" s="52" t="s">
        <v>1147</v>
      </c>
    </row>
    <row r="14" spans="1:26" ht="63.95" customHeight="1">
      <c r="A14" s="55" t="s">
        <v>1148</v>
      </c>
      <c r="B14" s="52" t="s">
        <v>1149</v>
      </c>
      <c r="C14" s="52" t="s">
        <v>1150</v>
      </c>
      <c r="D14" s="52" t="s">
        <v>1151</v>
      </c>
      <c r="E14" s="52" t="s">
        <v>1108</v>
      </c>
      <c r="F14" s="52" t="s">
        <v>1069</v>
      </c>
      <c r="G14" s="52" t="s">
        <v>1070</v>
      </c>
      <c r="H14" s="52" t="s">
        <v>1152</v>
      </c>
      <c r="I14" s="52" t="s">
        <v>1153</v>
      </c>
      <c r="J14" s="52" t="s">
        <v>1154</v>
      </c>
      <c r="K14" s="52" t="s">
        <v>1155</v>
      </c>
      <c r="L14" s="52" t="s">
        <v>1156</v>
      </c>
      <c r="M14" s="52" t="s">
        <v>1074</v>
      </c>
      <c r="N14" s="52"/>
      <c r="O14" s="52"/>
      <c r="P14" s="52" t="s">
        <v>51</v>
      </c>
      <c r="Q14" s="52" t="s">
        <v>1074</v>
      </c>
      <c r="R14" s="56" t="s">
        <v>1085</v>
      </c>
      <c r="S14" s="52" t="s">
        <v>1077</v>
      </c>
      <c r="T14" s="52" t="s">
        <v>1076</v>
      </c>
      <c r="U14" s="52" t="s">
        <v>1157</v>
      </c>
      <c r="V14" s="57" t="s">
        <v>1158</v>
      </c>
      <c r="W14" s="52" t="s">
        <v>1159</v>
      </c>
      <c r="X14" s="52"/>
      <c r="Y14" s="52" t="s">
        <v>1160</v>
      </c>
      <c r="Z14" s="52" t="s">
        <v>1161</v>
      </c>
    </row>
    <row r="15" spans="1:26" ht="63.95" customHeight="1">
      <c r="A15" s="55" t="s">
        <v>1162</v>
      </c>
      <c r="B15" s="52" t="s">
        <v>1163</v>
      </c>
      <c r="C15" s="52" t="s">
        <v>1164</v>
      </c>
      <c r="D15" s="52" t="s">
        <v>1165</v>
      </c>
      <c r="E15" s="52" t="s">
        <v>1144</v>
      </c>
      <c r="F15" s="52" t="s">
        <v>1166</v>
      </c>
      <c r="G15" s="52" t="s">
        <v>1074</v>
      </c>
      <c r="H15" s="52" t="s">
        <v>1167</v>
      </c>
      <c r="I15" s="52" t="s">
        <v>1168</v>
      </c>
      <c r="J15" s="52" t="s">
        <v>1169</v>
      </c>
      <c r="K15" s="52" t="s">
        <v>1170</v>
      </c>
      <c r="L15" s="52" t="s">
        <v>1171</v>
      </c>
      <c r="M15" s="52" t="s">
        <v>1074</v>
      </c>
      <c r="N15" s="52"/>
      <c r="O15" s="52"/>
      <c r="P15" s="52" t="s">
        <v>51</v>
      </c>
      <c r="Q15" s="52" t="s">
        <v>1074</v>
      </c>
      <c r="R15" s="56" t="s">
        <v>1085</v>
      </c>
      <c r="S15" s="52" t="s">
        <v>1077</v>
      </c>
      <c r="T15" s="52" t="s">
        <v>1076</v>
      </c>
      <c r="U15" s="52" t="s">
        <v>1077</v>
      </c>
      <c r="V15" s="57" t="s">
        <v>1100</v>
      </c>
      <c r="W15" s="52" t="s">
        <v>1172</v>
      </c>
      <c r="X15" s="52" t="s">
        <v>1173</v>
      </c>
      <c r="Y15" s="52" t="s">
        <v>1174</v>
      </c>
      <c r="Z15" s="52" t="s">
        <v>1175</v>
      </c>
    </row>
    <row r="16" spans="1:26" ht="12" customHeight="1"/>
    <row r="18" spans="1:3">
      <c r="A18" t="s">
        <v>1176</v>
      </c>
    </row>
    <row r="19" spans="1:3">
      <c r="A19" t="s">
        <v>1177</v>
      </c>
      <c r="B19" t="s">
        <v>1178</v>
      </c>
      <c r="C19" t="s">
        <v>1179</v>
      </c>
    </row>
    <row r="20" spans="1:3">
      <c r="A20" t="s">
        <v>517</v>
      </c>
      <c r="B20" t="s">
        <v>1180</v>
      </c>
      <c r="C20" t="s">
        <v>1181</v>
      </c>
    </row>
    <row r="21" spans="1:3">
      <c r="A21" t="s">
        <v>518</v>
      </c>
      <c r="B21" t="s">
        <v>1182</v>
      </c>
      <c r="C21" t="s">
        <v>1183</v>
      </c>
    </row>
    <row r="22" spans="1:3">
      <c r="A22" t="s">
        <v>447</v>
      </c>
      <c r="B22" t="s">
        <v>1184</v>
      </c>
      <c r="C22" t="s">
        <v>1185</v>
      </c>
    </row>
    <row r="23" spans="1:3">
      <c r="A23" t="s">
        <v>524</v>
      </c>
      <c r="B23" t="s">
        <v>1186</v>
      </c>
      <c r="C23" t="s">
        <v>1187</v>
      </c>
    </row>
    <row r="24" spans="1:3">
      <c r="A24" s="40" t="s">
        <v>527</v>
      </c>
      <c r="B24" t="s">
        <v>1186</v>
      </c>
      <c r="C24" t="s">
        <v>1188</v>
      </c>
    </row>
    <row r="25" spans="1:3">
      <c r="A25" s="50" t="s">
        <v>528</v>
      </c>
      <c r="B25" s="50" t="s">
        <v>1189</v>
      </c>
      <c r="C25" t="s">
        <v>1190</v>
      </c>
    </row>
    <row r="26" spans="1:3">
      <c r="A26" t="s">
        <v>472</v>
      </c>
      <c r="B26" t="s">
        <v>1191</v>
      </c>
      <c r="C26" t="s">
        <v>1192</v>
      </c>
    </row>
    <row r="27" spans="1:3">
      <c r="A27" t="s">
        <v>1193</v>
      </c>
      <c r="B27" t="s">
        <v>1194</v>
      </c>
      <c r="C27" t="s">
        <v>1195</v>
      </c>
    </row>
    <row r="28" spans="1:3">
      <c r="A28" t="s">
        <v>469</v>
      </c>
      <c r="B28" t="s">
        <v>1196</v>
      </c>
      <c r="C28" t="s">
        <v>1197</v>
      </c>
    </row>
    <row r="30" spans="1:3">
      <c r="A30" t="s">
        <v>1198</v>
      </c>
    </row>
    <row r="31" spans="1:3">
      <c r="A31" t="s">
        <v>1177</v>
      </c>
      <c r="B31" t="s">
        <v>1179</v>
      </c>
    </row>
    <row r="32" spans="1:3">
      <c r="A32" s="40" t="s">
        <v>1199</v>
      </c>
      <c r="B32" t="s">
        <v>1200</v>
      </c>
    </row>
    <row r="33" spans="1:3">
      <c r="A33" s="50" t="s">
        <v>1201</v>
      </c>
      <c r="B33" s="50" t="s">
        <v>1202</v>
      </c>
      <c r="C33" s="50"/>
    </row>
    <row r="34" spans="1:3">
      <c r="A34" t="s">
        <v>532</v>
      </c>
      <c r="B34" t="s">
        <v>1203</v>
      </c>
    </row>
    <row r="35" spans="1:3">
      <c r="A35" t="s">
        <v>533</v>
      </c>
      <c r="B35" t="s">
        <v>1204</v>
      </c>
    </row>
    <row r="36" spans="1:3">
      <c r="A36" t="s">
        <v>534</v>
      </c>
      <c r="B36" t="s">
        <v>1205</v>
      </c>
    </row>
    <row r="38" spans="1:3">
      <c r="A38" t="s">
        <v>1206</v>
      </c>
    </row>
    <row r="39" spans="1:3">
      <c r="A39" t="s">
        <v>469</v>
      </c>
      <c r="B39" t="s">
        <v>1207</v>
      </c>
      <c r="C39" t="s">
        <v>1208</v>
      </c>
    </row>
    <row r="40" spans="1:3">
      <c r="A40" t="s">
        <v>548</v>
      </c>
      <c r="B40" t="s">
        <v>1209</v>
      </c>
      <c r="C40" t="s">
        <v>1210</v>
      </c>
    </row>
    <row r="41" spans="1:3">
      <c r="A41" t="s">
        <v>1100</v>
      </c>
      <c r="B41" t="s">
        <v>1211</v>
      </c>
      <c r="C41" t="s">
        <v>1212</v>
      </c>
    </row>
    <row r="42" spans="1:3">
      <c r="A42" t="s">
        <v>1158</v>
      </c>
      <c r="B42" t="s">
        <v>1213</v>
      </c>
      <c r="C42" t="s">
        <v>1214</v>
      </c>
    </row>
    <row r="43" spans="1:3">
      <c r="A43" t="s">
        <v>1215</v>
      </c>
      <c r="B43" t="s">
        <v>1216</v>
      </c>
      <c r="C43" t="s">
        <v>1217</v>
      </c>
    </row>
  </sheetData>
  <phoneticPr fontId="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87"/>
  <sheetViews>
    <sheetView workbookViewId="0"/>
  </sheetViews>
  <sheetFormatPr defaultRowHeight="13.5"/>
  <cols>
    <col min="1" max="1" width="23.75" customWidth="1"/>
    <col min="2" max="2" width="10.625" customWidth="1"/>
    <col min="3" max="3" width="12.75" customWidth="1"/>
    <col min="4" max="10" width="13.875" customWidth="1"/>
    <col min="11" max="12" width="15" customWidth="1"/>
    <col min="13" max="13" width="10.625" customWidth="1"/>
    <col min="14" max="14" width="12" customWidth="1"/>
    <col min="15" max="16" width="14.25" customWidth="1"/>
    <col min="17" max="17" width="10.625" customWidth="1"/>
    <col min="18" max="18" width="14.25" customWidth="1"/>
    <col min="19" max="19" width="25.5" customWidth="1"/>
    <col min="20" max="20" width="14.25" customWidth="1"/>
    <col min="21" max="21" width="15.75" customWidth="1"/>
    <col min="22" max="23" width="13.125" customWidth="1"/>
    <col min="24" max="24" width="32.125" customWidth="1"/>
    <col min="25" max="25" width="9.75" customWidth="1"/>
    <col min="26" max="26" width="32.125" customWidth="1"/>
    <col min="27" max="27" width="10.5" customWidth="1"/>
    <col min="28" max="28" width="20" customWidth="1"/>
    <col min="29" max="31" width="10.625" customWidth="1"/>
    <col min="32" max="32" width="20.625" customWidth="1"/>
    <col min="33" max="33" width="27.25" customWidth="1"/>
    <col min="34" max="38" width="20" customWidth="1"/>
    <col min="39" max="39" width="21" customWidth="1"/>
    <col min="40" max="41" width="20" customWidth="1"/>
    <col min="42" max="42" width="15.875" customWidth="1"/>
    <col min="43" max="43" width="16.5" customWidth="1"/>
    <col min="44" max="44" width="11.625" customWidth="1"/>
    <col min="45" max="45" width="18.125" customWidth="1"/>
    <col min="46" max="46" width="19.375" customWidth="1"/>
    <col min="47" max="47" width="18.125" customWidth="1"/>
    <col min="48" max="48" width="13" customWidth="1"/>
    <col min="49" max="49" width="19" customWidth="1"/>
    <col min="50" max="50" width="18.125" customWidth="1"/>
    <col min="51" max="51" width="13.75" customWidth="1"/>
    <col min="52" max="52" width="16.75" customWidth="1"/>
    <col min="53" max="53" width="12.875" customWidth="1"/>
    <col min="54" max="54" width="20.625" customWidth="1"/>
    <col min="55" max="55" width="13.875" customWidth="1"/>
    <col min="56" max="56" width="15.625" customWidth="1"/>
    <col min="57" max="57" width="13.875" customWidth="1"/>
    <col min="58" max="58" width="12.625" customWidth="1"/>
    <col min="59" max="60" width="9.125" customWidth="1"/>
    <col min="61" max="61" width="12.875" customWidth="1"/>
    <col min="62" max="62" width="9.125" customWidth="1"/>
    <col min="63" max="63" width="11.5" customWidth="1"/>
    <col min="64" max="64" width="12.75" customWidth="1"/>
    <col min="65" max="65" width="12.875" customWidth="1"/>
    <col min="66" max="67" width="12.75" customWidth="1"/>
    <col min="68" max="68" width="15.375" customWidth="1"/>
    <col min="69" max="69" width="12" customWidth="1"/>
    <col min="70" max="70" width="13.25" customWidth="1"/>
  </cols>
  <sheetData>
    <row r="1" spans="1:70" ht="61.5" customHeight="1">
      <c r="A1" t="s">
        <v>535</v>
      </c>
      <c r="B1" t="s">
        <v>536</v>
      </c>
      <c r="C1" s="1" t="s">
        <v>537</v>
      </c>
      <c r="D1" s="1" t="s">
        <v>538</v>
      </c>
      <c r="E1" s="1" t="s">
        <v>539</v>
      </c>
      <c r="F1" s="1" t="s">
        <v>540</v>
      </c>
      <c r="G1" s="1" t="s">
        <v>541</v>
      </c>
      <c r="H1" s="1" t="s">
        <v>542</v>
      </c>
      <c r="I1" s="1" t="s">
        <v>543</v>
      </c>
      <c r="J1" s="1" t="s">
        <v>544</v>
      </c>
      <c r="K1" s="1" t="s">
        <v>545</v>
      </c>
      <c r="L1" s="1" t="s">
        <v>546</v>
      </c>
      <c r="M1" s="2" t="s">
        <v>54</v>
      </c>
      <c r="N1" s="2" t="s">
        <v>547</v>
      </c>
      <c r="O1" s="2" t="s">
        <v>548</v>
      </c>
      <c r="P1" s="2" t="s">
        <v>549</v>
      </c>
      <c r="Q1" s="2" t="s">
        <v>550</v>
      </c>
      <c r="R1" s="2" t="s">
        <v>372</v>
      </c>
      <c r="S1" s="3" t="s">
        <v>551</v>
      </c>
      <c r="T1" s="2" t="s">
        <v>552</v>
      </c>
      <c r="U1" s="2" t="s">
        <v>553</v>
      </c>
      <c r="V1" s="4" t="s">
        <v>554</v>
      </c>
      <c r="W1" s="4" t="s">
        <v>555</v>
      </c>
      <c r="X1" s="4" t="s">
        <v>556</v>
      </c>
      <c r="Y1" s="4" t="s">
        <v>557</v>
      </c>
      <c r="Z1" s="4" t="s">
        <v>558</v>
      </c>
      <c r="AA1" s="4" t="s">
        <v>559</v>
      </c>
      <c r="AB1" s="4" t="s">
        <v>560</v>
      </c>
      <c r="AC1" s="5" t="s">
        <v>561</v>
      </c>
      <c r="AD1" s="5" t="s">
        <v>562</v>
      </c>
      <c r="AE1" s="5" t="s">
        <v>563</v>
      </c>
      <c r="AF1" s="5" t="s">
        <v>564</v>
      </c>
      <c r="AG1" s="6" t="s">
        <v>565</v>
      </c>
      <c r="AH1" s="6" t="s">
        <v>566</v>
      </c>
      <c r="AI1" s="6" t="s">
        <v>567</v>
      </c>
      <c r="AJ1" s="7" t="s">
        <v>568</v>
      </c>
      <c r="AK1" s="7" t="s">
        <v>569</v>
      </c>
      <c r="AL1" s="7" t="s">
        <v>570</v>
      </c>
      <c r="AM1" s="7" t="s">
        <v>571</v>
      </c>
      <c r="AN1" s="7" t="s">
        <v>572</v>
      </c>
      <c r="AO1" s="8" t="s">
        <v>573</v>
      </c>
      <c r="AP1" s="2" t="s">
        <v>574</v>
      </c>
      <c r="AQ1" s="2" t="s">
        <v>575</v>
      </c>
      <c r="AR1" s="2" t="s">
        <v>576</v>
      </c>
      <c r="AS1" s="2" t="s">
        <v>577</v>
      </c>
      <c r="AT1" s="2" t="s">
        <v>578</v>
      </c>
      <c r="AU1" s="2" t="s">
        <v>579</v>
      </c>
      <c r="AV1" s="2" t="s">
        <v>580</v>
      </c>
      <c r="AW1" s="2" t="s">
        <v>581</v>
      </c>
      <c r="AX1" s="2" t="s">
        <v>582</v>
      </c>
      <c r="AY1" s="2" t="s">
        <v>583</v>
      </c>
      <c r="AZ1" s="9" t="s">
        <v>584</v>
      </c>
      <c r="BA1" t="s">
        <v>585</v>
      </c>
      <c r="BB1" t="s">
        <v>586</v>
      </c>
      <c r="BC1" s="10" t="s">
        <v>587</v>
      </c>
      <c r="BD1" s="10" t="s">
        <v>588</v>
      </c>
      <c r="BE1" t="s">
        <v>589</v>
      </c>
      <c r="BF1" s="11" t="s">
        <v>590</v>
      </c>
      <c r="BG1" t="s">
        <v>591</v>
      </c>
      <c r="BH1" t="s">
        <v>592</v>
      </c>
      <c r="BI1" t="s">
        <v>593</v>
      </c>
      <c r="BJ1" t="s">
        <v>594</v>
      </c>
      <c r="BK1" t="s">
        <v>595</v>
      </c>
      <c r="BL1" t="s">
        <v>596</v>
      </c>
      <c r="BM1" t="s">
        <v>597</v>
      </c>
      <c r="BN1" t="s">
        <v>598</v>
      </c>
      <c r="BO1" t="s">
        <v>599</v>
      </c>
      <c r="BP1" t="s">
        <v>600</v>
      </c>
      <c r="BQ1" t="s">
        <v>601</v>
      </c>
      <c r="BR1" t="s">
        <v>602</v>
      </c>
    </row>
    <row r="2" spans="1:70">
      <c r="A2" s="31" t="s">
        <v>603</v>
      </c>
      <c r="B2" s="21">
        <v>13789520</v>
      </c>
      <c r="C2" s="21">
        <v>608.621106065763</v>
      </c>
      <c r="D2" s="21">
        <v>85.147893581579396</v>
      </c>
      <c r="E2" s="21">
        <v>624.86627494838649</v>
      </c>
      <c r="F2" s="21">
        <v>2643264.3898665085</v>
      </c>
      <c r="G2" s="21">
        <v>1562686.9740257831</v>
      </c>
      <c r="H2" s="21">
        <v>2.2019594042733509E-5</v>
      </c>
      <c r="I2" s="21">
        <v>7.2223252690249831E-5</v>
      </c>
      <c r="J2" s="21">
        <v>0.4911212487937569</v>
      </c>
      <c r="K2" s="21">
        <v>7679.7516396704104</v>
      </c>
      <c r="L2" s="21">
        <v>6.5036382888884548E-3</v>
      </c>
      <c r="M2" s="30">
        <v>1</v>
      </c>
      <c r="N2" s="21">
        <v>2440.8000000000002</v>
      </c>
      <c r="O2" s="32">
        <v>2.8502295699234241E-6</v>
      </c>
      <c r="P2" s="32">
        <v>5.9847340050885548E-3</v>
      </c>
      <c r="Q2" s="32">
        <v>1.905E-3</v>
      </c>
      <c r="R2" s="21">
        <v>0.15240000000000001</v>
      </c>
      <c r="S2" s="33">
        <v>4124066.34765625</v>
      </c>
      <c r="T2" s="21">
        <v>499.95139682144003</v>
      </c>
      <c r="U2" s="34">
        <v>570.35522136048598</v>
      </c>
      <c r="V2" s="21">
        <v>0.03</v>
      </c>
      <c r="W2" s="32">
        <v>64379.875272880287</v>
      </c>
      <c r="X2" s="21">
        <v>3.526893093705516E-2</v>
      </c>
      <c r="Y2" s="21">
        <v>5.3248067667956391</v>
      </c>
      <c r="Z2" s="21">
        <v>5.3248067760604378</v>
      </c>
      <c r="AA2" s="21">
        <v>-9.2647987059990555E-9</v>
      </c>
      <c r="AB2" s="21">
        <v>1.8567695831321663E-5</v>
      </c>
      <c r="AC2" s="21">
        <v>692.2233776361046</v>
      </c>
      <c r="AD2" s="21">
        <v>2137.3285628537874</v>
      </c>
      <c r="AE2" s="21">
        <v>570.35522136048598</v>
      </c>
      <c r="AF2" s="35">
        <v>0</v>
      </c>
      <c r="AG2" s="21">
        <v>1.8650868215012416E-5</v>
      </c>
      <c r="AH2" s="21">
        <v>42.031957102081762</v>
      </c>
      <c r="AI2" s="21">
        <v>0.25935597833921981</v>
      </c>
      <c r="AJ2" s="21">
        <v>41.850953656659179</v>
      </c>
      <c r="AK2" s="21">
        <v>5.2415739324591613</v>
      </c>
      <c r="AL2" s="21">
        <v>1.1293680422758512</v>
      </c>
      <c r="AM2" s="21">
        <v>608.62110606120098</v>
      </c>
      <c r="AN2" s="21">
        <v>4.562025424093008E-9</v>
      </c>
      <c r="AO2" s="21">
        <v>8.3172383690752601E-8</v>
      </c>
      <c r="AP2" s="21">
        <v>3.4238055019459823</v>
      </c>
      <c r="AQ2" s="21">
        <v>4.6518328093409135E-5</v>
      </c>
      <c r="AR2" s="21">
        <v>9.3670202993515842E-6</v>
      </c>
      <c r="AS2" s="21">
        <v>21.018792687281238</v>
      </c>
      <c r="AT2" s="21">
        <v>12.17708463709371</v>
      </c>
      <c r="AU2" s="21">
        <v>3.1581996993729224</v>
      </c>
      <c r="AV2" s="21">
        <v>0.26560580257305988</v>
      </c>
      <c r="AW2" s="21">
        <v>1.116311006709798E-2</v>
      </c>
      <c r="AX2" s="21">
        <v>0.26560579283801711</v>
      </c>
      <c r="AY2" s="21">
        <v>9.7350427719078425E-9</v>
      </c>
      <c r="AZ2" s="21">
        <v>1080577.4158407254</v>
      </c>
      <c r="BA2" s="21">
        <v>1.3586732092979463E-5</v>
      </c>
      <c r="BB2" s="33">
        <v>4133396.8928206679</v>
      </c>
      <c r="BC2" s="36">
        <v>9330.5451644179411</v>
      </c>
      <c r="BD2" s="37">
        <v>0.22624624285495762</v>
      </c>
      <c r="BE2" s="33">
        <v>4038400</v>
      </c>
      <c r="BF2" s="38">
        <v>1.0235233985788104</v>
      </c>
      <c r="BG2" s="21">
        <v>1</v>
      </c>
      <c r="BH2" s="21">
        <v>-0.05</v>
      </c>
      <c r="BI2" s="21">
        <v>4.5999999999999999E-2</v>
      </c>
      <c r="BJ2" s="21">
        <v>5625</v>
      </c>
      <c r="BK2" s="21">
        <v>1.0198921490853734</v>
      </c>
      <c r="BL2" s="21">
        <v>108.66970924432297</v>
      </c>
      <c r="BM2" s="21">
        <v>4.1333968928206675</v>
      </c>
      <c r="BN2" s="21">
        <v>108.66970924432297</v>
      </c>
      <c r="BO2" s="21">
        <v>1.0198921490853734</v>
      </c>
      <c r="BP2" s="21">
        <v>4715.5289676998564</v>
      </c>
      <c r="BQ2" s="21" t="s">
        <v>604</v>
      </c>
      <c r="BR2" s="21">
        <v>0.15240000000000001</v>
      </c>
    </row>
    <row r="3" spans="1:70">
      <c r="A3" s="20" t="s">
        <v>605</v>
      </c>
      <c r="B3">
        <v>13789520</v>
      </c>
      <c r="C3" s="21">
        <v>608.621106065763</v>
      </c>
      <c r="D3">
        <v>85.147893581579396</v>
      </c>
      <c r="E3">
        <v>624.86627494838649</v>
      </c>
      <c r="F3">
        <v>2643264.3898665085</v>
      </c>
      <c r="G3">
        <v>1562686.9740257831</v>
      </c>
      <c r="H3">
        <v>2.2019594042733509E-5</v>
      </c>
      <c r="I3">
        <v>7.2223252690249831E-5</v>
      </c>
      <c r="J3">
        <v>0.4911212487937569</v>
      </c>
      <c r="K3">
        <v>7679.7516396704104</v>
      </c>
      <c r="L3">
        <v>6.5036382888884548E-3</v>
      </c>
      <c r="M3">
        <v>2</v>
      </c>
      <c r="N3">
        <v>2454.36</v>
      </c>
      <c r="O3" s="22">
        <v>2.8502295699234241E-6</v>
      </c>
      <c r="P3" s="22">
        <v>5.9847340050885548E-3</v>
      </c>
      <c r="Q3" s="22">
        <v>1.905E-3</v>
      </c>
      <c r="R3">
        <v>0.15240000000000001</v>
      </c>
      <c r="S3" s="23">
        <v>4160719.62890625</v>
      </c>
      <c r="T3">
        <v>499.39149608425203</v>
      </c>
      <c r="U3" s="24">
        <v>570.02861711650428</v>
      </c>
      <c r="V3">
        <v>0.03</v>
      </c>
      <c r="W3" s="22">
        <v>64737.541246618523</v>
      </c>
      <c r="X3">
        <v>3.5176483310940303E-2</v>
      </c>
      <c r="Y3">
        <v>5.3317992613705751</v>
      </c>
      <c r="Z3">
        <v>5.3317993110830209</v>
      </c>
      <c r="AA3">
        <v>-4.9712445715499598E-8</v>
      </c>
      <c r="AB3">
        <v>1.8411354894901712E-5</v>
      </c>
      <c r="AC3">
        <v>692.63788031278114</v>
      </c>
      <c r="AD3">
        <v>2146.3839957592782</v>
      </c>
      <c r="AE3">
        <v>570.02861804288295</v>
      </c>
      <c r="AF3" s="25">
        <v>9.263786751034786E-7</v>
      </c>
      <c r="AG3">
        <v>1.8494568003600232E-5</v>
      </c>
      <c r="AH3">
        <v>42.388873557737206</v>
      </c>
      <c r="AI3">
        <v>0.26045481765728556</v>
      </c>
      <c r="AJ3">
        <v>41.676057502791778</v>
      </c>
      <c r="AK3">
        <v>5.2710217151576257</v>
      </c>
      <c r="AL3">
        <v>1.1293680422758512</v>
      </c>
      <c r="AM3">
        <v>608.6211059914292</v>
      </c>
      <c r="AN3">
        <v>7.4333797783765476E-8</v>
      </c>
      <c r="AO3">
        <v>8.3213108698520133E-8</v>
      </c>
      <c r="AP3">
        <v>3.4322530699416127</v>
      </c>
      <c r="AQ3">
        <v>4.6289625173994987E-5</v>
      </c>
      <c r="AR3">
        <v>9.2888905561493761E-6</v>
      </c>
      <c r="AS3">
        <v>20.931785856250421</v>
      </c>
      <c r="AT3">
        <v>12.156344290045272</v>
      </c>
      <c r="AU3">
        <v>3.1661784354429257</v>
      </c>
      <c r="AV3">
        <v>0.26607463449868707</v>
      </c>
      <c r="AW3">
        <v>1.1069116116685186E-2</v>
      </c>
      <c r="AX3">
        <v>0.26607462446157021</v>
      </c>
      <c r="AY3">
        <v>1.0037116859873407E-8</v>
      </c>
      <c r="AZ3">
        <v>1080577.4158407254</v>
      </c>
      <c r="BA3">
        <v>1.348665853907516E-5</v>
      </c>
      <c r="BB3" s="23">
        <v>4166106.3966604993</v>
      </c>
      <c r="BC3" s="26">
        <v>5386.7677542492747</v>
      </c>
      <c r="BD3" s="27">
        <v>0.12946721323939153</v>
      </c>
      <c r="BE3" s="23">
        <v>4038400</v>
      </c>
      <c r="BF3" s="28">
        <v>1.031623018190496</v>
      </c>
      <c r="BG3">
        <v>1</v>
      </c>
      <c r="BH3">
        <v>-5.5E-2</v>
      </c>
      <c r="BI3">
        <v>4.5999999999999999E-2</v>
      </c>
      <c r="BJ3">
        <v>5625</v>
      </c>
      <c r="BK3" s="21">
        <v>1.0196209706560595</v>
      </c>
      <c r="BL3">
        <v>109.22960998151098</v>
      </c>
      <c r="BM3">
        <v>4.1661063966604992</v>
      </c>
      <c r="BN3">
        <v>109.22960998151098</v>
      </c>
      <c r="BO3">
        <v>1.0196209706560595</v>
      </c>
      <c r="BP3">
        <v>4792.738898192124</v>
      </c>
      <c r="BQ3" t="s">
        <v>604</v>
      </c>
      <c r="BR3">
        <v>0.15240000000000001</v>
      </c>
    </row>
    <row r="4" spans="1:70">
      <c r="A4" s="20" t="s">
        <v>606</v>
      </c>
      <c r="B4">
        <v>13789520</v>
      </c>
      <c r="C4" s="21">
        <v>608.621106065763</v>
      </c>
      <c r="D4">
        <v>85.147893581579396</v>
      </c>
      <c r="E4">
        <v>624.86627494838649</v>
      </c>
      <c r="F4">
        <v>2643264.3898665085</v>
      </c>
      <c r="G4">
        <v>1562686.9740257831</v>
      </c>
      <c r="H4">
        <v>2.2019594042733509E-5</v>
      </c>
      <c r="I4">
        <v>7.2223252690249831E-5</v>
      </c>
      <c r="J4">
        <v>0.4911212487937569</v>
      </c>
      <c r="K4">
        <v>7679.7516396704104</v>
      </c>
      <c r="L4">
        <v>6.5036382888884548E-3</v>
      </c>
      <c r="M4" s="30">
        <v>3</v>
      </c>
      <c r="N4">
        <v>3037.44</v>
      </c>
      <c r="O4" s="22">
        <v>2.8502295699234241E-6</v>
      </c>
      <c r="P4" s="22">
        <v>5.9847340050885548E-3</v>
      </c>
      <c r="Q4" s="22">
        <v>1.905E-3</v>
      </c>
      <c r="R4">
        <v>0.15240000000000001</v>
      </c>
      <c r="S4" s="23">
        <v>5012464.74609375</v>
      </c>
      <c r="T4">
        <v>495.51145537057801</v>
      </c>
      <c r="U4" s="24">
        <v>564.27312703255643</v>
      </c>
      <c r="V4">
        <v>0.03</v>
      </c>
      <c r="W4" s="22">
        <v>80117.178117362142</v>
      </c>
      <c r="X4">
        <v>3.1869500535929983E-2</v>
      </c>
      <c r="Y4">
        <v>5.6016035854691575</v>
      </c>
      <c r="Z4">
        <v>5.6016036114539407</v>
      </c>
      <c r="AA4">
        <v>-2.5984783214028084E-8</v>
      </c>
      <c r="AB4">
        <v>1.3268567100478401E-5</v>
      </c>
      <c r="AC4">
        <v>693.21850818249936</v>
      </c>
      <c r="AD4">
        <v>2528.3563479605123</v>
      </c>
      <c r="AE4">
        <v>564.27312703255632</v>
      </c>
      <c r="AF4" s="25">
        <v>0</v>
      </c>
      <c r="AG4">
        <v>1.3343595238515142E-5</v>
      </c>
      <c r="AH4">
        <v>58.818453323303892</v>
      </c>
      <c r="AI4">
        <v>0.30680558226383198</v>
      </c>
      <c r="AJ4">
        <v>35.419804436656605</v>
      </c>
      <c r="AK4">
        <v>5.4463953671940804</v>
      </c>
      <c r="AL4">
        <v>1.1293680422758512</v>
      </c>
      <c r="AM4">
        <v>608.62110605773648</v>
      </c>
      <c r="AN4">
        <v>8.0265181168215349E-9</v>
      </c>
      <c r="AO4">
        <v>7.5028138036741245E-8</v>
      </c>
      <c r="AP4">
        <v>3.7673757372324079</v>
      </c>
      <c r="AQ4">
        <v>3.8420622350819786E-5</v>
      </c>
      <c r="AR4">
        <v>6.7093116882759416E-6</v>
      </c>
      <c r="AS4">
        <v>17.809481152229015</v>
      </c>
      <c r="AT4">
        <v>11.348654822462718</v>
      </c>
      <c r="AU4">
        <v>3.481830650716919</v>
      </c>
      <c r="AV4">
        <v>0.28554508651548893</v>
      </c>
      <c r="AW4">
        <v>7.9772135606323274E-3</v>
      </c>
      <c r="AX4">
        <v>0.28554508272508877</v>
      </c>
      <c r="AY4">
        <v>3.7904001604083248E-9</v>
      </c>
      <c r="AZ4">
        <v>1080577.4158407254</v>
      </c>
      <c r="BA4">
        <v>1.0198245418187135E-5</v>
      </c>
      <c r="BB4" s="23">
        <v>4967543.5364915514</v>
      </c>
      <c r="BC4" s="26">
        <v>-44921.209602198564</v>
      </c>
      <c r="BD4" s="27">
        <v>-0.89619003579438605</v>
      </c>
      <c r="BE4" s="23">
        <v>5395049.9999999991</v>
      </c>
      <c r="BF4" s="28">
        <v>0.92075949926164768</v>
      </c>
      <c r="BG4">
        <v>1</v>
      </c>
      <c r="BH4">
        <v>-3.3000000000000002E-2</v>
      </c>
      <c r="BI4">
        <v>4.5999999999999999E-2</v>
      </c>
      <c r="BJ4">
        <v>5625</v>
      </c>
      <c r="BK4" s="21">
        <v>1.01778606768568</v>
      </c>
      <c r="BL4">
        <v>113.109650695185</v>
      </c>
      <c r="BM4">
        <v>4.9675435364915508</v>
      </c>
      <c r="BN4">
        <v>113.109650695185</v>
      </c>
      <c r="BO4">
        <v>1.01778606768568</v>
      </c>
      <c r="BP4">
        <v>5345.0210247719642</v>
      </c>
      <c r="BQ4" t="s">
        <v>604</v>
      </c>
      <c r="BR4">
        <v>0.15240000000000001</v>
      </c>
    </row>
    <row r="5" spans="1:70">
      <c r="A5" s="20" t="s">
        <v>607</v>
      </c>
      <c r="B5">
        <v>13789520</v>
      </c>
      <c r="C5" s="21">
        <v>608.621106065763</v>
      </c>
      <c r="D5">
        <v>85.147893581579396</v>
      </c>
      <c r="E5">
        <v>624.86627494838649</v>
      </c>
      <c r="F5">
        <v>2643264.3898665085</v>
      </c>
      <c r="G5">
        <v>1562686.9740257831</v>
      </c>
      <c r="H5">
        <v>2.2019594042733509E-5</v>
      </c>
      <c r="I5">
        <v>7.2223252690249831E-5</v>
      </c>
      <c r="J5">
        <v>0.4911212487937569</v>
      </c>
      <c r="K5">
        <v>7679.7516396704104</v>
      </c>
      <c r="L5">
        <v>6.5036382888884548E-3</v>
      </c>
      <c r="M5">
        <v>4</v>
      </c>
      <c r="N5">
        <v>3118.8</v>
      </c>
      <c r="O5" s="22">
        <v>2.8502295699234241E-6</v>
      </c>
      <c r="P5" s="22">
        <v>5.9847340050885548E-3</v>
      </c>
      <c r="Q5" s="22">
        <v>1.905E-3</v>
      </c>
      <c r="R5">
        <v>0.15240000000000001</v>
      </c>
      <c r="S5" s="23">
        <v>6642123.14453125</v>
      </c>
      <c r="T5">
        <v>458.882857903603</v>
      </c>
      <c r="U5" s="24">
        <v>547.62342516690421</v>
      </c>
      <c r="V5">
        <v>0.03</v>
      </c>
      <c r="W5" s="22">
        <v>82263.173959791486</v>
      </c>
      <c r="X5">
        <v>3.1491139902307147E-2</v>
      </c>
      <c r="Y5">
        <v>5.6351542621364716</v>
      </c>
      <c r="Z5">
        <v>5.6351542954879825</v>
      </c>
      <c r="AA5">
        <v>-3.3351510886348024E-8</v>
      </c>
      <c r="AB5">
        <v>1.2736534184098725E-5</v>
      </c>
      <c r="AC5">
        <v>723.24994650167434</v>
      </c>
      <c r="AD5">
        <v>2580.6235926735508</v>
      </c>
      <c r="AE5">
        <v>547.62342639940357</v>
      </c>
      <c r="AF5" s="25">
        <v>1.2324993576839915E-6</v>
      </c>
      <c r="AG5">
        <v>1.2832823090736981E-5</v>
      </c>
      <c r="AH5">
        <v>61.275428887159265</v>
      </c>
      <c r="AI5">
        <v>0.31314799616464356</v>
      </c>
      <c r="AJ5">
        <v>34.768174308201331</v>
      </c>
      <c r="AK5">
        <v>7.40194628203297</v>
      </c>
      <c r="AL5">
        <v>1.1293680422758512</v>
      </c>
      <c r="AM5">
        <v>608.62110602010387</v>
      </c>
      <c r="AN5">
        <v>4.5659135139430873E-8</v>
      </c>
      <c r="AO5">
        <v>9.6288906638255869E-8</v>
      </c>
      <c r="AP5">
        <v>3.8154368282120599</v>
      </c>
      <c r="AQ5">
        <v>3.7458789055513968E-5</v>
      </c>
      <c r="AR5">
        <v>6.4645559986876185E-6</v>
      </c>
      <c r="AS5">
        <v>17.514525696979103</v>
      </c>
      <c r="AT5">
        <v>11.265152882321463</v>
      </c>
      <c r="AU5">
        <v>3.5276600515873247</v>
      </c>
      <c r="AV5">
        <v>0.28777677662473522</v>
      </c>
      <c r="AW5">
        <v>7.657349315826744E-3</v>
      </c>
      <c r="AX5">
        <v>0.28777677054152329</v>
      </c>
      <c r="AY5">
        <v>6.0832119341824864E-9</v>
      </c>
      <c r="AZ5">
        <v>1080577.4158407254</v>
      </c>
      <c r="BA5">
        <v>9.8176934233418866E-6</v>
      </c>
      <c r="BB5" s="23">
        <v>6622313.8793127453</v>
      </c>
      <c r="BC5" s="26">
        <v>-19809.265218504705</v>
      </c>
      <c r="BD5" s="27">
        <v>-0.29823694604058248</v>
      </c>
      <c r="BE5" s="23">
        <v>6688600</v>
      </c>
      <c r="BF5" s="28">
        <v>0.99008968682725018</v>
      </c>
      <c r="BG5">
        <v>1</v>
      </c>
      <c r="BH5">
        <v>-7.4999999999999997E-2</v>
      </c>
      <c r="BI5">
        <v>4.5999999999999999E-2</v>
      </c>
      <c r="BJ5">
        <v>5625</v>
      </c>
      <c r="BK5" s="21">
        <v>1.0054073303773623</v>
      </c>
      <c r="BL5">
        <v>149.73824816216</v>
      </c>
      <c r="BM5">
        <v>6.6223138793127454</v>
      </c>
      <c r="BN5">
        <v>149.73824816216</v>
      </c>
      <c r="BO5">
        <v>1.0054073303773623</v>
      </c>
      <c r="BP5">
        <v>12042.483109699813</v>
      </c>
      <c r="BQ5" t="s">
        <v>604</v>
      </c>
      <c r="BR5">
        <v>0.15240000000000001</v>
      </c>
    </row>
    <row r="6" spans="1:70">
      <c r="A6" s="20" t="s">
        <v>608</v>
      </c>
      <c r="B6">
        <v>13789520</v>
      </c>
      <c r="C6" s="21">
        <v>608.621106065763</v>
      </c>
      <c r="D6">
        <v>85.147893581579396</v>
      </c>
      <c r="E6">
        <v>624.86627494838649</v>
      </c>
      <c r="F6">
        <v>2643264.3898665085</v>
      </c>
      <c r="G6">
        <v>1562686.9740257831</v>
      </c>
      <c r="H6">
        <v>2.2019594042733509E-5</v>
      </c>
      <c r="I6">
        <v>7.2223252690249831E-5</v>
      </c>
      <c r="J6">
        <v>0.4911212487937569</v>
      </c>
      <c r="K6">
        <v>7679.7516396704104</v>
      </c>
      <c r="L6">
        <v>6.5036382888884548E-3</v>
      </c>
      <c r="M6" s="30">
        <v>5</v>
      </c>
      <c r="N6">
        <v>3118.8</v>
      </c>
      <c r="O6" s="22">
        <v>2.8502295699234241E-6</v>
      </c>
      <c r="P6" s="22">
        <v>5.9847340050885548E-3</v>
      </c>
      <c r="Q6" s="22">
        <v>1.905E-3</v>
      </c>
      <c r="R6">
        <v>0.15240000000000001</v>
      </c>
      <c r="S6" s="23">
        <v>5270594.08203125</v>
      </c>
      <c r="T6">
        <v>491.66308110577302</v>
      </c>
      <c r="U6" s="24">
        <v>562.07964798908085</v>
      </c>
      <c r="V6">
        <v>0.03</v>
      </c>
      <c r="W6" s="22">
        <v>82263.173959791486</v>
      </c>
      <c r="X6">
        <v>3.1491139902307147E-2</v>
      </c>
      <c r="Y6">
        <v>5.6351542621364716</v>
      </c>
      <c r="Z6">
        <v>5.6351542954879825</v>
      </c>
      <c r="AA6">
        <v>-3.3351510886348024E-8</v>
      </c>
      <c r="AB6">
        <v>1.2736534184098725E-5</v>
      </c>
      <c r="AC6">
        <v>696.02091466231286</v>
      </c>
      <c r="AD6">
        <v>2580.6235926735508</v>
      </c>
      <c r="AE6">
        <v>562.07964894928989</v>
      </c>
      <c r="AF6" s="25">
        <v>9.6020903583848849E-7</v>
      </c>
      <c r="AG6">
        <v>1.28131235952552E-5</v>
      </c>
      <c r="AH6">
        <v>61.275428887159265</v>
      </c>
      <c r="AI6">
        <v>0.31314799616464356</v>
      </c>
      <c r="AJ6">
        <v>34.714802147777128</v>
      </c>
      <c r="AK6">
        <v>5.6450816948258877</v>
      </c>
      <c r="AL6">
        <v>1.1293680422758512</v>
      </c>
      <c r="AM6">
        <v>608.62110604134955</v>
      </c>
      <c r="AN6">
        <v>2.4413452592852991E-8</v>
      </c>
      <c r="AO6">
        <v>7.658941115647415E-8</v>
      </c>
      <c r="AP6">
        <v>3.8109937572651442</v>
      </c>
      <c r="AQ6">
        <v>3.7546183098062627E-5</v>
      </c>
      <c r="AR6">
        <v>6.4448565032058368E-6</v>
      </c>
      <c r="AS6">
        <v>17.461153536554903</v>
      </c>
      <c r="AT6">
        <v>11.24989307807418</v>
      </c>
      <c r="AU6">
        <v>3.5228814744654233</v>
      </c>
      <c r="AV6">
        <v>0.2881122827997209</v>
      </c>
      <c r="AW6">
        <v>7.657349315826744E-3</v>
      </c>
      <c r="AX6">
        <v>0.288112276892315</v>
      </c>
      <c r="AY6">
        <v>5.9074058977870436E-9</v>
      </c>
      <c r="AZ6">
        <v>1080577.4158407254</v>
      </c>
      <c r="BA6">
        <v>9.8520715302894175E-6</v>
      </c>
      <c r="BB6" s="23">
        <v>5249091.5380591601</v>
      </c>
      <c r="BC6" s="26">
        <v>-21502.543972089887</v>
      </c>
      <c r="BD6" s="27">
        <v>-0.40797192190150527</v>
      </c>
      <c r="BE6" s="23">
        <v>5678999.9999999991</v>
      </c>
      <c r="BF6" s="28">
        <v>0.924298562785554</v>
      </c>
      <c r="BG6">
        <v>1</v>
      </c>
      <c r="BH6">
        <v>-3.5999999999999997E-2</v>
      </c>
      <c r="BI6">
        <v>4.5999999999999999E-2</v>
      </c>
      <c r="BJ6">
        <v>5625</v>
      </c>
      <c r="BK6" s="21">
        <v>1.0160505934205397</v>
      </c>
      <c r="BL6">
        <v>116.95802495998998</v>
      </c>
      <c r="BM6">
        <v>5.2490915380591598</v>
      </c>
      <c r="BN6">
        <v>116.95802495998998</v>
      </c>
      <c r="BO6">
        <v>1.0160505934205397</v>
      </c>
      <c r="BP6">
        <v>5922.5376057424419</v>
      </c>
      <c r="BQ6" t="s">
        <v>604</v>
      </c>
      <c r="BR6">
        <v>0.15240000000000001</v>
      </c>
    </row>
    <row r="7" spans="1:70">
      <c r="A7" s="20" t="s">
        <v>609</v>
      </c>
      <c r="B7">
        <v>13789520</v>
      </c>
      <c r="C7" s="21">
        <v>608.621106065763</v>
      </c>
      <c r="D7">
        <v>85.147893581579396</v>
      </c>
      <c r="E7">
        <v>624.86627494838649</v>
      </c>
      <c r="F7">
        <v>2643264.3898665085</v>
      </c>
      <c r="G7">
        <v>1562686.9740257831</v>
      </c>
      <c r="H7">
        <v>2.2019594042733509E-5</v>
      </c>
      <c r="I7">
        <v>7.2223252690249831E-5</v>
      </c>
      <c r="J7">
        <v>0.4911212487937569</v>
      </c>
      <c r="K7">
        <v>7679.7516396704104</v>
      </c>
      <c r="L7">
        <v>6.5036382888884548E-3</v>
      </c>
      <c r="M7">
        <v>6</v>
      </c>
      <c r="N7">
        <v>3118.8</v>
      </c>
      <c r="O7" s="22">
        <v>2.8502295699234241E-6</v>
      </c>
      <c r="P7" s="22">
        <v>5.9847340050885548E-3</v>
      </c>
      <c r="Q7" s="22">
        <v>1.905E-3</v>
      </c>
      <c r="R7">
        <v>0.15240000000000001</v>
      </c>
      <c r="S7" s="23">
        <v>5246751.89453125</v>
      </c>
      <c r="T7">
        <v>492.22868586317702</v>
      </c>
      <c r="U7" s="24">
        <v>562.32671465294015</v>
      </c>
      <c r="V7">
        <v>0.03</v>
      </c>
      <c r="W7" s="22">
        <v>82263.173959791486</v>
      </c>
      <c r="X7">
        <v>3.1491139902307147E-2</v>
      </c>
      <c r="Y7">
        <v>5.6351542621364716</v>
      </c>
      <c r="Z7">
        <v>5.6351542954879825</v>
      </c>
      <c r="AA7">
        <v>-3.3351510886348024E-8</v>
      </c>
      <c r="AB7">
        <v>1.2736534184098725E-5</v>
      </c>
      <c r="AC7">
        <v>695.55499809770356</v>
      </c>
      <c r="AD7">
        <v>2580.6235926735508</v>
      </c>
      <c r="AE7">
        <v>562.32671560849008</v>
      </c>
      <c r="AF7" s="25">
        <v>9.5554992185498122E-7</v>
      </c>
      <c r="AG7">
        <v>1.2812504443858104E-5</v>
      </c>
      <c r="AH7">
        <v>61.275428887159265</v>
      </c>
      <c r="AI7">
        <v>0.31314799616464356</v>
      </c>
      <c r="AJ7">
        <v>34.713124670923811</v>
      </c>
      <c r="AK7">
        <v>5.6150323405509432</v>
      </c>
      <c r="AL7">
        <v>1.1293680422758512</v>
      </c>
      <c r="AM7">
        <v>608.62110604178554</v>
      </c>
      <c r="AN7">
        <v>2.3977463570190594E-8</v>
      </c>
      <c r="AO7">
        <v>7.5970259759379011E-8</v>
      </c>
      <c r="AP7">
        <v>3.8108539041678795</v>
      </c>
      <c r="AQ7">
        <v>3.7548938935195253E-5</v>
      </c>
      <c r="AR7">
        <v>6.4442373518087417E-6</v>
      </c>
      <c r="AS7">
        <v>17.45947605970159</v>
      </c>
      <c r="AT7">
        <v>11.249412709628936</v>
      </c>
      <c r="AU7">
        <v>3.5227310480493745</v>
      </c>
      <c r="AV7">
        <v>0.28812285611850497</v>
      </c>
      <c r="AW7">
        <v>7.657349315826744E-3</v>
      </c>
      <c r="AX7">
        <v>0.28812285021663991</v>
      </c>
      <c r="AY7">
        <v>5.9018650522268956E-9</v>
      </c>
      <c r="AZ7">
        <v>1080577.4158407254</v>
      </c>
      <c r="BA7">
        <v>9.8531562425230956E-6</v>
      </c>
      <c r="BB7" s="23">
        <v>5206084.5145976553</v>
      </c>
      <c r="BC7" s="26">
        <v>-40667.379933594726</v>
      </c>
      <c r="BD7" s="27">
        <v>-0.77509630245681727</v>
      </c>
      <c r="BE7" s="23">
        <v>5521249.9999999991</v>
      </c>
      <c r="BF7" s="28">
        <v>0.94291772960790698</v>
      </c>
      <c r="BG7">
        <v>1</v>
      </c>
      <c r="BH7">
        <v>-4.8000000000000001E-2</v>
      </c>
      <c r="BI7">
        <v>4.5999999999999999E-2</v>
      </c>
      <c r="BJ7">
        <v>5625</v>
      </c>
      <c r="BK7" s="21">
        <v>1.0163000065472294</v>
      </c>
      <c r="BL7">
        <v>116.39242020258598</v>
      </c>
      <c r="BM7">
        <v>5.2060845145976549</v>
      </c>
      <c r="BN7">
        <v>116.39242020258598</v>
      </c>
      <c r="BO7">
        <v>1.0163000065472294</v>
      </c>
      <c r="BP7">
        <v>5835.8018644084668</v>
      </c>
      <c r="BQ7" t="s">
        <v>604</v>
      </c>
      <c r="BR7">
        <v>0.15240000000000001</v>
      </c>
    </row>
    <row r="8" spans="1:70">
      <c r="A8" s="20" t="s">
        <v>610</v>
      </c>
      <c r="B8">
        <v>13789520</v>
      </c>
      <c r="C8" s="21">
        <v>608.621106065763</v>
      </c>
      <c r="D8">
        <v>85.147893581579396</v>
      </c>
      <c r="E8">
        <v>624.86627494838649</v>
      </c>
      <c r="F8">
        <v>2643264.3898665085</v>
      </c>
      <c r="G8">
        <v>1562686.9740257831</v>
      </c>
      <c r="H8">
        <v>2.2019594042733509E-5</v>
      </c>
      <c r="I8">
        <v>7.2223252690249831E-5</v>
      </c>
      <c r="J8">
        <v>0.4911212487937569</v>
      </c>
      <c r="K8">
        <v>7679.7516396704104</v>
      </c>
      <c r="L8">
        <v>6.5036382888884548E-3</v>
      </c>
      <c r="M8" s="30">
        <v>7</v>
      </c>
      <c r="N8">
        <v>3132.36</v>
      </c>
      <c r="O8" s="22">
        <v>2.8502295699234241E-6</v>
      </c>
      <c r="P8" s="22">
        <v>5.9847340050885548E-3</v>
      </c>
      <c r="Q8" s="22">
        <v>1.905E-3</v>
      </c>
      <c r="R8">
        <v>0.15240000000000001</v>
      </c>
      <c r="S8" s="23">
        <v>6662660.05859375</v>
      </c>
      <c r="T8">
        <v>458.882857903603</v>
      </c>
      <c r="U8" s="24">
        <v>547.51245782397086</v>
      </c>
      <c r="V8">
        <v>0.03</v>
      </c>
      <c r="W8" s="22">
        <v>82620.8399335297</v>
      </c>
      <c r="X8">
        <v>3.1429666814954189E-2</v>
      </c>
      <c r="Y8">
        <v>5.6406624514571586</v>
      </c>
      <c r="Z8">
        <v>5.6406624763576003</v>
      </c>
      <c r="AA8">
        <v>-2.4900441708552989E-8</v>
      </c>
      <c r="AB8">
        <v>1.2651195938575835E-5</v>
      </c>
      <c r="AC8">
        <v>723.16766810763772</v>
      </c>
      <c r="AD8">
        <v>2589.3127220028477</v>
      </c>
      <c r="AE8">
        <v>547.51245782397109</v>
      </c>
      <c r="AF8" s="25">
        <v>0</v>
      </c>
      <c r="AG8">
        <v>1.2748365000298205E-5</v>
      </c>
      <c r="AH8">
        <v>61.688760371414311</v>
      </c>
      <c r="AI8">
        <v>0.31420238605924489</v>
      </c>
      <c r="AJ8">
        <v>34.65564690814486</v>
      </c>
      <c r="AK8">
        <v>7.400506181107172</v>
      </c>
      <c r="AL8">
        <v>1.1293680422758512</v>
      </c>
      <c r="AM8">
        <v>608.62110604038844</v>
      </c>
      <c r="AN8">
        <v>2.5374561118951533E-8</v>
      </c>
      <c r="AO8">
        <v>9.7169061722370871E-8</v>
      </c>
      <c r="AP8">
        <v>3.8228184295463499</v>
      </c>
      <c r="AQ8">
        <v>3.731426799315666E-5</v>
      </c>
      <c r="AR8">
        <v>6.4227670310102882E-6</v>
      </c>
      <c r="AS8">
        <v>17.459897515858685</v>
      </c>
      <c r="AT8">
        <v>11.249533403706167</v>
      </c>
      <c r="AU8">
        <v>3.5346302374976561</v>
      </c>
      <c r="AV8">
        <v>0.28818819204869373</v>
      </c>
      <c r="AW8">
        <v>7.6060429913178051E-3</v>
      </c>
      <c r="AX8">
        <v>0.28818818555697151</v>
      </c>
      <c r="AY8">
        <v>6.4917222153404452E-9</v>
      </c>
      <c r="AZ8">
        <v>1080577.4158407254</v>
      </c>
      <c r="BA8">
        <v>9.760931281683893E-6</v>
      </c>
      <c r="BB8" s="23">
        <v>6721709.2980830232</v>
      </c>
      <c r="BC8" s="26">
        <v>59049.239489273168</v>
      </c>
      <c r="BD8" s="27">
        <v>0.88627123356097448</v>
      </c>
      <c r="BE8" s="23">
        <v>6751700</v>
      </c>
      <c r="BF8" s="28">
        <v>0.99555805176222623</v>
      </c>
      <c r="BG8">
        <v>1</v>
      </c>
      <c r="BH8">
        <v>-7.0999999999999994E-2</v>
      </c>
      <c r="BI8">
        <v>4.5999999999999999E-2</v>
      </c>
      <c r="BJ8">
        <v>5625</v>
      </c>
      <c r="BK8" s="21">
        <v>1.0054073303773623</v>
      </c>
      <c r="BL8">
        <v>149.73824816216</v>
      </c>
      <c r="BM8">
        <v>6.7217092980830229</v>
      </c>
      <c r="BN8">
        <v>149.73824816216</v>
      </c>
      <c r="BO8">
        <v>1.0054073303773623</v>
      </c>
      <c r="BP8">
        <v>12042.483109699813</v>
      </c>
      <c r="BQ8" t="s">
        <v>604</v>
      </c>
      <c r="BR8">
        <v>0.15240000000000001</v>
      </c>
    </row>
    <row r="9" spans="1:70">
      <c r="A9" s="20" t="s">
        <v>611</v>
      </c>
      <c r="B9">
        <v>13789520</v>
      </c>
      <c r="C9" s="21">
        <v>608.621106065763</v>
      </c>
      <c r="D9">
        <v>85.147893581579396</v>
      </c>
      <c r="E9">
        <v>624.86627494838649</v>
      </c>
      <c r="F9">
        <v>2643264.3898665085</v>
      </c>
      <c r="G9">
        <v>1562686.9740257831</v>
      </c>
      <c r="H9">
        <v>2.2019594042733509E-5</v>
      </c>
      <c r="I9">
        <v>7.2223252690249831E-5</v>
      </c>
      <c r="J9">
        <v>0.4911212487937569</v>
      </c>
      <c r="K9">
        <v>7679.7516396704104</v>
      </c>
      <c r="L9">
        <v>6.5036382888884548E-3</v>
      </c>
      <c r="M9">
        <v>8</v>
      </c>
      <c r="N9">
        <v>3145.92</v>
      </c>
      <c r="O9" s="22">
        <v>2.8502295699234241E-6</v>
      </c>
      <c r="P9" s="22">
        <v>5.9847340050885548E-3</v>
      </c>
      <c r="Q9" s="22">
        <v>1.905E-3</v>
      </c>
      <c r="R9">
        <v>0.15240000000000001</v>
      </c>
      <c r="S9" s="23">
        <v>3751771.9142187499</v>
      </c>
      <c r="T9">
        <v>527.873770788711</v>
      </c>
      <c r="U9" s="24">
        <v>577.56635204125132</v>
      </c>
      <c r="V9">
        <v>0.03</v>
      </c>
      <c r="W9" s="22">
        <v>82978.505907267943</v>
      </c>
      <c r="X9">
        <v>3.1368633029053412E-2</v>
      </c>
      <c r="Y9">
        <v>5.6461472885750759</v>
      </c>
      <c r="Z9">
        <v>5.6461473058660534</v>
      </c>
      <c r="AA9">
        <v>-1.7290977538664265E-8</v>
      </c>
      <c r="AB9">
        <v>1.2566772574052624E-5</v>
      </c>
      <c r="AC9">
        <v>666.59199839635016</v>
      </c>
      <c r="AD9">
        <v>2597.9956429087829</v>
      </c>
      <c r="AE9">
        <v>577.56635204125121</v>
      </c>
      <c r="AF9" s="25">
        <v>0</v>
      </c>
      <c r="AG9">
        <v>1.262070038134585E-5</v>
      </c>
      <c r="AH9">
        <v>62.103184414909315</v>
      </c>
      <c r="AI9">
        <v>0.31525602258735741</v>
      </c>
      <c r="AJ9">
        <v>34.423647875269012</v>
      </c>
      <c r="AK9">
        <v>3.7493913529362466</v>
      </c>
      <c r="AL9">
        <v>1.1293680422758512</v>
      </c>
      <c r="AM9">
        <v>608.62110606143051</v>
      </c>
      <c r="AN9">
        <v>4.3324916987330653E-9</v>
      </c>
      <c r="AO9">
        <v>5.392780729322607E-8</v>
      </c>
      <c r="AP9">
        <v>3.8200143277974394</v>
      </c>
      <c r="AQ9">
        <v>3.7369069571560522E-5</v>
      </c>
      <c r="AR9">
        <v>6.3373140943195381E-6</v>
      </c>
      <c r="AS9">
        <v>17.285369453844183</v>
      </c>
      <c r="AT9">
        <v>11.199302236956409</v>
      </c>
      <c r="AU9">
        <v>3.5306474789765723</v>
      </c>
      <c r="AV9">
        <v>0.28936684882086716</v>
      </c>
      <c r="AW9">
        <v>7.5552867036788422E-3</v>
      </c>
      <c r="AX9">
        <v>0.28936684232855492</v>
      </c>
      <c r="AY9">
        <v>6.4923122433668823E-9</v>
      </c>
      <c r="AZ9">
        <v>1080577.4158407254</v>
      </c>
      <c r="BA9">
        <v>9.7824422541124198E-6</v>
      </c>
      <c r="BB9" s="23">
        <v>3722274.8804097762</v>
      </c>
      <c r="BC9" s="26">
        <v>-29497.033808973618</v>
      </c>
      <c r="BD9" s="27">
        <v>-0.78621607292233098</v>
      </c>
      <c r="BE9" s="23">
        <v>4164600</v>
      </c>
      <c r="BF9" s="28">
        <v>0.89378929078657643</v>
      </c>
      <c r="BG9">
        <v>1</v>
      </c>
      <c r="BH9">
        <v>-2.7E-2</v>
      </c>
      <c r="BI9">
        <v>4.5999999999999999E-2</v>
      </c>
      <c r="BJ9">
        <v>5625</v>
      </c>
      <c r="BK9" s="21">
        <v>1.0342425455550026</v>
      </c>
      <c r="BL9">
        <v>80.747335277052002</v>
      </c>
      <c r="BM9">
        <v>3.7222748804097763</v>
      </c>
      <c r="BN9">
        <v>80.747335277052002</v>
      </c>
      <c r="BO9">
        <v>1.0342425455550026</v>
      </c>
      <c r="BP9">
        <v>1660.3453321804866</v>
      </c>
      <c r="BQ9" t="s">
        <v>604</v>
      </c>
      <c r="BR9">
        <v>0.15240000000000001</v>
      </c>
    </row>
    <row r="10" spans="1:70">
      <c r="A10" s="20" t="s">
        <v>612</v>
      </c>
      <c r="B10">
        <v>13789520</v>
      </c>
      <c r="C10" s="21">
        <v>608.621106065763</v>
      </c>
      <c r="D10">
        <v>85.147893581579396</v>
      </c>
      <c r="E10">
        <v>624.86627494838649</v>
      </c>
      <c r="F10">
        <v>2643264.3898665085</v>
      </c>
      <c r="G10">
        <v>1562686.9740257831</v>
      </c>
      <c r="H10">
        <v>2.2019594042733509E-5</v>
      </c>
      <c r="I10">
        <v>7.2223252690249831E-5</v>
      </c>
      <c r="J10">
        <v>0.4911212487937569</v>
      </c>
      <c r="K10">
        <v>7679.7516396704104</v>
      </c>
      <c r="L10">
        <v>6.5036382888884548E-3</v>
      </c>
      <c r="M10" s="30">
        <v>9</v>
      </c>
      <c r="N10">
        <v>3145.92</v>
      </c>
      <c r="O10" s="22">
        <v>2.8502295699234241E-6</v>
      </c>
      <c r="P10" s="22">
        <v>5.9847340050885548E-3</v>
      </c>
      <c r="Q10" s="22">
        <v>1.905E-3</v>
      </c>
      <c r="R10">
        <v>0.15240000000000001</v>
      </c>
      <c r="S10" s="23">
        <v>3535281.83984375</v>
      </c>
      <c r="T10">
        <v>532.84871111815698</v>
      </c>
      <c r="U10" s="24">
        <v>579.67386043261047</v>
      </c>
      <c r="V10">
        <v>0.03</v>
      </c>
      <c r="W10" s="22">
        <v>82978.505907267943</v>
      </c>
      <c r="X10">
        <v>3.1368633029053412E-2</v>
      </c>
      <c r="Y10">
        <v>5.6461472885750759</v>
      </c>
      <c r="Z10">
        <v>5.6461473058660534</v>
      </c>
      <c r="AA10">
        <v>-1.7290977538664265E-8</v>
      </c>
      <c r="AB10">
        <v>1.2566772574052624E-5</v>
      </c>
      <c r="AC10">
        <v>662.65222217497114</v>
      </c>
      <c r="AD10">
        <v>2597.9956429087829</v>
      </c>
      <c r="AE10">
        <v>579.67386105913249</v>
      </c>
      <c r="AF10" s="25">
        <v>6.2652202359458897E-7</v>
      </c>
      <c r="AG10">
        <v>1.2617867547897153E-5</v>
      </c>
      <c r="AH10">
        <v>62.103184414909315</v>
      </c>
      <c r="AI10">
        <v>0.31525602258735741</v>
      </c>
      <c r="AJ10">
        <v>34.41592116770282</v>
      </c>
      <c r="AK10">
        <v>3.494704755162132</v>
      </c>
      <c r="AL10">
        <v>1.1293680422758512</v>
      </c>
      <c r="AM10">
        <v>608.62110606173542</v>
      </c>
      <c r="AN10">
        <v>4.0275835999636911E-9</v>
      </c>
      <c r="AO10">
        <v>5.1094973844528803E-8</v>
      </c>
      <c r="AP10">
        <v>3.8193591945701875</v>
      </c>
      <c r="AQ10">
        <v>3.7381890475576374E-5</v>
      </c>
      <c r="AR10">
        <v>6.3344812608708408E-6</v>
      </c>
      <c r="AS10">
        <v>17.277642746277984</v>
      </c>
      <c r="AT10">
        <v>11.197066694622837</v>
      </c>
      <c r="AU10">
        <v>3.5299427107921644</v>
      </c>
      <c r="AV10">
        <v>0.28941648377802309</v>
      </c>
      <c r="AW10">
        <v>7.5552867036788422E-3</v>
      </c>
      <c r="AX10">
        <v>0.28941647731275438</v>
      </c>
      <c r="AY10">
        <v>6.4652687092880967E-9</v>
      </c>
      <c r="AZ10">
        <v>1080577.4158407254</v>
      </c>
      <c r="BA10">
        <v>9.7874770534074241E-6</v>
      </c>
      <c r="BB10" s="23">
        <v>3524929.1848958489</v>
      </c>
      <c r="BC10" s="26">
        <v>-10352.654947901145</v>
      </c>
      <c r="BD10" s="27">
        <v>-0.29283817859225347</v>
      </c>
      <c r="BE10" s="23">
        <v>3943750</v>
      </c>
      <c r="BF10" s="28">
        <v>0.89380137810354332</v>
      </c>
      <c r="BG10">
        <v>1</v>
      </c>
      <c r="BH10">
        <v>-2.5999999999999999E-2</v>
      </c>
      <c r="BI10">
        <v>4.5999999999999999E-2</v>
      </c>
      <c r="BJ10">
        <v>5625</v>
      </c>
      <c r="BK10" s="21">
        <v>1.0366401828979259</v>
      </c>
      <c r="BL10">
        <v>75.772394947606017</v>
      </c>
      <c r="BM10">
        <v>3.5249291848958486</v>
      </c>
      <c r="BN10">
        <v>75.772394947606017</v>
      </c>
      <c r="BO10">
        <v>1.0366401828979259</v>
      </c>
      <c r="BP10">
        <v>1279.6642402875084</v>
      </c>
      <c r="BQ10" t="s">
        <v>604</v>
      </c>
      <c r="BR10">
        <v>0.15240000000000001</v>
      </c>
    </row>
    <row r="11" spans="1:70">
      <c r="A11" s="20" t="s">
        <v>613</v>
      </c>
      <c r="B11">
        <v>13789520</v>
      </c>
      <c r="C11" s="21">
        <v>608.621106065763</v>
      </c>
      <c r="D11">
        <v>85.147893581579396</v>
      </c>
      <c r="E11">
        <v>624.86627494838649</v>
      </c>
      <c r="F11">
        <v>2643264.3898665085</v>
      </c>
      <c r="G11">
        <v>1562686.9740257831</v>
      </c>
      <c r="H11">
        <v>2.2019594042733509E-5</v>
      </c>
      <c r="I11">
        <v>7.2223252690249831E-5</v>
      </c>
      <c r="J11">
        <v>0.4911212487937569</v>
      </c>
      <c r="K11">
        <v>7679.7516396704104</v>
      </c>
      <c r="L11">
        <v>6.5036382888884548E-3</v>
      </c>
      <c r="M11">
        <v>10</v>
      </c>
      <c r="N11">
        <v>3634.08</v>
      </c>
      <c r="O11" s="22">
        <v>2.8502295699234241E-6</v>
      </c>
      <c r="P11" s="22">
        <v>5.9847340050885548E-3</v>
      </c>
      <c r="Q11" s="22">
        <v>1.905E-3</v>
      </c>
      <c r="R11">
        <v>0.15240000000000001</v>
      </c>
      <c r="S11" s="23">
        <v>3515012.92578125</v>
      </c>
      <c r="T11">
        <v>541.31775243261598</v>
      </c>
      <c r="U11" s="24">
        <v>581.62055488422368</v>
      </c>
      <c r="V11">
        <v>0.03</v>
      </c>
      <c r="W11" s="22">
        <v>95854.48096184399</v>
      </c>
      <c r="X11">
        <v>2.9426133181738853E-2</v>
      </c>
      <c r="Y11">
        <v>5.8295281243322146</v>
      </c>
      <c r="Z11">
        <v>5.8295281357081636</v>
      </c>
      <c r="AA11">
        <v>-1.137594907163475E-8</v>
      </c>
      <c r="AB11">
        <v>1.003904808948447E-5</v>
      </c>
      <c r="AC11">
        <v>654.95066353834602</v>
      </c>
      <c r="AD11">
        <v>2906.7255552095385</v>
      </c>
      <c r="AE11">
        <v>581.62055488422357</v>
      </c>
      <c r="AF11" s="25">
        <v>0</v>
      </c>
      <c r="AG11">
        <v>1.0081321194048967E-5</v>
      </c>
      <c r="AH11">
        <v>77.74009923152903</v>
      </c>
      <c r="AI11">
        <v>0.35271912013770884</v>
      </c>
      <c r="AJ11">
        <v>30.764970021015927</v>
      </c>
      <c r="AK11">
        <v>3.0519131984293812</v>
      </c>
      <c r="AL11">
        <v>1.1293680422758512</v>
      </c>
      <c r="AM11">
        <v>608.62110606575754</v>
      </c>
      <c r="AN11">
        <v>5.4569682106375694E-12</v>
      </c>
      <c r="AO11">
        <v>4.2273104564496906E-8</v>
      </c>
      <c r="AP11">
        <v>4.0567578326103186</v>
      </c>
      <c r="AQ11">
        <v>3.3134780786405241E-5</v>
      </c>
      <c r="AR11">
        <v>5.0617971493067319E-6</v>
      </c>
      <c r="AS11">
        <v>15.446987012258971</v>
      </c>
      <c r="AT11">
        <v>10.63706984469006</v>
      </c>
      <c r="AU11">
        <v>3.7518979164624335</v>
      </c>
      <c r="AV11">
        <v>0.3048599161478851</v>
      </c>
      <c r="AW11">
        <v>6.0355899735690475E-3</v>
      </c>
      <c r="AX11">
        <v>0.30485988684059384</v>
      </c>
      <c r="AY11">
        <v>2.9307291260494139E-8</v>
      </c>
      <c r="AZ11" s="28">
        <v>1080577.4158407254</v>
      </c>
      <c r="BA11" s="28">
        <v>8.1677985607251989E-6</v>
      </c>
      <c r="BB11" s="23">
        <v>3494637.2169810929</v>
      </c>
      <c r="BC11" s="26">
        <v>-20375.708800157066</v>
      </c>
      <c r="BD11" s="27">
        <v>-0.57967663932923774</v>
      </c>
      <c r="BE11" s="23">
        <v>4417000</v>
      </c>
      <c r="BF11" s="28">
        <v>0.79117890355016818</v>
      </c>
      <c r="BG11">
        <v>1</v>
      </c>
      <c r="BH11">
        <v>1E-3</v>
      </c>
      <c r="BI11">
        <v>4.5999999999999999E-2</v>
      </c>
      <c r="BJ11">
        <v>5625</v>
      </c>
      <c r="BK11" s="21">
        <v>1.0402903844767064</v>
      </c>
      <c r="BL11">
        <v>67.303353633147026</v>
      </c>
      <c r="BM11">
        <v>3.4946372169810926</v>
      </c>
      <c r="BN11">
        <v>67.303353633147026</v>
      </c>
      <c r="BO11">
        <v>1.0402903844767064</v>
      </c>
      <c r="BP11">
        <v>745.47311961668288</v>
      </c>
      <c r="BQ11" t="s">
        <v>604</v>
      </c>
      <c r="BR11">
        <v>0.15240000000000001</v>
      </c>
    </row>
    <row r="12" spans="1:70">
      <c r="A12" s="20" t="s">
        <v>614</v>
      </c>
      <c r="B12">
        <v>13789520</v>
      </c>
      <c r="C12" s="21">
        <v>608.621106065763</v>
      </c>
      <c r="D12">
        <v>85.147893581579396</v>
      </c>
      <c r="E12">
        <v>624.86627494838649</v>
      </c>
      <c r="F12">
        <v>2643264.3898665085</v>
      </c>
      <c r="G12">
        <v>1562686.9740257831</v>
      </c>
      <c r="H12">
        <v>2.2019594042733509E-5</v>
      </c>
      <c r="I12">
        <v>7.2223252690249831E-5</v>
      </c>
      <c r="J12">
        <v>0.4911212487937569</v>
      </c>
      <c r="K12">
        <v>7679.7516396704104</v>
      </c>
      <c r="L12">
        <v>6.5036382888884548E-3</v>
      </c>
      <c r="M12" s="30">
        <v>11</v>
      </c>
      <c r="N12">
        <v>3851.04</v>
      </c>
      <c r="O12" s="22">
        <v>2.8502295699234241E-6</v>
      </c>
      <c r="P12" s="22">
        <v>5.9847340050885548E-3</v>
      </c>
      <c r="Q12" s="22">
        <v>1.905E-3</v>
      </c>
      <c r="R12">
        <v>0.15240000000000001</v>
      </c>
      <c r="S12" s="23">
        <v>4025857.05078125</v>
      </c>
      <c r="T12">
        <v>534.00031274747698</v>
      </c>
      <c r="U12" s="24">
        <v>577.55983655479395</v>
      </c>
      <c r="V12">
        <v>0.03</v>
      </c>
      <c r="W12" s="22">
        <v>101577.13654165558</v>
      </c>
      <c r="X12">
        <v>2.869484323396514E-2</v>
      </c>
      <c r="Y12">
        <v>5.9033437360973915</v>
      </c>
      <c r="Z12">
        <v>5.9033437630197314</v>
      </c>
      <c r="AA12">
        <v>-2.6922339912971438E-8</v>
      </c>
      <c r="AB12">
        <v>9.167581559868937E-6</v>
      </c>
      <c r="AC12">
        <v>659.74607261695246</v>
      </c>
      <c r="AD12">
        <v>3041.7457153528158</v>
      </c>
      <c r="AE12">
        <v>577.55983655479395</v>
      </c>
      <c r="AF12" s="25">
        <v>0</v>
      </c>
      <c r="AG12">
        <v>9.2124976108217692E-6</v>
      </c>
      <c r="AH12">
        <v>85.130041065898297</v>
      </c>
      <c r="AI12">
        <v>0.3691032579525898</v>
      </c>
      <c r="AJ12">
        <v>29.419501454504115</v>
      </c>
      <c r="AK12">
        <v>3.4042619883252869</v>
      </c>
      <c r="AL12">
        <v>1.1293680422758512</v>
      </c>
      <c r="AM12">
        <v>608.62110606589181</v>
      </c>
      <c r="AN12">
        <v>-1.2880718713859096E-10</v>
      </c>
      <c r="AO12">
        <v>4.4916050952832206E-8</v>
      </c>
      <c r="AP12">
        <v>4.1562829467995943</v>
      </c>
      <c r="AQ12">
        <v>3.1566908964919469E-5</v>
      </c>
      <c r="AR12">
        <v>4.6287068308873007E-6</v>
      </c>
      <c r="AS12">
        <v>14.781468945381372</v>
      </c>
      <c r="AT12">
        <v>10.416871489775144</v>
      </c>
      <c r="AU12">
        <v>3.8449012045494531</v>
      </c>
      <c r="AV12">
        <v>0.31138174225014126</v>
      </c>
      <c r="AW12">
        <v>5.5116543771295823E-3</v>
      </c>
      <c r="AX12">
        <v>0.3113817379247571</v>
      </c>
      <c r="AY12">
        <v>4.3253841619517175E-9</v>
      </c>
      <c r="AZ12">
        <v>1080577.4158407254</v>
      </c>
      <c r="BA12">
        <v>7.5949855601689732E-6</v>
      </c>
      <c r="BB12" s="23">
        <v>3993168.0311900629</v>
      </c>
      <c r="BC12" s="26">
        <v>-32689.019591187127</v>
      </c>
      <c r="BD12" s="27">
        <v>-0.81197665935116992</v>
      </c>
      <c r="BE12" s="23">
        <v>4858700</v>
      </c>
      <c r="BF12" s="28">
        <v>0.82185935151173417</v>
      </c>
      <c r="BG12">
        <v>1</v>
      </c>
      <c r="BH12">
        <v>-1.7999999999999999E-2</v>
      </c>
      <c r="BI12">
        <v>4.5999999999999999E-2</v>
      </c>
      <c r="BJ12">
        <v>5625</v>
      </c>
      <c r="BK12" s="21">
        <v>1.0371720476345692</v>
      </c>
      <c r="BL12">
        <v>74.620793318286019</v>
      </c>
      <c r="BM12">
        <v>3.9931680311900628</v>
      </c>
      <c r="BN12">
        <v>74.620793318286019</v>
      </c>
      <c r="BO12">
        <v>1.0371720476345692</v>
      </c>
      <c r="BP12">
        <v>1198.5993299874779</v>
      </c>
      <c r="BQ12" t="s">
        <v>604</v>
      </c>
      <c r="BR12">
        <v>0.15240000000000001</v>
      </c>
    </row>
    <row r="13" spans="1:70">
      <c r="A13" s="20" t="s">
        <v>615</v>
      </c>
      <c r="B13">
        <v>13789520</v>
      </c>
      <c r="C13" s="21">
        <v>608.621106065763</v>
      </c>
      <c r="D13">
        <v>85.147893581579396</v>
      </c>
      <c r="E13">
        <v>624.86627494838649</v>
      </c>
      <c r="F13">
        <v>2643264.3898665085</v>
      </c>
      <c r="G13">
        <v>1562686.9740257831</v>
      </c>
      <c r="H13">
        <v>2.2019594042733509E-5</v>
      </c>
      <c r="I13">
        <v>7.2223252690249831E-5</v>
      </c>
      <c r="J13">
        <v>0.4911212487937569</v>
      </c>
      <c r="K13">
        <v>7679.7516396704104</v>
      </c>
      <c r="L13">
        <v>6.5036382888884548E-3</v>
      </c>
      <c r="M13">
        <v>12</v>
      </c>
      <c r="N13">
        <v>3905.28</v>
      </c>
      <c r="O13" s="22">
        <v>2.8502295699234241E-6</v>
      </c>
      <c r="P13" s="22">
        <v>5.9847340050885548E-3</v>
      </c>
      <c r="Q13" s="22">
        <v>1.905E-3</v>
      </c>
      <c r="R13">
        <v>0.15240000000000001</v>
      </c>
      <c r="S13" s="23">
        <v>4119595.80078125</v>
      </c>
      <c r="T13">
        <v>532.84871111815698</v>
      </c>
      <c r="U13" s="24">
        <v>576.80340223491476</v>
      </c>
      <c r="V13">
        <v>0.03</v>
      </c>
      <c r="W13" s="22">
        <v>103007.80043660846</v>
      </c>
      <c r="X13">
        <v>2.85224803085561E-2</v>
      </c>
      <c r="Y13">
        <v>5.9211539858301681</v>
      </c>
      <c r="Z13">
        <v>5.9211539940556213</v>
      </c>
      <c r="AA13">
        <v>-8.2254532074443887E-9</v>
      </c>
      <c r="AB13">
        <v>8.9685669488103572E-6</v>
      </c>
      <c r="AC13">
        <v>660.32967746038969</v>
      </c>
      <c r="AD13">
        <v>3075.3090688969974</v>
      </c>
      <c r="AE13">
        <v>576.80340223491464</v>
      </c>
      <c r="AF13" s="25">
        <v>0</v>
      </c>
      <c r="AG13">
        <v>9.0140075816042139E-6</v>
      </c>
      <c r="AH13">
        <v>87.019096709774388</v>
      </c>
      <c r="AI13">
        <v>0.37317603204361366</v>
      </c>
      <c r="AJ13">
        <v>29.103264317914672</v>
      </c>
      <c r="AK13">
        <v>3.4558053694718196</v>
      </c>
      <c r="AL13">
        <v>1.1293680422758512</v>
      </c>
      <c r="AM13">
        <v>608.62110606228043</v>
      </c>
      <c r="AN13">
        <v>3.4825688999262638E-9</v>
      </c>
      <c r="AO13">
        <v>4.5440632793856674E-8</v>
      </c>
      <c r="AP13">
        <v>4.1804653005391827</v>
      </c>
      <c r="AQ13">
        <v>3.1202760847978883E-5</v>
      </c>
      <c r="AR13">
        <v>4.5297241071990353E-6</v>
      </c>
      <c r="AS13">
        <v>14.624988584221047</v>
      </c>
      <c r="AT13">
        <v>10.363658062757668</v>
      </c>
      <c r="AU13">
        <v>3.8674687933167107</v>
      </c>
      <c r="AV13">
        <v>0.31299650722247208</v>
      </c>
      <c r="AW13">
        <v>5.3920045278219473E-3</v>
      </c>
      <c r="AX13">
        <v>0.31299650243076738</v>
      </c>
      <c r="AY13">
        <v>4.7917046996914792E-9</v>
      </c>
      <c r="AZ13">
        <v>1080577.4158407254</v>
      </c>
      <c r="BA13">
        <v>7.4639444666493109E-6</v>
      </c>
      <c r="BB13" s="23">
        <v>4110729.9133121273</v>
      </c>
      <c r="BC13" s="26">
        <v>-8865.887469122652</v>
      </c>
      <c r="BD13" s="27">
        <v>-0.21521255719896851</v>
      </c>
      <c r="BE13" s="23">
        <v>4890250</v>
      </c>
      <c r="BF13" s="28">
        <v>0.84059708876072337</v>
      </c>
      <c r="BG13">
        <v>1</v>
      </c>
      <c r="BH13">
        <v>-2.5999999999999999E-2</v>
      </c>
      <c r="BI13">
        <v>4.5999999999999999E-2</v>
      </c>
      <c r="BJ13">
        <v>5625</v>
      </c>
      <c r="BK13" s="21">
        <v>1.0366401828979259</v>
      </c>
      <c r="BL13">
        <v>75.772394947606017</v>
      </c>
      <c r="BM13">
        <v>4.1107299133121273</v>
      </c>
      <c r="BN13">
        <v>75.772394947606017</v>
      </c>
      <c r="BO13">
        <v>1.0366401828979259</v>
      </c>
      <c r="BP13">
        <v>1279.6642402875084</v>
      </c>
      <c r="BQ13" t="s">
        <v>604</v>
      </c>
      <c r="BR13">
        <v>0.15240000000000001</v>
      </c>
    </row>
    <row r="14" spans="1:70">
      <c r="A14" s="20" t="s">
        <v>616</v>
      </c>
      <c r="B14">
        <v>13789520</v>
      </c>
      <c r="C14" s="21">
        <v>608.621106065763</v>
      </c>
      <c r="D14">
        <v>85.147893581579396</v>
      </c>
      <c r="E14">
        <v>624.86627494838649</v>
      </c>
      <c r="F14">
        <v>2643264.3898665085</v>
      </c>
      <c r="G14">
        <v>1562686.9740257831</v>
      </c>
      <c r="H14">
        <v>2.2019594042733509E-5</v>
      </c>
      <c r="I14">
        <v>7.2223252690249831E-5</v>
      </c>
      <c r="J14">
        <v>0.4911212487937569</v>
      </c>
      <c r="K14">
        <v>7679.7516396704104</v>
      </c>
      <c r="L14">
        <v>6.5036382888884548E-3</v>
      </c>
      <c r="M14" s="30">
        <v>13</v>
      </c>
      <c r="N14">
        <v>3918.84</v>
      </c>
      <c r="O14" s="22">
        <v>2.8502295699234241E-6</v>
      </c>
      <c r="P14" s="22">
        <v>5.9847340050885548E-3</v>
      </c>
      <c r="Q14" s="22">
        <v>1.905E-3</v>
      </c>
      <c r="R14">
        <v>0.15240000000000001</v>
      </c>
      <c r="S14" s="23">
        <v>4409098.14453125</v>
      </c>
      <c r="T14">
        <v>527.29080640581196</v>
      </c>
      <c r="U14" s="24">
        <v>574.17160885772421</v>
      </c>
      <c r="V14">
        <v>0.03</v>
      </c>
      <c r="W14" s="22">
        <v>103365.46641034669</v>
      </c>
      <c r="X14">
        <v>2.8480000643945416E-2</v>
      </c>
      <c r="Y14">
        <v>5.9255682222598542</v>
      </c>
      <c r="Z14">
        <v>5.9255682336923261</v>
      </c>
      <c r="AA14">
        <v>-1.1432471858086046E-8</v>
      </c>
      <c r="AB14">
        <v>8.919892873843587E-6</v>
      </c>
      <c r="AC14">
        <v>664.44691819118907</v>
      </c>
      <c r="AD14">
        <v>3083.6883273361295</v>
      </c>
      <c r="AE14">
        <v>574.17160885772421</v>
      </c>
      <c r="AF14" s="25">
        <v>0</v>
      </c>
      <c r="AG14">
        <v>8.9682919228015323E-6</v>
      </c>
      <c r="AH14">
        <v>87.493942551164722</v>
      </c>
      <c r="AI14">
        <v>0.37419282038772145</v>
      </c>
      <c r="AJ14">
        <v>29.034558654578454</v>
      </c>
      <c r="AK14">
        <v>3.7339786401632833</v>
      </c>
      <c r="AL14">
        <v>1.1293680422758512</v>
      </c>
      <c r="AM14">
        <v>608.62110606584679</v>
      </c>
      <c r="AN14">
        <v>-8.3787199400831014E-11</v>
      </c>
      <c r="AO14">
        <v>4.8399048957945318E-8</v>
      </c>
      <c r="AP14">
        <v>4.1875634716921528</v>
      </c>
      <c r="AQ14">
        <v>3.1097069399789278E-5</v>
      </c>
      <c r="AR14">
        <v>4.5083454858797388E-6</v>
      </c>
      <c r="AS14">
        <v>14.595624514861818</v>
      </c>
      <c r="AT14">
        <v>10.353608965175752</v>
      </c>
      <c r="AU14">
        <v>3.8742461398707126</v>
      </c>
      <c r="AV14">
        <v>0.31331733182144017</v>
      </c>
      <c r="AW14">
        <v>5.3627411199546312E-3</v>
      </c>
      <c r="AX14">
        <v>0.31331732690354175</v>
      </c>
      <c r="AY14">
        <v>4.9178984218301025E-9</v>
      </c>
      <c r="AZ14">
        <v>1080577.4158407254</v>
      </c>
      <c r="BA14">
        <v>7.4260532670143055E-6</v>
      </c>
      <c r="BB14" s="23">
        <v>4400699.7636365108</v>
      </c>
      <c r="BC14" s="26">
        <v>-8398.3808947391808</v>
      </c>
      <c r="BD14" s="27">
        <v>-0.19047842936215811</v>
      </c>
      <c r="BE14" s="23">
        <v>5426600</v>
      </c>
      <c r="BF14" s="28">
        <v>0.81094972241118024</v>
      </c>
      <c r="BG14">
        <v>1</v>
      </c>
      <c r="BH14">
        <v>-1.2E-2</v>
      </c>
      <c r="BI14">
        <v>4.5999999999999999E-2</v>
      </c>
      <c r="BJ14">
        <v>5625</v>
      </c>
      <c r="BK14" s="21">
        <v>1.0339525011146489</v>
      </c>
      <c r="BL14">
        <v>81.330299659951038</v>
      </c>
      <c r="BM14">
        <v>4.4006997636365108</v>
      </c>
      <c r="BN14">
        <v>81.330299659951038</v>
      </c>
      <c r="BO14">
        <v>1.0339525011146489</v>
      </c>
      <c r="BP14">
        <v>1708.1936699813489</v>
      </c>
      <c r="BQ14" t="s">
        <v>604</v>
      </c>
      <c r="BR14">
        <v>0.15240000000000001</v>
      </c>
    </row>
    <row r="15" spans="1:70">
      <c r="A15" s="20" t="s">
        <v>617</v>
      </c>
      <c r="B15">
        <v>13789520</v>
      </c>
      <c r="C15" s="21">
        <v>608.621106065763</v>
      </c>
      <c r="D15">
        <v>85.147893581579396</v>
      </c>
      <c r="E15">
        <v>624.86627494838649</v>
      </c>
      <c r="F15">
        <v>2643264.3898665085</v>
      </c>
      <c r="G15">
        <v>1562686.9740257831</v>
      </c>
      <c r="H15">
        <v>2.2019594042733509E-5</v>
      </c>
      <c r="I15">
        <v>7.2223252690249831E-5</v>
      </c>
      <c r="J15">
        <v>0.4911212487937569</v>
      </c>
      <c r="K15">
        <v>7679.7516396704104</v>
      </c>
      <c r="L15">
        <v>6.5036382888884548E-3</v>
      </c>
      <c r="M15">
        <v>14</v>
      </c>
      <c r="N15">
        <v>2752.68</v>
      </c>
      <c r="O15" s="22">
        <v>1.6417322322758919E-5</v>
      </c>
      <c r="P15" s="22">
        <v>1.4363361612212531E-2</v>
      </c>
      <c r="Q15" s="22">
        <v>4.5719999999999997E-3</v>
      </c>
      <c r="R15">
        <v>0.29527500000000001</v>
      </c>
      <c r="S15" s="23">
        <v>321774.06251274992</v>
      </c>
      <c r="T15">
        <v>601.93187912108897</v>
      </c>
      <c r="U15" s="24">
        <v>605.86401555928899</v>
      </c>
      <c r="V15">
        <v>0.03</v>
      </c>
      <c r="W15" s="22">
        <v>174254.86240526263</v>
      </c>
      <c r="X15">
        <v>2.7158573194036372E-2</v>
      </c>
      <c r="Y15">
        <v>6.0680133133750989</v>
      </c>
      <c r="Z15">
        <v>6.0680133207566014</v>
      </c>
      <c r="AA15">
        <v>-7.3815025203316509E-9</v>
      </c>
      <c r="AB15">
        <v>1.8958164748989767E-5</v>
      </c>
      <c r="AC15">
        <v>613.2711557366672</v>
      </c>
      <c r="AD15">
        <v>5076.4883207282965</v>
      </c>
      <c r="AE15">
        <v>605.86401569200052</v>
      </c>
      <c r="AF15" s="25">
        <v>1.3271153420646442E-7</v>
      </c>
      <c r="AG15">
        <v>1.896478839885297E-5</v>
      </c>
      <c r="AH15">
        <v>41.166252377261465</v>
      </c>
      <c r="AI15">
        <v>0.25667118949183038</v>
      </c>
      <c r="AJ15">
        <v>42.114841125048379</v>
      </c>
      <c r="AK15">
        <v>0.29125511877593935</v>
      </c>
      <c r="AL15">
        <v>1.1293680422758512</v>
      </c>
      <c r="AM15">
        <v>608.62110606539818</v>
      </c>
      <c r="AN15">
        <v>3.6482106224866584E-10</v>
      </c>
      <c r="AO15">
        <v>6.6236498632034325E-9</v>
      </c>
      <c r="AP15">
        <v>3.3935139564395373</v>
      </c>
      <c r="AQ15">
        <v>4.735250832870052E-5</v>
      </c>
      <c r="AR15">
        <v>9.4857060243580869E-6</v>
      </c>
      <c r="AS15">
        <v>21.064775085964946</v>
      </c>
      <c r="AT15">
        <v>12.188011091150678</v>
      </c>
      <c r="AU15">
        <v>3.1283113043052659</v>
      </c>
      <c r="AV15">
        <v>0.26520265213427141</v>
      </c>
      <c r="AW15">
        <v>1.1397864424628803E-2</v>
      </c>
      <c r="AX15">
        <v>0.26520264341080008</v>
      </c>
      <c r="AY15">
        <v>8.7234713341821646E-9</v>
      </c>
      <c r="AZ15">
        <v>1080577.4158407254</v>
      </c>
      <c r="BA15">
        <v>1.3953827488713971E-5</v>
      </c>
      <c r="BB15" s="23">
        <v>320513.98924795905</v>
      </c>
      <c r="BC15" s="26">
        <v>-1260.0732647908735</v>
      </c>
      <c r="BD15" s="27">
        <v>-0.39160187584757383</v>
      </c>
      <c r="BE15" s="23">
        <v>2075990</v>
      </c>
      <c r="BF15" s="28">
        <v>0.15439091192537491</v>
      </c>
      <c r="BG15">
        <v>1</v>
      </c>
      <c r="BH15">
        <v>0.13700000000000001</v>
      </c>
      <c r="BI15">
        <v>4.5999999999999999E-2</v>
      </c>
      <c r="BJ15">
        <v>5625</v>
      </c>
      <c r="BK15" s="21">
        <v>1.0377648140122122</v>
      </c>
      <c r="BL15">
        <v>6.6892269446740329</v>
      </c>
      <c r="BM15">
        <v>0.32051398924795904</v>
      </c>
      <c r="BN15">
        <v>6.6892269446740329</v>
      </c>
      <c r="BO15">
        <v>1.0377648140122122</v>
      </c>
      <c r="BP15">
        <v>1109.6076015434305</v>
      </c>
      <c r="BQ15" t="s">
        <v>604</v>
      </c>
      <c r="BR15">
        <v>0.29527500000000001</v>
      </c>
    </row>
    <row r="16" spans="1:70">
      <c r="A16" s="20" t="s">
        <v>618</v>
      </c>
      <c r="B16">
        <v>13789520</v>
      </c>
      <c r="C16" s="21">
        <v>608.621106065763</v>
      </c>
      <c r="D16">
        <v>85.147893581579396</v>
      </c>
      <c r="E16">
        <v>624.86627494838649</v>
      </c>
      <c r="F16">
        <v>2643264.3898665085</v>
      </c>
      <c r="G16">
        <v>1562686.9740257831</v>
      </c>
      <c r="H16">
        <v>2.2019594042733509E-5</v>
      </c>
      <c r="I16">
        <v>7.2223252690249831E-5</v>
      </c>
      <c r="J16">
        <v>0.4911212487937569</v>
      </c>
      <c r="K16">
        <v>7679.7516396704104</v>
      </c>
      <c r="L16">
        <v>6.5036382888884548E-3</v>
      </c>
      <c r="M16" s="30">
        <v>15</v>
      </c>
      <c r="N16">
        <v>3403.56</v>
      </c>
      <c r="O16" s="22">
        <v>1.6417322322758919E-5</v>
      </c>
      <c r="P16" s="22">
        <v>1.4363361612212531E-2</v>
      </c>
      <c r="Q16" s="22">
        <v>4.5719999999999997E-3</v>
      </c>
      <c r="R16">
        <v>0.29527500000000001</v>
      </c>
      <c r="S16" s="23">
        <v>786572.31796875002</v>
      </c>
      <c r="T16">
        <v>594.22932005256598</v>
      </c>
      <c r="U16" s="24">
        <v>602.00321235179035</v>
      </c>
      <c r="V16">
        <v>0.03</v>
      </c>
      <c r="W16" s="22">
        <v>215457.98257990601</v>
      </c>
      <c r="X16">
        <v>2.4843562133097238E-2</v>
      </c>
      <c r="Y16">
        <v>6.344436673909601</v>
      </c>
      <c r="Z16">
        <v>6.3444367045684293</v>
      </c>
      <c r="AA16">
        <v>-3.0658828364948931E-8</v>
      </c>
      <c r="AB16">
        <v>1.3556076460717964E-5</v>
      </c>
      <c r="AC16">
        <v>618.60538220428577</v>
      </c>
      <c r="AD16">
        <v>6003.3620151630257</v>
      </c>
      <c r="AE16">
        <v>602.00321235179024</v>
      </c>
      <c r="AF16" s="25">
        <v>0</v>
      </c>
      <c r="AG16">
        <v>1.3568220860967962E-5</v>
      </c>
      <c r="AH16">
        <v>57.570979105061852</v>
      </c>
      <c r="AI16">
        <v>0.30353464285344844</v>
      </c>
      <c r="AJ16">
        <v>35.632082996534393</v>
      </c>
      <c r="AK16">
        <v>0.64217182619297064</v>
      </c>
      <c r="AL16">
        <v>1.1293680422758512</v>
      </c>
      <c r="AM16">
        <v>608.62110606356453</v>
      </c>
      <c r="AN16">
        <v>2.1984760678606108E-9</v>
      </c>
      <c r="AO16">
        <v>1.2144400249997937E-8</v>
      </c>
      <c r="AP16">
        <v>3.7318191102142819</v>
      </c>
      <c r="AQ16">
        <v>3.915625063763451E-5</v>
      </c>
      <c r="AR16">
        <v>6.79018263060898E-6</v>
      </c>
      <c r="AS16">
        <v>17.831987961775024</v>
      </c>
      <c r="AT16">
        <v>11.354969604961065</v>
      </c>
      <c r="AU16">
        <v>3.4466266436536195</v>
      </c>
      <c r="AV16">
        <v>0.28519246656066244</v>
      </c>
      <c r="AW16">
        <v>8.1500674603747544E-3</v>
      </c>
      <c r="AX16">
        <v>0.28519246407843213</v>
      </c>
      <c r="AY16">
        <v>2.4822303101856846E-9</v>
      </c>
      <c r="AZ16">
        <v>1080577.4158407254</v>
      </c>
      <c r="BA16">
        <v>1.0492537146417622E-5</v>
      </c>
      <c r="BB16" s="23">
        <v>781517.17891224253</v>
      </c>
      <c r="BC16" s="26">
        <v>-5055.139056507498</v>
      </c>
      <c r="BD16" s="27">
        <v>-0.64267950206561109</v>
      </c>
      <c r="BE16" s="23">
        <v>2161175</v>
      </c>
      <c r="BF16" s="28">
        <v>0.36161679591529727</v>
      </c>
      <c r="BG16">
        <v>1</v>
      </c>
      <c r="BH16">
        <v>6.0999999999999999E-2</v>
      </c>
      <c r="BI16">
        <v>4.5999999999999999E-2</v>
      </c>
      <c r="BJ16">
        <v>5625</v>
      </c>
      <c r="BK16" s="21">
        <v>1.0409379773799396</v>
      </c>
      <c r="BL16">
        <v>14.39178601319702</v>
      </c>
      <c r="BM16">
        <v>0.78151717891224248</v>
      </c>
      <c r="BN16">
        <v>14.39178601319702</v>
      </c>
      <c r="BO16">
        <v>1.0409379773799396</v>
      </c>
      <c r="BP16">
        <v>655.78062359389173</v>
      </c>
      <c r="BQ16" t="s">
        <v>604</v>
      </c>
      <c r="BR16">
        <v>0.29527500000000001</v>
      </c>
    </row>
    <row r="17" spans="1:70">
      <c r="A17" s="20" t="s">
        <v>619</v>
      </c>
      <c r="B17">
        <v>13789520</v>
      </c>
      <c r="C17" s="21">
        <v>608.621106065763</v>
      </c>
      <c r="D17">
        <v>85.147893581579396</v>
      </c>
      <c r="E17">
        <v>624.86627494838649</v>
      </c>
      <c r="F17">
        <v>2643264.3898665085</v>
      </c>
      <c r="G17">
        <v>1562686.9740257831</v>
      </c>
      <c r="H17">
        <v>2.2019594042733509E-5</v>
      </c>
      <c r="I17">
        <v>7.2223252690249831E-5</v>
      </c>
      <c r="J17">
        <v>0.4911212487937569</v>
      </c>
      <c r="K17">
        <v>7679.7516396704104</v>
      </c>
      <c r="L17">
        <v>6.5036382888884548E-3</v>
      </c>
      <c r="M17">
        <v>16</v>
      </c>
      <c r="N17">
        <v>3403.56</v>
      </c>
      <c r="O17" s="22">
        <v>1.6417322322758919E-5</v>
      </c>
      <c r="P17" s="22">
        <v>1.4363361612212531E-2</v>
      </c>
      <c r="Q17" s="22">
        <v>4.5719999999999997E-3</v>
      </c>
      <c r="R17">
        <v>0.29527500000000001</v>
      </c>
      <c r="S17" s="23">
        <v>344955.48828125</v>
      </c>
      <c r="T17">
        <v>602.50136996683705</v>
      </c>
      <c r="U17" s="24">
        <v>605.91065192688609</v>
      </c>
      <c r="V17">
        <v>0.03</v>
      </c>
      <c r="W17" s="22">
        <v>215457.98257990601</v>
      </c>
      <c r="X17">
        <v>2.4843562133097238E-2</v>
      </c>
      <c r="Y17">
        <v>6.344436673909601</v>
      </c>
      <c r="Z17">
        <v>6.3444367045684293</v>
      </c>
      <c r="AA17">
        <v>-3.0658828364948931E-8</v>
      </c>
      <c r="AB17">
        <v>1.3556076460717964E-5</v>
      </c>
      <c r="AC17">
        <v>612.7094915474828</v>
      </c>
      <c r="AD17">
        <v>6003.3620151630257</v>
      </c>
      <c r="AE17">
        <v>605.91065192688598</v>
      </c>
      <c r="AF17" s="25">
        <v>0</v>
      </c>
      <c r="AG17">
        <v>1.3561482584748253E-5</v>
      </c>
      <c r="AH17">
        <v>57.570979105061852</v>
      </c>
      <c r="AI17">
        <v>0.30353464285344844</v>
      </c>
      <c r="AJ17">
        <v>35.61438732221022</v>
      </c>
      <c r="AK17">
        <v>0.26297907405732862</v>
      </c>
      <c r="AL17">
        <v>1.1293680422758512</v>
      </c>
      <c r="AM17">
        <v>608.62110606487875</v>
      </c>
      <c r="AN17">
        <v>8.8425622379872948E-10</v>
      </c>
      <c r="AO17">
        <v>5.4061240302888017E-9</v>
      </c>
      <c r="AP17">
        <v>3.73041933663582</v>
      </c>
      <c r="AQ17">
        <v>3.9185641525545473E-5</v>
      </c>
      <c r="AR17">
        <v>6.7834443543892708E-6</v>
      </c>
      <c r="AS17">
        <v>17.81429228745084</v>
      </c>
      <c r="AT17">
        <v>11.350005363067076</v>
      </c>
      <c r="AU17">
        <v>3.4451198242632897</v>
      </c>
      <c r="AV17">
        <v>0.28529951237253037</v>
      </c>
      <c r="AW17">
        <v>8.1500674603747544E-3</v>
      </c>
      <c r="AX17">
        <v>0.28529947748362039</v>
      </c>
      <c r="AY17">
        <v>3.4888909983266103E-8</v>
      </c>
      <c r="AZ17">
        <v>1080577.4158407254</v>
      </c>
      <c r="BA17">
        <v>1.0504352993431566E-5</v>
      </c>
      <c r="BB17" s="23">
        <v>347503.88956598868</v>
      </c>
      <c r="BC17" s="26">
        <v>2548.4012847386766</v>
      </c>
      <c r="BD17" s="27">
        <v>0.7387623537854564</v>
      </c>
      <c r="BE17" s="23">
        <v>1687925</v>
      </c>
      <c r="BF17" s="28">
        <v>0.20587638050623616</v>
      </c>
      <c r="BG17">
        <v>1</v>
      </c>
      <c r="BH17">
        <v>7.9000000000000001E-2</v>
      </c>
      <c r="BI17">
        <v>4.5999999999999999E-2</v>
      </c>
      <c r="BJ17">
        <v>5625</v>
      </c>
      <c r="BK17" s="21">
        <v>1.0375087865308987</v>
      </c>
      <c r="BL17">
        <v>6.119736098925955</v>
      </c>
      <c r="BM17">
        <v>0.34750388956598866</v>
      </c>
      <c r="BN17">
        <v>6.119736098925955</v>
      </c>
      <c r="BO17">
        <v>1.0375087865308987</v>
      </c>
      <c r="BP17">
        <v>1147.8722820064211</v>
      </c>
      <c r="BQ17" t="s">
        <v>604</v>
      </c>
      <c r="BR17">
        <v>0.29527500000000001</v>
      </c>
    </row>
    <row r="18" spans="1:70">
      <c r="A18" s="20" t="s">
        <v>620</v>
      </c>
      <c r="B18">
        <v>13789520</v>
      </c>
      <c r="C18" s="21">
        <v>608.621106065763</v>
      </c>
      <c r="D18">
        <v>85.147893581579396</v>
      </c>
      <c r="E18">
        <v>624.86627494838649</v>
      </c>
      <c r="F18">
        <v>2643264.3898665085</v>
      </c>
      <c r="G18">
        <v>1562686.9740257831</v>
      </c>
      <c r="H18">
        <v>2.2019594042733509E-5</v>
      </c>
      <c r="I18">
        <v>7.2223252690249831E-5</v>
      </c>
      <c r="J18">
        <v>0.4911212487937569</v>
      </c>
      <c r="K18">
        <v>7679.7516396704104</v>
      </c>
      <c r="L18">
        <v>6.5036382888884548E-3</v>
      </c>
      <c r="M18" s="30">
        <v>17</v>
      </c>
      <c r="N18">
        <v>3403.56</v>
      </c>
      <c r="O18" s="22">
        <v>1.6417322322758919E-5</v>
      </c>
      <c r="P18" s="22">
        <v>1.4363361612212531E-2</v>
      </c>
      <c r="Q18" s="22">
        <v>4.5719999999999997E-3</v>
      </c>
      <c r="R18">
        <v>0.29527500000000001</v>
      </c>
      <c r="S18" s="23">
        <v>376168.39453125</v>
      </c>
      <c r="T18">
        <v>601.93187912108897</v>
      </c>
      <c r="U18" s="24">
        <v>605.64964609388278</v>
      </c>
      <c r="V18">
        <v>0.03</v>
      </c>
      <c r="W18" s="22">
        <v>215457.98257990601</v>
      </c>
      <c r="X18">
        <v>2.4843562133097238E-2</v>
      </c>
      <c r="Y18">
        <v>6.344436673909601</v>
      </c>
      <c r="Z18">
        <v>6.3444367045684293</v>
      </c>
      <c r="AA18">
        <v>-3.0658828364948931E-8</v>
      </c>
      <c r="AB18">
        <v>1.3556076460717964E-5</v>
      </c>
      <c r="AC18">
        <v>613.10325357419856</v>
      </c>
      <c r="AD18">
        <v>6003.3620151630257</v>
      </c>
      <c r="AE18">
        <v>605.64964609388278</v>
      </c>
      <c r="AF18" s="25">
        <v>0</v>
      </c>
      <c r="AG18">
        <v>1.3561984766168385E-5</v>
      </c>
      <c r="AH18">
        <v>57.570979105061852</v>
      </c>
      <c r="AI18">
        <v>0.30353464285344844</v>
      </c>
      <c r="AJ18">
        <v>35.615706122237484</v>
      </c>
      <c r="AK18">
        <v>0.28830549078140699</v>
      </c>
      <c r="AL18">
        <v>1.1293680422758512</v>
      </c>
      <c r="AM18">
        <v>608.62110606479223</v>
      </c>
      <c r="AN18">
        <v>9.7077190730487928E-10</v>
      </c>
      <c r="AO18">
        <v>5.9083054504209634E-9</v>
      </c>
      <c r="AP18">
        <v>3.7305237047783102</v>
      </c>
      <c r="AQ18">
        <v>3.9183448977939233E-5</v>
      </c>
      <c r="AR18">
        <v>6.783946535809403E-6</v>
      </c>
      <c r="AS18">
        <v>17.815611087478114</v>
      </c>
      <c r="AT18">
        <v>11.350375501603239</v>
      </c>
      <c r="AU18">
        <v>3.4452321741316698</v>
      </c>
      <c r="AV18">
        <v>0.28529153064664037</v>
      </c>
      <c r="AW18">
        <v>8.1500674603747544E-3</v>
      </c>
      <c r="AX18">
        <v>0.28529149571514101</v>
      </c>
      <c r="AY18">
        <v>3.4931499359736051E-8</v>
      </c>
      <c r="AZ18">
        <v>1080577.4158407254</v>
      </c>
      <c r="BA18">
        <v>1.0503471383320895E-5</v>
      </c>
      <c r="BB18" s="23">
        <v>379815.82468596654</v>
      </c>
      <c r="BC18" s="26">
        <v>3647.4301547165378</v>
      </c>
      <c r="BD18" s="27">
        <v>0.9696269563692782</v>
      </c>
      <c r="BE18" s="23">
        <v>1687925</v>
      </c>
      <c r="BF18" s="28">
        <v>0.22501937271263031</v>
      </c>
      <c r="BG18">
        <v>1</v>
      </c>
      <c r="BH18">
        <v>7.4999999999999997E-2</v>
      </c>
      <c r="BI18">
        <v>4.5999999999999999E-2</v>
      </c>
      <c r="BJ18">
        <v>5625</v>
      </c>
      <c r="BK18" s="21">
        <v>1.0377648140122122</v>
      </c>
      <c r="BL18">
        <v>6.6892269446740329</v>
      </c>
      <c r="BM18">
        <v>0.37981582468596653</v>
      </c>
      <c r="BN18">
        <v>6.6892269446740329</v>
      </c>
      <c r="BO18">
        <v>1.0377648140122122</v>
      </c>
      <c r="BP18">
        <v>1109.6076015434305</v>
      </c>
      <c r="BQ18" t="s">
        <v>604</v>
      </c>
      <c r="BR18">
        <v>0.29527500000000001</v>
      </c>
    </row>
    <row r="19" spans="1:70">
      <c r="A19" s="20" t="s">
        <v>621</v>
      </c>
      <c r="B19">
        <v>13789520</v>
      </c>
      <c r="C19" s="21">
        <v>608.621106065763</v>
      </c>
      <c r="D19">
        <v>85.147893581579396</v>
      </c>
      <c r="E19">
        <v>624.86627494838649</v>
      </c>
      <c r="F19">
        <v>2643264.3898665085</v>
      </c>
      <c r="G19">
        <v>1562686.9740257831</v>
      </c>
      <c r="H19">
        <v>2.2019594042733509E-5</v>
      </c>
      <c r="I19">
        <v>7.2223252690249831E-5</v>
      </c>
      <c r="J19">
        <v>0.4911212487937569</v>
      </c>
      <c r="K19">
        <v>7679.7516396704104</v>
      </c>
      <c r="L19">
        <v>6.5036382888884548E-3</v>
      </c>
      <c r="M19">
        <v>18</v>
      </c>
      <c r="N19">
        <v>3403.56</v>
      </c>
      <c r="O19" s="22">
        <v>1.6417322322758919E-5</v>
      </c>
      <c r="P19" s="22">
        <v>1.4363361612212531E-2</v>
      </c>
      <c r="Q19" s="22">
        <v>4.5719999999999997E-3</v>
      </c>
      <c r="R19">
        <v>0.29527500000000001</v>
      </c>
      <c r="S19" s="23">
        <v>699206.40234375</v>
      </c>
      <c r="T19">
        <v>595.90081561821296</v>
      </c>
      <c r="U19" s="24">
        <v>602.81124857215332</v>
      </c>
      <c r="V19">
        <v>0.03</v>
      </c>
      <c r="W19" s="22">
        <v>215457.98257990601</v>
      </c>
      <c r="X19">
        <v>2.4843562133097238E-2</v>
      </c>
      <c r="Y19">
        <v>6.344436673909601</v>
      </c>
      <c r="Z19">
        <v>6.3444367045684293</v>
      </c>
      <c r="AA19">
        <v>-3.0658828364948931E-8</v>
      </c>
      <c r="AB19">
        <v>1.3556076460717964E-5</v>
      </c>
      <c r="AC19">
        <v>617.38597445283654</v>
      </c>
      <c r="AD19">
        <v>6003.3620151630257</v>
      </c>
      <c r="AE19">
        <v>602.81124874601301</v>
      </c>
      <c r="AF19" s="25">
        <v>1.7385968931193929E-7</v>
      </c>
      <c r="AG19">
        <v>1.3566914820874022E-5</v>
      </c>
      <c r="AH19">
        <v>57.570979105061852</v>
      </c>
      <c r="AI19">
        <v>0.30353464285344844</v>
      </c>
      <c r="AJ19">
        <v>35.628653148988363</v>
      </c>
      <c r="AK19">
        <v>0.56375029930233</v>
      </c>
      <c r="AL19">
        <v>1.1293680422758512</v>
      </c>
      <c r="AM19">
        <v>608.62110606383965</v>
      </c>
      <c r="AN19">
        <v>1.9233539205743E-9</v>
      </c>
      <c r="AO19">
        <v>1.0838360156058399E-8</v>
      </c>
      <c r="AP19">
        <v>3.7315478972997966</v>
      </c>
      <c r="AQ19">
        <v>3.9161942681297321E-5</v>
      </c>
      <c r="AR19">
        <v>6.7888765905150404E-6</v>
      </c>
      <c r="AS19">
        <v>17.828558114228986</v>
      </c>
      <c r="AT19">
        <v>11.354007800408407</v>
      </c>
      <c r="AU19">
        <v>3.4463347026522335</v>
      </c>
      <c r="AV19">
        <v>0.28521319464756312</v>
      </c>
      <c r="AW19">
        <v>8.1500674603747544E-3</v>
      </c>
      <c r="AX19">
        <v>0.28521319217344815</v>
      </c>
      <c r="AY19">
        <v>2.4741149684537334E-9</v>
      </c>
      <c r="AZ19">
        <v>1080577.4158407254</v>
      </c>
      <c r="BA19">
        <v>1.0494825139357177E-5</v>
      </c>
      <c r="BB19" s="23">
        <v>697318.7511666452</v>
      </c>
      <c r="BC19" s="26">
        <v>-1887.6511771047954</v>
      </c>
      <c r="BD19" s="27">
        <v>-0.26997052240616809</v>
      </c>
      <c r="BE19" s="23">
        <v>2665975</v>
      </c>
      <c r="BF19" s="28">
        <v>0.26156237442835933</v>
      </c>
      <c r="BG19">
        <v>1</v>
      </c>
      <c r="BH19">
        <v>0.107</v>
      </c>
      <c r="BI19">
        <v>4.5999999999999999E-2</v>
      </c>
      <c r="BJ19">
        <v>5625</v>
      </c>
      <c r="BK19" s="21">
        <v>1.0402996295220228</v>
      </c>
      <c r="BL19">
        <v>12.720290447550042</v>
      </c>
      <c r="BM19">
        <v>0.69731875116664521</v>
      </c>
      <c r="BN19">
        <v>12.720290447550042</v>
      </c>
      <c r="BO19">
        <v>1.0402996295220228</v>
      </c>
      <c r="BP19">
        <v>744.18255326602946</v>
      </c>
      <c r="BQ19" t="s">
        <v>604</v>
      </c>
      <c r="BR19">
        <v>0.29527500000000001</v>
      </c>
    </row>
    <row r="20" spans="1:70">
      <c r="A20" s="20" t="s">
        <v>622</v>
      </c>
      <c r="B20">
        <v>13789520</v>
      </c>
      <c r="C20" s="21">
        <v>608.621106065763</v>
      </c>
      <c r="D20">
        <v>85.147893581579396</v>
      </c>
      <c r="E20">
        <v>624.86627494838649</v>
      </c>
      <c r="F20">
        <v>2643264.3898665085</v>
      </c>
      <c r="G20">
        <v>1562686.9740257831</v>
      </c>
      <c r="H20">
        <v>2.2019594042733509E-5</v>
      </c>
      <c r="I20">
        <v>7.2223252690249831E-5</v>
      </c>
      <c r="J20">
        <v>0.4911212487937569</v>
      </c>
      <c r="K20">
        <v>7679.7516396704104</v>
      </c>
      <c r="L20">
        <v>6.5036382888884548E-3</v>
      </c>
      <c r="M20" s="30">
        <v>19</v>
      </c>
      <c r="N20">
        <v>3444.24</v>
      </c>
      <c r="O20" s="22">
        <v>1.6417322322758919E-5</v>
      </c>
      <c r="P20" s="22">
        <v>1.4363361612212531E-2</v>
      </c>
      <c r="Q20" s="22">
        <v>4.5719999999999997E-3</v>
      </c>
      <c r="R20">
        <v>0.29527500000000001</v>
      </c>
      <c r="S20" s="23">
        <v>822223.73046875</v>
      </c>
      <c r="T20">
        <v>593.67847141905202</v>
      </c>
      <c r="U20" s="24">
        <v>601.7087363439781</v>
      </c>
      <c r="V20">
        <v>0.03</v>
      </c>
      <c r="W20" s="22">
        <v>218033.17759082123</v>
      </c>
      <c r="X20">
        <v>2.4722653743279817E-2</v>
      </c>
      <c r="Y20">
        <v>6.3599317746615576</v>
      </c>
      <c r="Z20">
        <v>6.3599317991332347</v>
      </c>
      <c r="AA20">
        <v>-2.4471677129156433E-8</v>
      </c>
      <c r="AB20">
        <v>1.3302485657419019E-5</v>
      </c>
      <c r="AC20">
        <v>618.98645578676758</v>
      </c>
      <c r="AD20">
        <v>6060.3141614017068</v>
      </c>
      <c r="AE20">
        <v>601.70873634397799</v>
      </c>
      <c r="AF20" s="25">
        <v>0</v>
      </c>
      <c r="AG20">
        <v>1.331513511611841E-5</v>
      </c>
      <c r="AH20">
        <v>58.668478565985296</v>
      </c>
      <c r="AI20">
        <v>0.30641418756933142</v>
      </c>
      <c r="AJ20">
        <v>35.299169687309515</v>
      </c>
      <c r="AK20">
        <v>0.6676896410161276</v>
      </c>
      <c r="AL20">
        <v>1.1293680422758512</v>
      </c>
      <c r="AM20">
        <v>608.62110606488989</v>
      </c>
      <c r="AN20">
        <v>8.7311491370201111E-10</v>
      </c>
      <c r="AO20">
        <v>1.2649458699391018E-8</v>
      </c>
      <c r="AP20">
        <v>3.7514200928355317</v>
      </c>
      <c r="AQ20">
        <v>3.8748140699449754E-5</v>
      </c>
      <c r="AR20">
        <v>6.6638922874089004E-6</v>
      </c>
      <c r="AS20">
        <v>17.666352055747929</v>
      </c>
      <c r="AT20">
        <v>11.308309082801166</v>
      </c>
      <c r="AU20">
        <v>3.4650263403894108</v>
      </c>
      <c r="AV20">
        <v>0.28639375244612086</v>
      </c>
      <c r="AW20">
        <v>7.9976057831183563E-3</v>
      </c>
      <c r="AX20">
        <v>0.28639374920776745</v>
      </c>
      <c r="AY20">
        <v>3.2383534187552243E-9</v>
      </c>
      <c r="AZ20">
        <v>1080577.4158407254</v>
      </c>
      <c r="BA20">
        <v>1.0328926044153523E-5</v>
      </c>
      <c r="BB20" s="23">
        <v>826912.8594797753</v>
      </c>
      <c r="BC20" s="26">
        <v>4689.129011025303</v>
      </c>
      <c r="BD20" s="27">
        <v>0.57029842818475074</v>
      </c>
      <c r="BE20" s="23">
        <v>2688060</v>
      </c>
      <c r="BF20" s="28">
        <v>0.30762440551169812</v>
      </c>
      <c r="BG20">
        <v>1</v>
      </c>
      <c r="BH20">
        <v>9.2999999999999999E-2</v>
      </c>
      <c r="BI20">
        <v>4.5999999999999999E-2</v>
      </c>
      <c r="BJ20">
        <v>5625</v>
      </c>
      <c r="BK20" s="21">
        <v>1.0411416004542056</v>
      </c>
      <c r="BL20">
        <v>14.942634646710985</v>
      </c>
      <c r="BM20">
        <v>0.82691285947977522</v>
      </c>
      <c r="BN20">
        <v>14.942634646710985</v>
      </c>
      <c r="BO20">
        <v>1.0411416004542056</v>
      </c>
      <c r="BP20">
        <v>627.8715584482087</v>
      </c>
      <c r="BQ20" t="s">
        <v>604</v>
      </c>
      <c r="BR20">
        <v>0.29527500000000001</v>
      </c>
    </row>
    <row r="21" spans="1:70">
      <c r="A21" s="20" t="s">
        <v>623</v>
      </c>
      <c r="B21">
        <v>13789520</v>
      </c>
      <c r="C21" s="21">
        <v>608.621106065763</v>
      </c>
      <c r="D21">
        <v>85.147893581579396</v>
      </c>
      <c r="E21">
        <v>624.86627494838649</v>
      </c>
      <c r="F21">
        <v>2643264.3898665085</v>
      </c>
      <c r="G21">
        <v>1562686.9740257831</v>
      </c>
      <c r="H21">
        <v>2.2019594042733509E-5</v>
      </c>
      <c r="I21">
        <v>7.2223252690249831E-5</v>
      </c>
      <c r="J21">
        <v>0.4911212487937569</v>
      </c>
      <c r="K21">
        <v>7679.7516396704104</v>
      </c>
      <c r="L21">
        <v>6.5036382888884548E-3</v>
      </c>
      <c r="M21">
        <v>20</v>
      </c>
      <c r="N21">
        <v>3444.24</v>
      </c>
      <c r="O21" s="22">
        <v>1.6417322322758919E-5</v>
      </c>
      <c r="P21" s="22">
        <v>1.4363361612212531E-2</v>
      </c>
      <c r="Q21" s="22">
        <v>4.5719999999999997E-3</v>
      </c>
      <c r="R21">
        <v>0.29527500000000001</v>
      </c>
      <c r="S21" s="23">
        <v>851135.68359375</v>
      </c>
      <c r="T21">
        <v>593.12482744566205</v>
      </c>
      <c r="U21" s="24">
        <v>601.43746155367955</v>
      </c>
      <c r="V21">
        <v>0.03</v>
      </c>
      <c r="W21" s="22">
        <v>218033.17759082123</v>
      </c>
      <c r="X21">
        <v>2.4722653743279817E-2</v>
      </c>
      <c r="Y21">
        <v>6.3599317746615576</v>
      </c>
      <c r="Z21">
        <v>6.3599317991332347</v>
      </c>
      <c r="AA21">
        <v>-2.4471677129156433E-8</v>
      </c>
      <c r="AB21">
        <v>1.3302485657419019E-5</v>
      </c>
      <c r="AC21">
        <v>619.39337495326572</v>
      </c>
      <c r="AD21">
        <v>6060.3141614017068</v>
      </c>
      <c r="AE21">
        <v>601.43746155367944</v>
      </c>
      <c r="AF21" s="25">
        <v>0</v>
      </c>
      <c r="AG21">
        <v>1.3315542786301994E-5</v>
      </c>
      <c r="AH21">
        <v>58.668478565985296</v>
      </c>
      <c r="AI21">
        <v>0.30641418756933142</v>
      </c>
      <c r="AJ21">
        <v>35.30025044382166</v>
      </c>
      <c r="AK21">
        <v>0.69389813925295762</v>
      </c>
      <c r="AL21">
        <v>1.1293680422758512</v>
      </c>
      <c r="AM21">
        <v>608.62110606485385</v>
      </c>
      <c r="AN21">
        <v>9.0915364125976339E-10</v>
      </c>
      <c r="AO21">
        <v>1.3057128882975358E-8</v>
      </c>
      <c r="AP21">
        <v>3.7515071684818375</v>
      </c>
      <c r="AQ21">
        <v>3.8746341966254743E-5</v>
      </c>
      <c r="AR21">
        <v>6.6642999575924848E-6</v>
      </c>
      <c r="AS21">
        <v>17.667432812260074</v>
      </c>
      <c r="AT21">
        <v>11.308614953377024</v>
      </c>
      <c r="AU21">
        <v>3.4651200634734134</v>
      </c>
      <c r="AV21">
        <v>0.28638710500842413</v>
      </c>
      <c r="AW21">
        <v>7.9976057831183563E-3</v>
      </c>
      <c r="AX21">
        <v>0.28638710176723481</v>
      </c>
      <c r="AY21">
        <v>3.2411893169381756E-9</v>
      </c>
      <c r="AZ21">
        <v>1080577.4158407254</v>
      </c>
      <c r="BA21">
        <v>1.0328206831585142E-5</v>
      </c>
      <c r="BB21" s="23">
        <v>853622.26974826818</v>
      </c>
      <c r="BC21" s="26">
        <v>2486.5861545181833</v>
      </c>
      <c r="BD21" s="27">
        <v>0.29214920751754536</v>
      </c>
      <c r="BE21" s="23">
        <v>2722765</v>
      </c>
      <c r="BF21" s="28">
        <v>0.31351301700597306</v>
      </c>
      <c r="BG21">
        <v>1</v>
      </c>
      <c r="BH21">
        <v>9.1999999999999998E-2</v>
      </c>
      <c r="BI21">
        <v>4.5999999999999999E-2</v>
      </c>
      <c r="BJ21">
        <v>5625</v>
      </c>
      <c r="BK21" s="21">
        <v>1.041342782743151</v>
      </c>
      <c r="BL21">
        <v>15.496278620100952</v>
      </c>
      <c r="BM21">
        <v>0.85362226974826816</v>
      </c>
      <c r="BN21">
        <v>15.496278620100952</v>
      </c>
      <c r="BO21">
        <v>1.041342782743151</v>
      </c>
      <c r="BP21">
        <v>600.43236146372169</v>
      </c>
      <c r="BQ21" t="s">
        <v>604</v>
      </c>
      <c r="BR21">
        <v>0.29527500000000001</v>
      </c>
    </row>
    <row r="22" spans="1:70">
      <c r="A22" s="20" t="s">
        <v>624</v>
      </c>
      <c r="B22">
        <v>13789520</v>
      </c>
      <c r="C22" s="21">
        <v>608.621106065763</v>
      </c>
      <c r="D22">
        <v>85.147893581579396</v>
      </c>
      <c r="E22">
        <v>624.86627494838649</v>
      </c>
      <c r="F22">
        <v>2643264.3898665085</v>
      </c>
      <c r="G22">
        <v>1562686.9740257831</v>
      </c>
      <c r="H22">
        <v>2.2019594042733509E-5</v>
      </c>
      <c r="I22">
        <v>7.2223252690249831E-5</v>
      </c>
      <c r="J22">
        <v>0.4911212487937569</v>
      </c>
      <c r="K22">
        <v>7679.7516396704104</v>
      </c>
      <c r="L22">
        <v>6.5036382888884548E-3</v>
      </c>
      <c r="M22" s="30">
        <v>21</v>
      </c>
      <c r="N22">
        <v>3444.24</v>
      </c>
      <c r="O22" s="22">
        <v>1.6417322322758919E-5</v>
      </c>
      <c r="P22" s="22">
        <v>1.4363361612212531E-2</v>
      </c>
      <c r="Q22" s="22">
        <v>4.5719999999999997E-3</v>
      </c>
      <c r="R22">
        <v>0.29527500000000001</v>
      </c>
      <c r="S22" s="23">
        <v>648098.73046875</v>
      </c>
      <c r="T22">
        <v>596.97613648179595</v>
      </c>
      <c r="U22" s="24">
        <v>603.30580602344889</v>
      </c>
      <c r="V22">
        <v>0.03</v>
      </c>
      <c r="W22" s="22">
        <v>218033.17759082123</v>
      </c>
      <c r="X22">
        <v>2.4722653743279817E-2</v>
      </c>
      <c r="Y22">
        <v>6.3599317746615576</v>
      </c>
      <c r="Z22">
        <v>6.3599317991332347</v>
      </c>
      <c r="AA22">
        <v>-2.4471677129156433E-8</v>
      </c>
      <c r="AB22">
        <v>1.3302485657419019E-5</v>
      </c>
      <c r="AC22">
        <v>616.59095143832155</v>
      </c>
      <c r="AD22">
        <v>6060.3141614017068</v>
      </c>
      <c r="AE22">
        <v>603.30580618935835</v>
      </c>
      <c r="AF22" s="25">
        <v>1.6590945506322896E-7</v>
      </c>
      <c r="AG22">
        <v>1.3312478914658596E-5</v>
      </c>
      <c r="AH22">
        <v>58.668478565985296</v>
      </c>
      <c r="AI22">
        <v>0.30641418756933142</v>
      </c>
      <c r="AJ22">
        <v>35.292127948323319</v>
      </c>
      <c r="AK22">
        <v>0.5133984199418804</v>
      </c>
      <c r="AL22">
        <v>1.1293680422758512</v>
      </c>
      <c r="AM22">
        <v>608.62110606509975</v>
      </c>
      <c r="AN22">
        <v>6.6324901126790792E-10</v>
      </c>
      <c r="AO22">
        <v>9.9932572395768185E-9</v>
      </c>
      <c r="AP22">
        <v>3.7508526223928427</v>
      </c>
      <c r="AQ22">
        <v>3.8759866080367558E-5</v>
      </c>
      <c r="AR22">
        <v>6.6612360859490862E-6</v>
      </c>
      <c r="AS22">
        <v>17.659310316761733</v>
      </c>
      <c r="AT22">
        <v>11.306315705011047</v>
      </c>
      <c r="AU22">
        <v>3.4644155411533326</v>
      </c>
      <c r="AV22">
        <v>0.28643708123951006</v>
      </c>
      <c r="AW22">
        <v>7.9976057831183563E-3</v>
      </c>
      <c r="AX22">
        <v>0.28643707801964241</v>
      </c>
      <c r="AY22">
        <v>3.2198676502837031E-9</v>
      </c>
      <c r="AZ22">
        <v>1080577.4158407254</v>
      </c>
      <c r="BA22">
        <v>1.0333614775736201E-5</v>
      </c>
      <c r="BB22" s="23">
        <v>652976.83051102411</v>
      </c>
      <c r="BC22" s="26">
        <v>4878.1000422741054</v>
      </c>
      <c r="BD22" s="27">
        <v>0.75267853691765829</v>
      </c>
      <c r="BE22" s="23">
        <v>2126470</v>
      </c>
      <c r="BF22" s="28">
        <v>0.30707079362089479</v>
      </c>
      <c r="BG22">
        <v>1</v>
      </c>
      <c r="BH22">
        <v>7.2999999999999995E-2</v>
      </c>
      <c r="BI22">
        <v>4.5999999999999999E-2</v>
      </c>
      <c r="BJ22">
        <v>5625</v>
      </c>
      <c r="BK22" s="21">
        <v>1.0398732903677863</v>
      </c>
      <c r="BL22">
        <v>11.644969583967054</v>
      </c>
      <c r="BM22">
        <v>0.65297683051102406</v>
      </c>
      <c r="BN22">
        <v>11.644969583967054</v>
      </c>
      <c r="BO22">
        <v>1.0398732903677863</v>
      </c>
      <c r="BP22">
        <v>804.00774989415356</v>
      </c>
      <c r="BQ22" t="s">
        <v>604</v>
      </c>
      <c r="BR22">
        <v>0.29527500000000001</v>
      </c>
    </row>
    <row r="23" spans="1:70">
      <c r="A23" s="20" t="s">
        <v>625</v>
      </c>
      <c r="B23">
        <v>13789520</v>
      </c>
      <c r="C23" s="21">
        <v>608.621106065763</v>
      </c>
      <c r="D23">
        <v>85.147893581579396</v>
      </c>
      <c r="E23">
        <v>624.86627494838649</v>
      </c>
      <c r="F23">
        <v>2643264.3898665085</v>
      </c>
      <c r="G23">
        <v>1562686.9740257831</v>
      </c>
      <c r="H23">
        <v>2.2019594042733509E-5</v>
      </c>
      <c r="I23">
        <v>7.2223252690249831E-5</v>
      </c>
      <c r="J23">
        <v>0.4911212487937569</v>
      </c>
      <c r="K23">
        <v>7679.7516396704104</v>
      </c>
      <c r="L23">
        <v>6.5036382888884548E-3</v>
      </c>
      <c r="M23">
        <v>22</v>
      </c>
      <c r="N23">
        <v>3444.24</v>
      </c>
      <c r="O23" s="22">
        <v>1.6417322322758919E-5</v>
      </c>
      <c r="P23" s="22">
        <v>1.4363361612212531E-2</v>
      </c>
      <c r="Q23" s="22">
        <v>4.5719999999999997E-3</v>
      </c>
      <c r="R23">
        <v>0.29527500000000001</v>
      </c>
      <c r="S23" s="23">
        <v>676646.38671875</v>
      </c>
      <c r="T23">
        <v>596.439958239725</v>
      </c>
      <c r="U23" s="24">
        <v>603.04843905156906</v>
      </c>
      <c r="V23">
        <v>0.03</v>
      </c>
      <c r="W23" s="22">
        <v>218033.17759082123</v>
      </c>
      <c r="X23">
        <v>2.4722653743279817E-2</v>
      </c>
      <c r="Y23">
        <v>6.3599317746615576</v>
      </c>
      <c r="Z23">
        <v>6.3599317991332347</v>
      </c>
      <c r="AA23">
        <v>-2.4471677129156433E-8</v>
      </c>
      <c r="AB23">
        <v>1.3302485657419019E-5</v>
      </c>
      <c r="AC23">
        <v>616.9769290615086</v>
      </c>
      <c r="AD23">
        <v>6060.3141614017068</v>
      </c>
      <c r="AE23">
        <v>603.04843905156895</v>
      </c>
      <c r="AF23" s="25">
        <v>0</v>
      </c>
      <c r="AG23">
        <v>1.3312784618136436E-5</v>
      </c>
      <c r="AH23">
        <v>58.668478565985296</v>
      </c>
      <c r="AI23">
        <v>0.30641418756933142</v>
      </c>
      <c r="AJ23">
        <v>35.292938385381909</v>
      </c>
      <c r="AK23">
        <v>0.53826018679302123</v>
      </c>
      <c r="AL23">
        <v>1.1293680422758512</v>
      </c>
      <c r="AM23">
        <v>608.62110606506656</v>
      </c>
      <c r="AN23">
        <v>6.964455678826198E-10</v>
      </c>
      <c r="AO23">
        <v>1.0298960717416755E-8</v>
      </c>
      <c r="AP23">
        <v>3.7509179437348705</v>
      </c>
      <c r="AQ23">
        <v>3.8758516104462231E-5</v>
      </c>
      <c r="AR23">
        <v>6.6615417894269262E-6</v>
      </c>
      <c r="AS23">
        <v>17.660120753820326</v>
      </c>
      <c r="AT23">
        <v>11.306545164273036</v>
      </c>
      <c r="AU23">
        <v>3.4644858507266751</v>
      </c>
      <c r="AV23">
        <v>0.28643209300819539</v>
      </c>
      <c r="AW23">
        <v>7.9976057831183563E-3</v>
      </c>
      <c r="AX23">
        <v>0.28643208978619566</v>
      </c>
      <c r="AY23">
        <v>3.2219997225801933E-9</v>
      </c>
      <c r="AZ23">
        <v>1080577.4158407254</v>
      </c>
      <c r="BA23">
        <v>1.0333074912822415E-5</v>
      </c>
      <c r="BB23" s="23">
        <v>672987.18723393884</v>
      </c>
      <c r="BC23" s="26">
        <v>-3659.1994848111644</v>
      </c>
      <c r="BD23" s="27">
        <v>-0.54078460428284547</v>
      </c>
      <c r="BE23" s="23">
        <v>2148555</v>
      </c>
      <c r="BF23" s="28">
        <v>0.31322781461677213</v>
      </c>
      <c r="BG23">
        <v>1</v>
      </c>
      <c r="BH23">
        <v>7.1999999999999995E-2</v>
      </c>
      <c r="BI23">
        <v>4.5999999999999999E-2</v>
      </c>
      <c r="BJ23">
        <v>5625</v>
      </c>
      <c r="BK23" s="21">
        <v>1.0400873655965728</v>
      </c>
      <c r="BL23">
        <v>12.181147826038</v>
      </c>
      <c r="BM23">
        <v>0.6729871872339388</v>
      </c>
      <c r="BN23">
        <v>12.181147826038</v>
      </c>
      <c r="BO23">
        <v>1.0400873655965728</v>
      </c>
      <c r="BP23">
        <v>773.8885362767503</v>
      </c>
      <c r="BQ23" t="s">
        <v>604</v>
      </c>
      <c r="BR23">
        <v>0.29527500000000001</v>
      </c>
    </row>
    <row r="24" spans="1:70">
      <c r="A24" s="20" t="s">
        <v>626</v>
      </c>
      <c r="B24">
        <v>13789520</v>
      </c>
      <c r="C24" s="21">
        <v>608.621106065763</v>
      </c>
      <c r="D24">
        <v>85.147893581579396</v>
      </c>
      <c r="E24">
        <v>624.86627494838649</v>
      </c>
      <c r="F24">
        <v>2643264.3898665085</v>
      </c>
      <c r="G24">
        <v>1562686.9740257831</v>
      </c>
      <c r="H24">
        <v>2.2019594042733509E-5</v>
      </c>
      <c r="I24">
        <v>7.2223252690249831E-5</v>
      </c>
      <c r="J24">
        <v>0.4911212487937569</v>
      </c>
      <c r="K24">
        <v>7679.7516396704104</v>
      </c>
      <c r="L24">
        <v>6.5036382888884548E-3</v>
      </c>
      <c r="M24" s="30">
        <v>23</v>
      </c>
      <c r="N24">
        <v>3444.24</v>
      </c>
      <c r="O24" s="22">
        <v>1.6417322322758919E-5</v>
      </c>
      <c r="P24" s="22">
        <v>1.4363361612212531E-2</v>
      </c>
      <c r="Q24" s="22">
        <v>4.5719999999999997E-3</v>
      </c>
      <c r="R24">
        <v>0.29527500000000001</v>
      </c>
      <c r="S24" s="23">
        <v>705256.64171875</v>
      </c>
      <c r="T24">
        <v>595.90081561821296</v>
      </c>
      <c r="U24" s="24">
        <v>602.78871907222367</v>
      </c>
      <c r="V24">
        <v>0.03</v>
      </c>
      <c r="W24" s="22">
        <v>218033.17759082123</v>
      </c>
      <c r="X24">
        <v>2.4722653743279817E-2</v>
      </c>
      <c r="Y24">
        <v>6.3599317746615576</v>
      </c>
      <c r="Z24">
        <v>6.3599317991332347</v>
      </c>
      <c r="AA24">
        <v>-2.4471677129156433E-8</v>
      </c>
      <c r="AB24">
        <v>1.3302485657419019E-5</v>
      </c>
      <c r="AC24">
        <v>617.36647409557054</v>
      </c>
      <c r="AD24">
        <v>6060.3141614017068</v>
      </c>
      <c r="AE24">
        <v>602.78871907222367</v>
      </c>
      <c r="AF24" s="25">
        <v>0</v>
      </c>
      <c r="AG24">
        <v>1.3313212572347624E-5</v>
      </c>
      <c r="AH24">
        <v>58.668478565985296</v>
      </c>
      <c r="AI24">
        <v>0.30641418756933142</v>
      </c>
      <c r="AJ24">
        <v>35.29407291598843</v>
      </c>
      <c r="AK24">
        <v>0.56335073911745337</v>
      </c>
      <c r="AL24">
        <v>1.1293680422758512</v>
      </c>
      <c r="AM24">
        <v>608.62110606503279</v>
      </c>
      <c r="AN24">
        <v>7.3021055868593976E-10</v>
      </c>
      <c r="AO24">
        <v>1.0726914928605363E-8</v>
      </c>
      <c r="AP24">
        <v>3.7510093822986885</v>
      </c>
      <c r="AQ24">
        <v>3.875662649049933E-5</v>
      </c>
      <c r="AR24">
        <v>6.6619697436381148E-6</v>
      </c>
      <c r="AS24">
        <v>17.66125528442684</v>
      </c>
      <c r="AT24">
        <v>11.306866366540376</v>
      </c>
      <c r="AU24">
        <v>3.4645842716584676</v>
      </c>
      <c r="AV24">
        <v>0.28642511064022091</v>
      </c>
      <c r="AW24">
        <v>7.9976057831183563E-3</v>
      </c>
      <c r="AX24">
        <v>0.28642510741525173</v>
      </c>
      <c r="AY24">
        <v>3.224969180593007E-9</v>
      </c>
      <c r="AZ24">
        <v>1080577.4158407254</v>
      </c>
      <c r="BA24">
        <v>1.0332319261421987E-5</v>
      </c>
      <c r="BB24" s="23">
        <v>701003.18554490386</v>
      </c>
      <c r="BC24" s="26">
        <v>-4253.4561738461489</v>
      </c>
      <c r="BD24" s="27">
        <v>-0.6031075671234003</v>
      </c>
      <c r="BE24" s="23">
        <v>2148555</v>
      </c>
      <c r="BF24" s="28">
        <v>0.32626727523610233</v>
      </c>
      <c r="BG24">
        <v>1</v>
      </c>
      <c r="BH24">
        <v>6.8000000000000005E-2</v>
      </c>
      <c r="BI24">
        <v>4.5999999999999999E-2</v>
      </c>
      <c r="BJ24">
        <v>5625</v>
      </c>
      <c r="BK24" s="21">
        <v>1.0402996295220228</v>
      </c>
      <c r="BL24">
        <v>12.720290447550042</v>
      </c>
      <c r="BM24">
        <v>0.70100318554490382</v>
      </c>
      <c r="BN24">
        <v>12.720290447550042</v>
      </c>
      <c r="BO24">
        <v>1.0402996295220228</v>
      </c>
      <c r="BP24">
        <v>744.18255326602946</v>
      </c>
      <c r="BQ24" t="s">
        <v>604</v>
      </c>
      <c r="BR24">
        <v>0.29527500000000001</v>
      </c>
    </row>
    <row r="25" spans="1:70">
      <c r="A25" s="20" t="s">
        <v>627</v>
      </c>
      <c r="B25">
        <v>13789520</v>
      </c>
      <c r="C25" s="21">
        <v>608.621106065763</v>
      </c>
      <c r="D25">
        <v>85.147893581579396</v>
      </c>
      <c r="E25">
        <v>624.86627494838649</v>
      </c>
      <c r="F25">
        <v>2643264.3898665085</v>
      </c>
      <c r="G25">
        <v>1562686.9740257831</v>
      </c>
      <c r="H25">
        <v>2.2019594042733509E-5</v>
      </c>
      <c r="I25">
        <v>7.2223252690249831E-5</v>
      </c>
      <c r="J25">
        <v>0.4911212487937569</v>
      </c>
      <c r="K25">
        <v>7679.7516396704104</v>
      </c>
      <c r="L25">
        <v>6.5036382888884548E-3</v>
      </c>
      <c r="M25">
        <v>24</v>
      </c>
      <c r="N25">
        <v>3484.92</v>
      </c>
      <c r="O25" s="22">
        <v>1.6417322322758919E-5</v>
      </c>
      <c r="P25" s="22">
        <v>1.4363361612212531E-2</v>
      </c>
      <c r="Q25" s="22">
        <v>4.5719999999999997E-3</v>
      </c>
      <c r="R25">
        <v>0.29527500000000001</v>
      </c>
      <c r="S25" s="23">
        <v>1232276.9239062499</v>
      </c>
      <c r="T25">
        <v>585.88293483903703</v>
      </c>
      <c r="U25" s="24">
        <v>597.77750563002542</v>
      </c>
      <c r="V25">
        <v>0.03</v>
      </c>
      <c r="W25" s="22">
        <v>220608.37260173645</v>
      </c>
      <c r="X25">
        <v>2.4604017563644293E-2</v>
      </c>
      <c r="Y25">
        <v>6.3752465632928841</v>
      </c>
      <c r="Z25">
        <v>6.3752465822255244</v>
      </c>
      <c r="AA25">
        <v>-1.8932640344360152E-8</v>
      </c>
      <c r="AB25">
        <v>1.3056387886842229E-5</v>
      </c>
      <c r="AC25">
        <v>624.78705217099787</v>
      </c>
      <c r="AD25">
        <v>6117.1624777381157</v>
      </c>
      <c r="AE25">
        <v>597.77750587789581</v>
      </c>
      <c r="AF25" s="25">
        <v>2.4787038910289994E-7</v>
      </c>
      <c r="AG25">
        <v>1.307498811677625E-5</v>
      </c>
      <c r="AH25">
        <v>59.774311350929707</v>
      </c>
      <c r="AI25">
        <v>0.30928848256477048</v>
      </c>
      <c r="AJ25">
        <v>34.987675723891265</v>
      </c>
      <c r="AK25">
        <v>1.0428267210970434</v>
      </c>
      <c r="AL25">
        <v>1.1293680422758512</v>
      </c>
      <c r="AM25">
        <v>608.62110606167892</v>
      </c>
      <c r="AN25">
        <v>4.0840859583113343E-9</v>
      </c>
      <c r="AO25">
        <v>1.8600229934020694E-8</v>
      </c>
      <c r="AP25">
        <v>3.7720517962299596</v>
      </c>
      <c r="AQ25">
        <v>3.8325424432158503E-5</v>
      </c>
      <c r="AR25">
        <v>6.5467941733551352E-6</v>
      </c>
      <c r="AS25">
        <v>17.518724263658164</v>
      </c>
      <c r="AT25">
        <v>11.266351334278927</v>
      </c>
      <c r="AU25">
        <v>3.4845527082207064</v>
      </c>
      <c r="AV25">
        <v>0.28749908800925317</v>
      </c>
      <c r="AW25">
        <v>7.8496490024185205E-3</v>
      </c>
      <c r="AX25">
        <v>0.2874990838880635</v>
      </c>
      <c r="AY25">
        <v>4.1211896673054582E-9</v>
      </c>
      <c r="AZ25">
        <v>1080577.4158407254</v>
      </c>
      <c r="BA25">
        <v>1.0160365366791488E-5</v>
      </c>
      <c r="BB25" s="23">
        <v>1236095.3131056044</v>
      </c>
      <c r="BC25" s="26">
        <v>3818.389199354453</v>
      </c>
      <c r="BD25" s="27">
        <v>0.30986453817948401</v>
      </c>
      <c r="BE25" s="23">
        <v>3139225</v>
      </c>
      <c r="BF25" s="28">
        <v>0.39375811326222376</v>
      </c>
      <c r="BG25">
        <v>1</v>
      </c>
      <c r="BH25">
        <v>7.6999999999999999E-2</v>
      </c>
      <c r="BI25">
        <v>4.5999999999999999E-2</v>
      </c>
      <c r="BJ25">
        <v>5625</v>
      </c>
      <c r="BK25" s="21">
        <v>1.0436266770331801</v>
      </c>
      <c r="BL25">
        <v>22.738171226725967</v>
      </c>
      <c r="BM25">
        <v>1.2360953131056043</v>
      </c>
      <c r="BN25">
        <v>22.738171226725967</v>
      </c>
      <c r="BO25">
        <v>1.0436266770331801</v>
      </c>
      <c r="BP25">
        <v>297.97073259783127</v>
      </c>
      <c r="BQ25" t="s">
        <v>604</v>
      </c>
      <c r="BR25">
        <v>0.29527500000000001</v>
      </c>
    </row>
    <row r="26" spans="1:70">
      <c r="A26" s="20" t="s">
        <v>628</v>
      </c>
      <c r="B26">
        <v>13789520</v>
      </c>
      <c r="C26" s="21">
        <v>608.621106065763</v>
      </c>
      <c r="D26">
        <v>85.147893581579396</v>
      </c>
      <c r="E26">
        <v>624.86627494838649</v>
      </c>
      <c r="F26">
        <v>2643264.3898665085</v>
      </c>
      <c r="G26">
        <v>1562686.9740257831</v>
      </c>
      <c r="H26">
        <v>2.2019594042733509E-5</v>
      </c>
      <c r="I26">
        <v>7.2223252690249831E-5</v>
      </c>
      <c r="J26">
        <v>0.4911212487937569</v>
      </c>
      <c r="K26">
        <v>7679.7516396704104</v>
      </c>
      <c r="L26">
        <v>6.5036382888884548E-3</v>
      </c>
      <c r="M26" s="30">
        <v>25</v>
      </c>
      <c r="N26">
        <v>3484.92</v>
      </c>
      <c r="O26" s="22">
        <v>1.6417322322758919E-5</v>
      </c>
      <c r="P26" s="22">
        <v>1.4363361612212531E-2</v>
      </c>
      <c r="Q26" s="22">
        <v>4.5719999999999997E-3</v>
      </c>
      <c r="R26">
        <v>0.29527500000000001</v>
      </c>
      <c r="S26" s="23">
        <v>1288034.69921875</v>
      </c>
      <c r="T26">
        <v>584.781818283598</v>
      </c>
      <c r="U26" s="24">
        <v>597.21459180543047</v>
      </c>
      <c r="V26">
        <v>0.03</v>
      </c>
      <c r="W26" s="22">
        <v>220608.37260173645</v>
      </c>
      <c r="X26">
        <v>2.4604017563644293E-2</v>
      </c>
      <c r="Y26">
        <v>6.3752465632928841</v>
      </c>
      <c r="Z26">
        <v>6.3752465822255244</v>
      </c>
      <c r="AA26">
        <v>-1.8932640344360152E-8</v>
      </c>
      <c r="AB26">
        <v>1.3056387886842229E-5</v>
      </c>
      <c r="AC26">
        <v>625.62664751397949</v>
      </c>
      <c r="AD26">
        <v>6117.1624777381157</v>
      </c>
      <c r="AE26">
        <v>597.21459180543036</v>
      </c>
      <c r="AF26" s="25">
        <v>0</v>
      </c>
      <c r="AG26">
        <v>1.3075729096402087E-5</v>
      </c>
      <c r="AH26">
        <v>59.774311350929707</v>
      </c>
      <c r="AI26">
        <v>0.30928848256477048</v>
      </c>
      <c r="AJ26">
        <v>34.989658529124839</v>
      </c>
      <c r="AK26">
        <v>1.0969769937135085</v>
      </c>
      <c r="AL26">
        <v>1.1293680422758512</v>
      </c>
      <c r="AM26">
        <v>608.62110606144608</v>
      </c>
      <c r="AN26">
        <v>4.3169166019652039E-9</v>
      </c>
      <c r="AO26">
        <v>1.9341209559858131E-8</v>
      </c>
      <c r="AP26">
        <v>3.772214421396574</v>
      </c>
      <c r="AQ26">
        <v>3.8322119983636718E-5</v>
      </c>
      <c r="AR26">
        <v>6.5475351529809726E-6</v>
      </c>
      <c r="AS26">
        <v>17.520707068891735</v>
      </c>
      <c r="AT26">
        <v>11.266917212536731</v>
      </c>
      <c r="AU26">
        <v>3.4847277278483793</v>
      </c>
      <c r="AV26">
        <v>0.28748669354819478</v>
      </c>
      <c r="AW26">
        <v>7.8496490024185205E-3</v>
      </c>
      <c r="AX26">
        <v>0.28748668942126082</v>
      </c>
      <c r="AY26">
        <v>4.1269339612348688E-9</v>
      </c>
      <c r="AZ26">
        <v>1080577.4158407254</v>
      </c>
      <c r="BA26">
        <v>1.0159051342963916E-5</v>
      </c>
      <c r="BB26" s="23">
        <v>1285504.0448652359</v>
      </c>
      <c r="BC26" s="26">
        <v>-2530.6543535140809</v>
      </c>
      <c r="BD26" s="27">
        <v>-0.196474082184978</v>
      </c>
      <c r="BE26" s="23">
        <v>3123450</v>
      </c>
      <c r="BF26" s="28">
        <v>0.41156543081055752</v>
      </c>
      <c r="BG26">
        <v>1</v>
      </c>
      <c r="BH26">
        <v>7.0000000000000007E-2</v>
      </c>
      <c r="BI26">
        <v>4.5999999999999999E-2</v>
      </c>
      <c r="BJ26">
        <v>5625</v>
      </c>
      <c r="BK26" s="21">
        <v>1.0439130446113452</v>
      </c>
      <c r="BL26">
        <v>23.839287782165002</v>
      </c>
      <c r="BM26">
        <v>1.285504044865236</v>
      </c>
      <c r="BN26">
        <v>23.839287782165002</v>
      </c>
      <c r="BO26">
        <v>1.0439130446113452</v>
      </c>
      <c r="BP26">
        <v>261.16861938768136</v>
      </c>
      <c r="BQ26" t="s">
        <v>604</v>
      </c>
      <c r="BR26">
        <v>0.29527500000000001</v>
      </c>
    </row>
    <row r="27" spans="1:70">
      <c r="A27" s="20" t="s">
        <v>629</v>
      </c>
      <c r="B27">
        <v>13789520</v>
      </c>
      <c r="C27" s="21">
        <v>608.621106065763</v>
      </c>
      <c r="D27">
        <v>85.147893581579396</v>
      </c>
      <c r="E27">
        <v>624.86627494838649</v>
      </c>
      <c r="F27">
        <v>2643264.3898665085</v>
      </c>
      <c r="G27">
        <v>1562686.9740257831</v>
      </c>
      <c r="H27">
        <v>2.2019594042733509E-5</v>
      </c>
      <c r="I27">
        <v>7.2223252690249831E-5</v>
      </c>
      <c r="J27">
        <v>0.4911212487937569</v>
      </c>
      <c r="K27">
        <v>7679.7516396704104</v>
      </c>
      <c r="L27">
        <v>6.5036382888884548E-3</v>
      </c>
      <c r="M27">
        <v>26</v>
      </c>
      <c r="N27">
        <v>3484.92</v>
      </c>
      <c r="O27" s="22">
        <v>1.6417322322758919E-5</v>
      </c>
      <c r="P27" s="22">
        <v>1.4363361612212531E-2</v>
      </c>
      <c r="Q27" s="22">
        <v>4.5719999999999997E-3</v>
      </c>
      <c r="R27">
        <v>0.29527500000000001</v>
      </c>
      <c r="S27" s="23">
        <v>1316005.8935937502</v>
      </c>
      <c r="T27">
        <v>584.22817624184802</v>
      </c>
      <c r="U27" s="24">
        <v>596.93094212103733</v>
      </c>
      <c r="V27">
        <v>0.03</v>
      </c>
      <c r="W27" s="22">
        <v>220608.37260173645</v>
      </c>
      <c r="X27">
        <v>2.4604017563644293E-2</v>
      </c>
      <c r="Y27">
        <v>6.3752465632928841</v>
      </c>
      <c r="Z27">
        <v>6.3752465822255244</v>
      </c>
      <c r="AA27">
        <v>-1.8932640344360152E-8</v>
      </c>
      <c r="AB27">
        <v>1.3056387886842229E-5</v>
      </c>
      <c r="AC27">
        <v>626.04983555202125</v>
      </c>
      <c r="AD27">
        <v>6117.1624777381157</v>
      </c>
      <c r="AE27">
        <v>596.93094212103722</v>
      </c>
      <c r="AF27" s="25">
        <v>0</v>
      </c>
      <c r="AG27">
        <v>1.307629956530174E-5</v>
      </c>
      <c r="AH27">
        <v>59.774311350929707</v>
      </c>
      <c r="AI27">
        <v>0.30928848256477048</v>
      </c>
      <c r="AJ27">
        <v>34.991185060598006</v>
      </c>
      <c r="AK27">
        <v>1.12426768776796</v>
      </c>
      <c r="AL27">
        <v>1.1293680422758512</v>
      </c>
      <c r="AM27">
        <v>608.62110606132228</v>
      </c>
      <c r="AN27">
        <v>4.4407215682440437E-9</v>
      </c>
      <c r="AO27">
        <v>1.991167845951095E-8</v>
      </c>
      <c r="AP27">
        <v>3.7723396121672521</v>
      </c>
      <c r="AQ27">
        <v>3.8319576471323073E-5</v>
      </c>
      <c r="AR27">
        <v>6.5481056218806254E-6</v>
      </c>
      <c r="AS27">
        <v>17.522233600364906</v>
      </c>
      <c r="AT27">
        <v>11.267352829937833</v>
      </c>
      <c r="AU27">
        <v>3.4848624592933448</v>
      </c>
      <c r="AV27">
        <v>0.28747715287390729</v>
      </c>
      <c r="AW27">
        <v>7.8496490024185205E-3</v>
      </c>
      <c r="AX27">
        <v>0.28747714874255509</v>
      </c>
      <c r="AY27">
        <v>4.131352204783667E-9</v>
      </c>
      <c r="AZ27">
        <v>1080577.4158407254</v>
      </c>
      <c r="BA27">
        <v>1.0158039946278336E-5</v>
      </c>
      <c r="BB27" s="23">
        <v>1323551.7493969712</v>
      </c>
      <c r="BC27" s="26">
        <v>7545.8558032209985</v>
      </c>
      <c r="BD27" s="27">
        <v>0.57339073023561982</v>
      </c>
      <c r="BE27" s="23">
        <v>3155000</v>
      </c>
      <c r="BF27" s="28">
        <v>0.4195092708072809</v>
      </c>
      <c r="BG27">
        <v>1</v>
      </c>
      <c r="BH27">
        <v>6.9000000000000006E-2</v>
      </c>
      <c r="BI27">
        <v>4.5999999999999999E-2</v>
      </c>
      <c r="BJ27">
        <v>5625</v>
      </c>
      <c r="BK27" s="21">
        <v>1.0440505646942355</v>
      </c>
      <c r="BL27">
        <v>24.392929823914983</v>
      </c>
      <c r="BM27">
        <v>1.3235517493969711</v>
      </c>
      <c r="BN27">
        <v>24.392929823914983</v>
      </c>
      <c r="BO27">
        <v>1.0440505646942355</v>
      </c>
      <c r="BP27">
        <v>243.5806394812424</v>
      </c>
      <c r="BQ27" t="s">
        <v>604</v>
      </c>
      <c r="BR27">
        <v>0.29527500000000001</v>
      </c>
    </row>
    <row r="28" spans="1:70">
      <c r="A28" s="20" t="s">
        <v>630</v>
      </c>
      <c r="B28">
        <v>13789520</v>
      </c>
      <c r="C28" s="21">
        <v>608.621106065763</v>
      </c>
      <c r="D28">
        <v>85.147893581579396</v>
      </c>
      <c r="E28">
        <v>624.86627494838649</v>
      </c>
      <c r="F28">
        <v>2643264.3898665085</v>
      </c>
      <c r="G28">
        <v>1562686.9740257831</v>
      </c>
      <c r="H28">
        <v>2.2019594042733509E-5</v>
      </c>
      <c r="I28">
        <v>7.2223252690249831E-5</v>
      </c>
      <c r="J28">
        <v>0.4911212487937569</v>
      </c>
      <c r="K28">
        <v>7679.7516396704104</v>
      </c>
      <c r="L28">
        <v>6.5036382888884548E-3</v>
      </c>
      <c r="M28" s="30">
        <v>27</v>
      </c>
      <c r="N28">
        <v>3525.6</v>
      </c>
      <c r="O28" s="22">
        <v>1.6417322322758919E-5</v>
      </c>
      <c r="P28" s="22">
        <v>1.4363361612212531E-2</v>
      </c>
      <c r="Q28" s="22">
        <v>4.5719999999999997E-3</v>
      </c>
      <c r="R28">
        <v>0.29527500000000001</v>
      </c>
      <c r="S28" s="23">
        <v>1298728.41796875</v>
      </c>
      <c r="T28">
        <v>584.781818283598</v>
      </c>
      <c r="U28" s="24">
        <v>597.1731669861814</v>
      </c>
      <c r="V28">
        <v>0.03</v>
      </c>
      <c r="W28" s="22">
        <v>223183.56761265168</v>
      </c>
      <c r="X28">
        <v>2.4487583851910882E-2</v>
      </c>
      <c r="Y28">
        <v>6.390385119857716</v>
      </c>
      <c r="Z28">
        <v>6.3903851340290903</v>
      </c>
      <c r="AA28">
        <v>-1.4171374296267913E-8</v>
      </c>
      <c r="AB28">
        <v>1.2817481132582996E-5</v>
      </c>
      <c r="AC28">
        <v>625.58754870936286</v>
      </c>
      <c r="AD28">
        <v>6173.9085809520866</v>
      </c>
      <c r="AE28">
        <v>597.17316698618129</v>
      </c>
      <c r="AF28" s="25">
        <v>0</v>
      </c>
      <c r="AG28">
        <v>1.2836583009507755E-5</v>
      </c>
      <c r="AH28">
        <v>60.888452777409306</v>
      </c>
      <c r="AI28">
        <v>0.31215760958540872</v>
      </c>
      <c r="AJ28">
        <v>34.668368325679658</v>
      </c>
      <c r="AK28">
        <v>1.0960854589366757</v>
      </c>
      <c r="AL28">
        <v>1.1293680422758512</v>
      </c>
      <c r="AM28">
        <v>608.62110605918974</v>
      </c>
      <c r="AN28">
        <v>6.5732592702261172E-9</v>
      </c>
      <c r="AO28">
        <v>1.9101876924759213E-8</v>
      </c>
      <c r="AP28">
        <v>3.7913582875847847</v>
      </c>
      <c r="AQ28">
        <v>3.7936094027743217E-5</v>
      </c>
      <c r="AR28">
        <v>6.4278424432162573E-6</v>
      </c>
      <c r="AS28">
        <v>17.359978835162238</v>
      </c>
      <c r="AT28">
        <v>11.220837450293894</v>
      </c>
      <c r="AU28">
        <v>3.5026697960301743</v>
      </c>
      <c r="AV28">
        <v>0.2886884915546104</v>
      </c>
      <c r="AW28">
        <v>7.7060155425753172E-3</v>
      </c>
      <c r="AX28">
        <v>0.28868848650059858</v>
      </c>
      <c r="AY28">
        <v>5.0540118201602979E-9</v>
      </c>
      <c r="AZ28">
        <v>1080577.4158407254</v>
      </c>
      <c r="BA28">
        <v>1.0005937489993781E-5</v>
      </c>
      <c r="BB28" s="23">
        <v>1289024.6705695076</v>
      </c>
      <c r="BC28" s="26">
        <v>-9703.747399242362</v>
      </c>
      <c r="BD28" s="27">
        <v>-0.74717294739875739</v>
      </c>
      <c r="BE28" s="23">
        <v>3082435</v>
      </c>
      <c r="BF28" s="28">
        <v>0.41818389376240134</v>
      </c>
      <c r="BG28">
        <v>1</v>
      </c>
      <c r="BH28">
        <v>6.5000000000000002E-2</v>
      </c>
      <c r="BI28">
        <v>4.5999999999999999E-2</v>
      </c>
      <c r="BJ28">
        <v>5625</v>
      </c>
      <c r="BK28" s="21">
        <v>1.0439130446113452</v>
      </c>
      <c r="BL28">
        <v>23.839287782165002</v>
      </c>
      <c r="BM28">
        <v>1.2890246705695076</v>
      </c>
      <c r="BN28">
        <v>23.839287782165002</v>
      </c>
      <c r="BO28">
        <v>1.0439130446113452</v>
      </c>
      <c r="BP28">
        <v>261.16861938768136</v>
      </c>
      <c r="BQ28" t="s">
        <v>604</v>
      </c>
      <c r="BR28">
        <v>0.29527500000000001</v>
      </c>
    </row>
    <row r="29" spans="1:70">
      <c r="A29" s="20" t="s">
        <v>631</v>
      </c>
      <c r="B29">
        <v>13789520</v>
      </c>
      <c r="C29" s="21">
        <v>608.621106065763</v>
      </c>
      <c r="D29">
        <v>85.147893581579396</v>
      </c>
      <c r="E29">
        <v>624.86627494838649</v>
      </c>
      <c r="F29">
        <v>2643264.3898665085</v>
      </c>
      <c r="G29">
        <v>1562686.9740257831</v>
      </c>
      <c r="H29">
        <v>2.2019594042733509E-5</v>
      </c>
      <c r="I29">
        <v>7.2223252690249831E-5</v>
      </c>
      <c r="J29">
        <v>0.4911212487937569</v>
      </c>
      <c r="K29">
        <v>7679.7516396704104</v>
      </c>
      <c r="L29">
        <v>6.5036382888884548E-3</v>
      </c>
      <c r="M29">
        <v>28</v>
      </c>
      <c r="N29">
        <v>3634.08</v>
      </c>
      <c r="O29" s="22">
        <v>1.6417322322758919E-5</v>
      </c>
      <c r="P29" s="22">
        <v>1.4363361612212531E-2</v>
      </c>
      <c r="Q29" s="22">
        <v>4.5719999999999997E-3</v>
      </c>
      <c r="R29">
        <v>0.29527500000000001</v>
      </c>
      <c r="S29" s="23">
        <v>427540.99609375</v>
      </c>
      <c r="T29">
        <v>601.35806991756397</v>
      </c>
      <c r="U29" s="24">
        <v>605.31553009704828</v>
      </c>
      <c r="V29">
        <v>0.03</v>
      </c>
      <c r="W29" s="22">
        <v>230050.75430842556</v>
      </c>
      <c r="X29">
        <v>2.4187362497839864E-2</v>
      </c>
      <c r="Y29">
        <v>6.4299225721843003</v>
      </c>
      <c r="Z29">
        <v>6.4299226083853203</v>
      </c>
      <c r="AA29">
        <v>-3.6201019959491987E-8</v>
      </c>
      <c r="AB29">
        <v>1.2213417900584807E-5</v>
      </c>
      <c r="AC29">
        <v>613.44327003647811</v>
      </c>
      <c r="AD29">
        <v>6324.7436715753292</v>
      </c>
      <c r="AE29">
        <v>605.31553009704817</v>
      </c>
      <c r="AF29" s="25">
        <v>0</v>
      </c>
      <c r="AG29">
        <v>1.2219500025505142E-5</v>
      </c>
      <c r="AH29">
        <v>63.899933746576011</v>
      </c>
      <c r="AI29">
        <v>0.31978394883439204</v>
      </c>
      <c r="AJ29">
        <v>33.808051380633515</v>
      </c>
      <c r="AK29">
        <v>0.31279641045284456</v>
      </c>
      <c r="AL29">
        <v>1.1293680422758512</v>
      </c>
      <c r="AM29">
        <v>608.62110606567524</v>
      </c>
      <c r="AN29">
        <v>8.7766238721087575E-11</v>
      </c>
      <c r="AO29">
        <v>6.0821249203349545E-9</v>
      </c>
      <c r="AP29">
        <v>3.8385858445605647</v>
      </c>
      <c r="AQ29">
        <v>3.7008352628581902E-5</v>
      </c>
      <c r="AR29">
        <v>6.1127910752127383E-6</v>
      </c>
      <c r="AS29">
        <v>16.912439487582642</v>
      </c>
      <c r="AT29">
        <v>11.090247077602605</v>
      </c>
      <c r="AU29">
        <v>3.5464830040248372</v>
      </c>
      <c r="AV29">
        <v>0.29210284053572755</v>
      </c>
      <c r="AW29">
        <v>7.3428458521871505E-3</v>
      </c>
      <c r="AX29">
        <v>0.29210283270098697</v>
      </c>
      <c r="AY29">
        <v>7.8347405785272883E-9</v>
      </c>
      <c r="AZ29">
        <v>1080577.4158407254</v>
      </c>
      <c r="BA29">
        <v>9.6411423704446449E-6</v>
      </c>
      <c r="BB29" s="23">
        <v>425960.97451734432</v>
      </c>
      <c r="BC29" s="26">
        <v>-1580.0215764056775</v>
      </c>
      <c r="BD29" s="27">
        <v>-0.36956025055880604</v>
      </c>
      <c r="BE29" s="23">
        <v>2176950</v>
      </c>
      <c r="BF29" s="28">
        <v>0.19566869910532825</v>
      </c>
      <c r="BG29">
        <v>1</v>
      </c>
      <c r="BH29">
        <v>9.6000000000000002E-2</v>
      </c>
      <c r="BI29">
        <v>4.5999999999999999E-2</v>
      </c>
      <c r="BJ29">
        <v>5625</v>
      </c>
      <c r="BK29" s="21">
        <v>1.038020115966604</v>
      </c>
      <c r="BL29">
        <v>7.2630361481990349</v>
      </c>
      <c r="BM29">
        <v>0.42596097451734433</v>
      </c>
      <c r="BN29">
        <v>7.2630361481990349</v>
      </c>
      <c r="BO29">
        <v>1.038020115966604</v>
      </c>
      <c r="BP29">
        <v>1071.7088022341231</v>
      </c>
      <c r="BQ29" t="s">
        <v>604</v>
      </c>
      <c r="BR29">
        <v>0.29527500000000001</v>
      </c>
    </row>
    <row r="30" spans="1:70">
      <c r="A30" s="20" t="s">
        <v>632</v>
      </c>
      <c r="B30">
        <v>13789520</v>
      </c>
      <c r="C30" s="21">
        <v>608.621106065763</v>
      </c>
      <c r="D30">
        <v>85.147893581579396</v>
      </c>
      <c r="E30">
        <v>624.86627494838649</v>
      </c>
      <c r="F30">
        <v>2643264.3898665085</v>
      </c>
      <c r="G30">
        <v>1562686.9740257831</v>
      </c>
      <c r="H30">
        <v>2.2019594042733509E-5</v>
      </c>
      <c r="I30">
        <v>7.2223252690249831E-5</v>
      </c>
      <c r="J30">
        <v>0.4911212487937569</v>
      </c>
      <c r="K30">
        <v>7679.7516396704104</v>
      </c>
      <c r="L30">
        <v>6.5036382888884548E-3</v>
      </c>
      <c r="M30" s="30">
        <v>29</v>
      </c>
      <c r="N30">
        <v>3634.08</v>
      </c>
      <c r="O30" s="22">
        <v>1.6417322322758919E-5</v>
      </c>
      <c r="P30" s="22">
        <v>1.4363361612212531E-2</v>
      </c>
      <c r="Q30" s="22">
        <v>4.5719999999999997E-3</v>
      </c>
      <c r="R30">
        <v>0.29527500000000001</v>
      </c>
      <c r="S30" s="23">
        <v>427540.99609375</v>
      </c>
      <c r="T30">
        <v>601.35806991756397</v>
      </c>
      <c r="U30" s="24">
        <v>605.31553009704828</v>
      </c>
      <c r="V30">
        <v>0.03</v>
      </c>
      <c r="W30" s="22">
        <v>230050.75430842556</v>
      </c>
      <c r="X30">
        <v>2.4187362497839864E-2</v>
      </c>
      <c r="Y30">
        <v>6.4299225721843003</v>
      </c>
      <c r="Z30">
        <v>6.4299226083853203</v>
      </c>
      <c r="AA30">
        <v>-3.6201019959491987E-8</v>
      </c>
      <c r="AB30">
        <v>1.2213417900584807E-5</v>
      </c>
      <c r="AC30">
        <v>613.44327003647811</v>
      </c>
      <c r="AD30">
        <v>6324.7436715753292</v>
      </c>
      <c r="AE30">
        <v>605.31553009704817</v>
      </c>
      <c r="AF30" s="25">
        <v>0</v>
      </c>
      <c r="AG30">
        <v>1.2219500025505142E-5</v>
      </c>
      <c r="AH30">
        <v>63.899933746576011</v>
      </c>
      <c r="AI30">
        <v>0.31978394883439204</v>
      </c>
      <c r="AJ30">
        <v>33.808051380633515</v>
      </c>
      <c r="AK30">
        <v>0.31279641045284456</v>
      </c>
      <c r="AL30">
        <v>1.1293680422758512</v>
      </c>
      <c r="AM30">
        <v>608.62110606567524</v>
      </c>
      <c r="AN30">
        <v>8.7766238721087575E-11</v>
      </c>
      <c r="AO30">
        <v>6.0821249203349545E-9</v>
      </c>
      <c r="AP30">
        <v>3.8385858445605647</v>
      </c>
      <c r="AQ30">
        <v>3.7008352628581902E-5</v>
      </c>
      <c r="AR30">
        <v>6.1127910752127383E-6</v>
      </c>
      <c r="AS30">
        <v>16.912439487582642</v>
      </c>
      <c r="AT30">
        <v>11.090247077602605</v>
      </c>
      <c r="AU30">
        <v>3.5464830040248372</v>
      </c>
      <c r="AV30">
        <v>0.29210284053572755</v>
      </c>
      <c r="AW30">
        <v>7.3428458521871505E-3</v>
      </c>
      <c r="AX30">
        <v>0.29210283270098697</v>
      </c>
      <c r="AY30">
        <v>7.8347405785272883E-9</v>
      </c>
      <c r="AZ30">
        <v>1080577.4158407254</v>
      </c>
      <c r="BA30">
        <v>9.6411423704446449E-6</v>
      </c>
      <c r="BB30" s="23">
        <v>425960.97451734432</v>
      </c>
      <c r="BC30" s="26">
        <v>-1580.0215764056775</v>
      </c>
      <c r="BD30" s="27">
        <v>-0.36956025055880604</v>
      </c>
      <c r="BE30" s="23">
        <v>2318925</v>
      </c>
      <c r="BF30" s="28">
        <v>0.18368898283357346</v>
      </c>
      <c r="BG30">
        <v>1</v>
      </c>
      <c r="BH30">
        <v>0.105</v>
      </c>
      <c r="BI30">
        <v>4.5999999999999999E-2</v>
      </c>
      <c r="BJ30">
        <v>5625</v>
      </c>
      <c r="BK30" s="21">
        <v>1.038020115966604</v>
      </c>
      <c r="BL30">
        <v>7.2630361481990349</v>
      </c>
      <c r="BM30">
        <v>0.42596097451734433</v>
      </c>
      <c r="BN30">
        <v>7.2630361481990349</v>
      </c>
      <c r="BO30">
        <v>1.038020115966604</v>
      </c>
      <c r="BP30">
        <v>1071.7088022341231</v>
      </c>
      <c r="BQ30" t="s">
        <v>604</v>
      </c>
      <c r="BR30">
        <v>0.29527500000000001</v>
      </c>
    </row>
    <row r="31" spans="1:70">
      <c r="A31" s="20" t="s">
        <v>633</v>
      </c>
      <c r="B31">
        <v>13789520</v>
      </c>
      <c r="C31" s="21">
        <v>608.621106065763</v>
      </c>
      <c r="D31">
        <v>85.147893581579396</v>
      </c>
      <c r="E31">
        <v>624.86627494838649</v>
      </c>
      <c r="F31">
        <v>2643264.3898665085</v>
      </c>
      <c r="G31">
        <v>1562686.9740257831</v>
      </c>
      <c r="H31">
        <v>2.2019594042733509E-5</v>
      </c>
      <c r="I31">
        <v>7.2223252690249831E-5</v>
      </c>
      <c r="J31">
        <v>0.4911212487937569</v>
      </c>
      <c r="K31">
        <v>7679.7516396704104</v>
      </c>
      <c r="L31">
        <v>6.5036382888884548E-3</v>
      </c>
      <c r="M31">
        <v>30</v>
      </c>
      <c r="N31">
        <v>3674.76</v>
      </c>
      <c r="O31" s="22">
        <v>1.6417322322758919E-5</v>
      </c>
      <c r="P31" s="22">
        <v>1.4363361612212531E-2</v>
      </c>
      <c r="Q31" s="22">
        <v>4.5719999999999997E-3</v>
      </c>
      <c r="R31">
        <v>0.29527500000000001</v>
      </c>
      <c r="S31" s="23">
        <v>464228.25140625</v>
      </c>
      <c r="T31">
        <v>600.78000150085597</v>
      </c>
      <c r="U31" s="24">
        <v>605.02948217711253</v>
      </c>
      <c r="V31">
        <v>0.03</v>
      </c>
      <c r="W31" s="22">
        <v>232625.94931934078</v>
      </c>
      <c r="X31">
        <v>2.4078453622407587E-2</v>
      </c>
      <c r="Y31">
        <v>6.4444477070153798</v>
      </c>
      <c r="Z31">
        <v>6.4444477301210172</v>
      </c>
      <c r="AA31">
        <v>-2.3105637403375567E-8</v>
      </c>
      <c r="AB31">
        <v>1.1998532857527643E-5</v>
      </c>
      <c r="AC31">
        <v>613.83118294897815</v>
      </c>
      <c r="AD31">
        <v>6381.1281323844041</v>
      </c>
      <c r="AE31">
        <v>605.02948231542427</v>
      </c>
      <c r="AF31" s="25">
        <v>1.3831174783263123E-7</v>
      </c>
      <c r="AG31">
        <v>1.2005054077598318E-5</v>
      </c>
      <c r="AH31">
        <v>65.044335331130412</v>
      </c>
      <c r="AI31">
        <v>0.3226347909343586</v>
      </c>
      <c r="AJ31">
        <v>33.510843528153423</v>
      </c>
      <c r="AK31">
        <v>0.33844354499142276</v>
      </c>
      <c r="AL31">
        <v>1.1293680422758512</v>
      </c>
      <c r="AM31">
        <v>608.62110606557621</v>
      </c>
      <c r="AN31">
        <v>1.8678747437661514E-10</v>
      </c>
      <c r="AO31">
        <v>6.5212200706757541E-9</v>
      </c>
      <c r="AP31">
        <v>3.857212440535783</v>
      </c>
      <c r="AQ31">
        <v>3.6651786729390718E-5</v>
      </c>
      <c r="AR31">
        <v>6.0057876488344971E-6</v>
      </c>
      <c r="AS31">
        <v>16.764523413431583</v>
      </c>
      <c r="AT31">
        <v>11.046324760210517</v>
      </c>
      <c r="AU31">
        <v>3.5639286796035492</v>
      </c>
      <c r="AV31">
        <v>0.29328376093223385</v>
      </c>
      <c r="AW31">
        <v>7.2136545185283061E-3</v>
      </c>
      <c r="AX31">
        <v>0.29328375183466948</v>
      </c>
      <c r="AY31">
        <v>9.0975643685098362E-9</v>
      </c>
      <c r="AZ31">
        <v>1080577.4158407254</v>
      </c>
      <c r="BA31">
        <v>9.5021436579986844E-6</v>
      </c>
      <c r="BB31" s="23">
        <v>463393.81911891949</v>
      </c>
      <c r="BC31" s="26">
        <v>-834.43228733050637</v>
      </c>
      <c r="BD31" s="27">
        <v>-0.17974612376623492</v>
      </c>
      <c r="BE31" s="23">
        <v>2353630</v>
      </c>
      <c r="BF31" s="28">
        <v>0.1968847351193346</v>
      </c>
      <c r="BG31">
        <v>1</v>
      </c>
      <c r="BH31">
        <v>0.10199999999999999</v>
      </c>
      <c r="BI31">
        <v>4.5999999999999999E-2</v>
      </c>
      <c r="BJ31">
        <v>5625</v>
      </c>
      <c r="BK31" s="21">
        <v>1.0382745271175917</v>
      </c>
      <c r="BL31">
        <v>7.8411045649070275</v>
      </c>
      <c r="BM31">
        <v>0.46339381911891947</v>
      </c>
      <c r="BN31">
        <v>7.8411045649070275</v>
      </c>
      <c r="BO31">
        <v>1.0382745271175917</v>
      </c>
      <c r="BP31">
        <v>1034.1945556052435</v>
      </c>
      <c r="BQ31" t="s">
        <v>604</v>
      </c>
      <c r="BR31">
        <v>0.29527500000000001</v>
      </c>
    </row>
    <row r="32" spans="1:70">
      <c r="A32" s="20" t="s">
        <v>634</v>
      </c>
      <c r="B32">
        <v>13789520</v>
      </c>
      <c r="C32" s="21">
        <v>608.621106065763</v>
      </c>
      <c r="D32">
        <v>85.147893581579396</v>
      </c>
      <c r="E32">
        <v>624.86627494838649</v>
      </c>
      <c r="F32">
        <v>2643264.3898665085</v>
      </c>
      <c r="G32">
        <v>1562686.9740257831</v>
      </c>
      <c r="H32">
        <v>2.2019594042733509E-5</v>
      </c>
      <c r="I32">
        <v>7.2223252690249831E-5</v>
      </c>
      <c r="J32">
        <v>0.4911212487937569</v>
      </c>
      <c r="K32">
        <v>7679.7516396704104</v>
      </c>
      <c r="L32">
        <v>6.5036382888884548E-3</v>
      </c>
      <c r="M32" s="30">
        <v>31</v>
      </c>
      <c r="N32">
        <v>3715.44</v>
      </c>
      <c r="O32" s="22">
        <v>1.6417322322758919E-5</v>
      </c>
      <c r="P32" s="22">
        <v>1.4363361612212531E-2</v>
      </c>
      <c r="Q32" s="22">
        <v>4.5719999999999997E-3</v>
      </c>
      <c r="R32">
        <v>0.29527500000000001</v>
      </c>
      <c r="S32" s="23">
        <v>654733.52734375</v>
      </c>
      <c r="T32">
        <v>597.50931537045801</v>
      </c>
      <c r="U32" s="24">
        <v>603.43703427204048</v>
      </c>
      <c r="V32">
        <v>0.03</v>
      </c>
      <c r="W32" s="22">
        <v>235201.14433025598</v>
      </c>
      <c r="X32">
        <v>2.3971458223217279E-2</v>
      </c>
      <c r="Y32">
        <v>6.4588139283871193</v>
      </c>
      <c r="Z32">
        <v>6.4588139413719885</v>
      </c>
      <c r="AA32">
        <v>-1.2984869179888392E-8</v>
      </c>
      <c r="AB32">
        <v>1.1789618163145284E-5</v>
      </c>
      <c r="AC32">
        <v>616.10015770344262</v>
      </c>
      <c r="AD32">
        <v>6437.4173781273121</v>
      </c>
      <c r="AE32">
        <v>603.43703443304196</v>
      </c>
      <c r="AF32" s="25">
        <v>1.6100148059194908E-7</v>
      </c>
      <c r="AG32">
        <v>1.179871785867204E-5</v>
      </c>
      <c r="AH32">
        <v>66.196935631578285</v>
      </c>
      <c r="AI32">
        <v>0.32548081888668084</v>
      </c>
      <c r="AJ32">
        <v>33.225403054696613</v>
      </c>
      <c r="AK32">
        <v>0.48651068356414429</v>
      </c>
      <c r="AL32">
        <v>1.1293680422758512</v>
      </c>
      <c r="AM32">
        <v>608.62110606527131</v>
      </c>
      <c r="AN32">
        <v>4.9169557314598933E-10</v>
      </c>
      <c r="AO32">
        <v>9.0996955267561323E-9</v>
      </c>
      <c r="AP32">
        <v>3.8762352113425038</v>
      </c>
      <c r="AQ32">
        <v>3.6292929391007531E-5</v>
      </c>
      <c r="AR32">
        <v>5.9039087770993979E-6</v>
      </c>
      <c r="AS32">
        <v>16.625513981005263</v>
      </c>
      <c r="AT32">
        <v>11.004692511073582</v>
      </c>
      <c r="AU32">
        <v>3.5818163301003536</v>
      </c>
      <c r="AV32">
        <v>0.29441888124215021</v>
      </c>
      <c r="AW32">
        <v>7.08805262644591E-3</v>
      </c>
      <c r="AX32">
        <v>0.29441887075627993</v>
      </c>
      <c r="AY32">
        <v>1.0485870283183374E-8</v>
      </c>
      <c r="AZ32">
        <v>1080577.4158407254</v>
      </c>
      <c r="BA32">
        <v>9.3629326942824397E-6</v>
      </c>
      <c r="BB32" s="23">
        <v>656232.79750369384</v>
      </c>
      <c r="BC32" s="26">
        <v>1499.2701599438442</v>
      </c>
      <c r="BD32" s="27">
        <v>0.22898936702178277</v>
      </c>
      <c r="BE32" s="23">
        <v>2539775</v>
      </c>
      <c r="BF32" s="28">
        <v>0.25838225728802505</v>
      </c>
      <c r="BG32">
        <v>1</v>
      </c>
      <c r="BH32">
        <v>9.1999999999999998E-2</v>
      </c>
      <c r="BI32">
        <v>4.5999999999999999E-2</v>
      </c>
      <c r="BJ32">
        <v>5625</v>
      </c>
      <c r="BK32" s="21">
        <v>1.0396575263579986</v>
      </c>
      <c r="BL32">
        <v>11.11179069530499</v>
      </c>
      <c r="BM32">
        <v>0.65623279750369379</v>
      </c>
      <c r="BN32">
        <v>11.11179069530499</v>
      </c>
      <c r="BO32">
        <v>1.0396575263579986</v>
      </c>
      <c r="BP32">
        <v>834.5286368318674</v>
      </c>
      <c r="BQ32" t="s">
        <v>604</v>
      </c>
      <c r="BR32">
        <v>0.29527500000000001</v>
      </c>
    </row>
    <row r="33" spans="1:70">
      <c r="A33" s="20" t="s">
        <v>635</v>
      </c>
      <c r="B33">
        <v>13789520</v>
      </c>
      <c r="C33" s="21">
        <v>608.621106065763</v>
      </c>
      <c r="D33">
        <v>85.147893581579396</v>
      </c>
      <c r="E33">
        <v>624.86627494838649</v>
      </c>
      <c r="F33">
        <v>2643264.3898665085</v>
      </c>
      <c r="G33">
        <v>1562686.9740257831</v>
      </c>
      <c r="H33">
        <v>2.2019594042733509E-5</v>
      </c>
      <c r="I33">
        <v>7.2223252690249831E-5</v>
      </c>
      <c r="J33">
        <v>0.4911212487937569</v>
      </c>
      <c r="K33">
        <v>7679.7516396704104</v>
      </c>
      <c r="L33">
        <v>6.5036382888884548E-3</v>
      </c>
      <c r="M33">
        <v>32</v>
      </c>
      <c r="N33">
        <v>3905.28</v>
      </c>
      <c r="O33" s="22">
        <v>1.6417322322758919E-5</v>
      </c>
      <c r="P33" s="22">
        <v>1.4363361612212531E-2</v>
      </c>
      <c r="Q33" s="22">
        <v>4.5719999999999997E-3</v>
      </c>
      <c r="R33">
        <v>0.29527500000000001</v>
      </c>
      <c r="S33" s="23">
        <v>772462.47078124993</v>
      </c>
      <c r="T33">
        <v>595.90081561821296</v>
      </c>
      <c r="U33" s="24">
        <v>602.55444312752206</v>
      </c>
      <c r="V33">
        <v>0.03</v>
      </c>
      <c r="W33" s="22">
        <v>247218.72104786028</v>
      </c>
      <c r="X33">
        <v>2.3495887988577192E-2</v>
      </c>
      <c r="Y33">
        <v>6.5238515246960747</v>
      </c>
      <c r="Z33">
        <v>6.5238515441796538</v>
      </c>
      <c r="AA33">
        <v>-1.9483579194456979E-8</v>
      </c>
      <c r="AB33">
        <v>1.0887257136983863E-5</v>
      </c>
      <c r="AC33">
        <v>617.15752754692983</v>
      </c>
      <c r="AD33">
        <v>6698.8815359861874</v>
      </c>
      <c r="AE33">
        <v>602.55444329909733</v>
      </c>
      <c r="AF33" s="25">
        <v>1.7157526599476114E-7</v>
      </c>
      <c r="AG33">
        <v>1.0897372180264962E-5</v>
      </c>
      <c r="AH33">
        <v>71.683490602557939</v>
      </c>
      <c r="AI33">
        <v>0.33870064963722013</v>
      </c>
      <c r="AJ33">
        <v>31.93359811423732</v>
      </c>
      <c r="AK33">
        <v>0.55889671108969108</v>
      </c>
      <c r="AL33">
        <v>1.1293680422758512</v>
      </c>
      <c r="AM33">
        <v>608.62110606555837</v>
      </c>
      <c r="AN33">
        <v>2.0463630789890885E-10</v>
      </c>
      <c r="AO33">
        <v>1.0115043281099483E-8</v>
      </c>
      <c r="AP33">
        <v>3.9602796622532059</v>
      </c>
      <c r="AQ33">
        <v>3.4768868498655476E-5</v>
      </c>
      <c r="AR33">
        <v>5.453743611773031E-6</v>
      </c>
      <c r="AS33">
        <v>15.981619590073922</v>
      </c>
      <c r="AT33">
        <v>10.807196431354559</v>
      </c>
      <c r="AU33">
        <v>3.6604044520568362</v>
      </c>
      <c r="AV33">
        <v>0.29987521019636976</v>
      </c>
      <c r="AW33">
        <v>6.5455429070488975E-3</v>
      </c>
      <c r="AX33">
        <v>0.29987519205310476</v>
      </c>
      <c r="AY33">
        <v>1.8143265001491216E-8</v>
      </c>
      <c r="AZ33">
        <v>1080577.4158407254</v>
      </c>
      <c r="BA33">
        <v>8.7793972809671944E-6</v>
      </c>
      <c r="BB33" s="23">
        <v>777939.84439498954</v>
      </c>
      <c r="BC33" s="26">
        <v>5477.373613739619</v>
      </c>
      <c r="BD33" s="27">
        <v>0.70907957615079154</v>
      </c>
      <c r="BE33" s="23">
        <v>2520845</v>
      </c>
      <c r="BF33" s="28">
        <v>0.30860280754865516</v>
      </c>
      <c r="BG33">
        <v>1</v>
      </c>
      <c r="BH33">
        <v>7.3999999999999996E-2</v>
      </c>
      <c r="BI33">
        <v>4.5999999999999999E-2</v>
      </c>
      <c r="BJ33">
        <v>5625</v>
      </c>
      <c r="BK33" s="21">
        <v>1.0402996295220228</v>
      </c>
      <c r="BL33">
        <v>12.720290447550042</v>
      </c>
      <c r="BM33">
        <v>0.77793984439498953</v>
      </c>
      <c r="BN33">
        <v>12.720290447550042</v>
      </c>
      <c r="BO33">
        <v>1.0402996295220228</v>
      </c>
      <c r="BP33">
        <v>744.18255326602946</v>
      </c>
      <c r="BQ33" t="s">
        <v>604</v>
      </c>
      <c r="BR33">
        <v>0.29527500000000001</v>
      </c>
    </row>
    <row r="34" spans="1:70">
      <c r="A34" s="20" t="s">
        <v>636</v>
      </c>
      <c r="B34">
        <v>13789520</v>
      </c>
      <c r="C34" s="21">
        <v>608.621106065763</v>
      </c>
      <c r="D34">
        <v>85.147893581579396</v>
      </c>
      <c r="E34">
        <v>624.86627494838649</v>
      </c>
      <c r="F34">
        <v>2643264.3898665085</v>
      </c>
      <c r="G34">
        <v>1562686.9740257831</v>
      </c>
      <c r="H34">
        <v>2.2019594042733509E-5</v>
      </c>
      <c r="I34">
        <v>7.2223252690249831E-5</v>
      </c>
      <c r="J34">
        <v>0.4911212487937569</v>
      </c>
      <c r="K34">
        <v>7679.7516396704104</v>
      </c>
      <c r="L34">
        <v>6.5036382888884548E-3</v>
      </c>
      <c r="M34" s="30">
        <v>33</v>
      </c>
      <c r="N34">
        <v>3945.96</v>
      </c>
      <c r="O34" s="22">
        <v>1.6417322322758919E-5</v>
      </c>
      <c r="P34" s="22">
        <v>1.4363361612212531E-2</v>
      </c>
      <c r="Q34" s="22">
        <v>4.5719999999999997E-3</v>
      </c>
      <c r="R34">
        <v>0.29527500000000001</v>
      </c>
      <c r="S34" s="23">
        <v>811944.37610625022</v>
      </c>
      <c r="T34">
        <v>595.32250153328698</v>
      </c>
      <c r="U34" s="24">
        <v>602.24410749732692</v>
      </c>
      <c r="V34">
        <v>0.03</v>
      </c>
      <c r="W34" s="22">
        <v>249793.9160587755</v>
      </c>
      <c r="X34">
        <v>2.3398757841309403E-2</v>
      </c>
      <c r="Y34">
        <v>6.5373780210311656</v>
      </c>
      <c r="Z34">
        <v>6.5373780397205659</v>
      </c>
      <c r="AA34">
        <v>-1.8689400249627397E-8</v>
      </c>
      <c r="AB34">
        <v>1.0708201579880244E-5</v>
      </c>
      <c r="AC34">
        <v>617.54803485522939</v>
      </c>
      <c r="AD34">
        <v>6754.6565066327121</v>
      </c>
      <c r="AE34">
        <v>602.24410749732692</v>
      </c>
      <c r="AF34" s="25">
        <v>0</v>
      </c>
      <c r="AG34">
        <v>1.0718685651585243E-5</v>
      </c>
      <c r="AH34">
        <v>72.882135141440116</v>
      </c>
      <c r="AI34">
        <v>0.34152067544152681</v>
      </c>
      <c r="AJ34">
        <v>31.671495966330255</v>
      </c>
      <c r="AK34">
        <v>0.5852535089447366</v>
      </c>
      <c r="AL34">
        <v>1.1293680422758512</v>
      </c>
      <c r="AM34">
        <v>608.62110606567785</v>
      </c>
      <c r="AN34">
        <v>8.5151441453490406E-11</v>
      </c>
      <c r="AO34">
        <v>1.0484071704998726E-8</v>
      </c>
      <c r="AP34">
        <v>3.9779236024468663</v>
      </c>
      <c r="AQ34">
        <v>3.446112033262547E-5</v>
      </c>
      <c r="AR34">
        <v>5.3645848616451209E-6</v>
      </c>
      <c r="AS34">
        <v>15.851237113339705</v>
      </c>
      <c r="AT34">
        <v>10.766237742961263</v>
      </c>
      <c r="AU34">
        <v>3.6768927859401894</v>
      </c>
      <c r="AV34">
        <v>0.30103081650667685</v>
      </c>
      <c r="AW34">
        <v>6.4378926681484165E-3</v>
      </c>
      <c r="AX34">
        <v>0.30103079644063879</v>
      </c>
      <c r="AY34">
        <v>2.0066038053379032E-8</v>
      </c>
      <c r="AZ34">
        <v>1080577.4158407254</v>
      </c>
      <c r="BA34">
        <v>8.6630925519605361E-6</v>
      </c>
      <c r="BB34" s="23">
        <v>817146.64254005102</v>
      </c>
      <c r="BC34" s="26">
        <v>5202.2664338008035</v>
      </c>
      <c r="BD34" s="27">
        <v>0.64071709674851429</v>
      </c>
      <c r="BE34" s="23">
        <v>2650200</v>
      </c>
      <c r="BF34" s="28">
        <v>0.30833395311299183</v>
      </c>
      <c r="BG34">
        <v>1</v>
      </c>
      <c r="BH34">
        <v>7.5999999999999998E-2</v>
      </c>
      <c r="BI34">
        <v>4.5999999999999999E-2</v>
      </c>
      <c r="BJ34">
        <v>5625</v>
      </c>
      <c r="BK34" s="21">
        <v>1.0405239091174585</v>
      </c>
      <c r="BL34">
        <v>13.29860453247602</v>
      </c>
      <c r="BM34">
        <v>0.81714664254005098</v>
      </c>
      <c r="BN34">
        <v>13.29860453247602</v>
      </c>
      <c r="BO34">
        <v>1.0405239091174585</v>
      </c>
      <c r="BP34">
        <v>712.96451991311017</v>
      </c>
      <c r="BQ34" t="s">
        <v>604</v>
      </c>
      <c r="BR34">
        <v>0.29527500000000001</v>
      </c>
    </row>
    <row r="35" spans="1:70">
      <c r="A35" s="20" t="s">
        <v>637</v>
      </c>
      <c r="B35">
        <v>13789520</v>
      </c>
      <c r="C35" s="21">
        <v>608.621106065763</v>
      </c>
      <c r="D35">
        <v>85.147893581579396</v>
      </c>
      <c r="E35">
        <v>624.86627494838649</v>
      </c>
      <c r="F35">
        <v>2643264.3898665085</v>
      </c>
      <c r="G35">
        <v>1562686.9740257831</v>
      </c>
      <c r="H35">
        <v>2.2019594042733509E-5</v>
      </c>
      <c r="I35">
        <v>7.2223252690249831E-5</v>
      </c>
      <c r="J35">
        <v>0.4911212487937569</v>
      </c>
      <c r="K35">
        <v>7679.7516396704104</v>
      </c>
      <c r="L35">
        <v>6.5036382888884548E-3</v>
      </c>
      <c r="M35">
        <v>34</v>
      </c>
      <c r="N35">
        <v>3986.64</v>
      </c>
      <c r="O35" s="22">
        <v>1.6417322322758919E-5</v>
      </c>
      <c r="P35" s="22">
        <v>1.4363361612212531E-2</v>
      </c>
      <c r="Q35" s="22">
        <v>4.5719999999999997E-3</v>
      </c>
      <c r="R35">
        <v>0.29527500000000001</v>
      </c>
      <c r="S35" s="23">
        <v>849852.18359375</v>
      </c>
      <c r="T35">
        <v>594.77734103104399</v>
      </c>
      <c r="U35" s="24">
        <v>601.94817466999802</v>
      </c>
      <c r="V35">
        <v>0.03</v>
      </c>
      <c r="W35" s="22">
        <v>252369.1110696907</v>
      </c>
      <c r="X35">
        <v>2.3303212557601288E-2</v>
      </c>
      <c r="Y35">
        <v>6.5507662330680141</v>
      </c>
      <c r="Z35">
        <v>6.5507662492108505</v>
      </c>
      <c r="AA35">
        <v>-1.6142836400945271E-8</v>
      </c>
      <c r="AB35">
        <v>1.0533794983235694E-5</v>
      </c>
      <c r="AC35">
        <v>617.91482145455291</v>
      </c>
      <c r="AD35">
        <v>6810.344906622563</v>
      </c>
      <c r="AE35">
        <v>601.94817484914608</v>
      </c>
      <c r="AF35" s="25">
        <v>1.791480599422357E-7</v>
      </c>
      <c r="AG35">
        <v>1.0544625321626886E-5</v>
      </c>
      <c r="AH35">
        <v>74.088834642088855</v>
      </c>
      <c r="AI35">
        <v>0.34433632416624232</v>
      </c>
      <c r="AJ35">
        <v>31.414057459048546</v>
      </c>
      <c r="AK35">
        <v>0.61011635631745187</v>
      </c>
      <c r="AL35">
        <v>1.1293680422758512</v>
      </c>
      <c r="AM35">
        <v>608.62110606574799</v>
      </c>
      <c r="AN35">
        <v>1.5006662579253316E-11</v>
      </c>
      <c r="AO35">
        <v>1.0830338391192539E-8</v>
      </c>
      <c r="AP35">
        <v>3.995422617126839</v>
      </c>
      <c r="AQ35">
        <v>3.4159918116569664E-5</v>
      </c>
      <c r="AR35">
        <v>5.2777278300090394E-6</v>
      </c>
      <c r="AS35">
        <v>15.723161349799744</v>
      </c>
      <c r="AT35">
        <v>10.725674352296277</v>
      </c>
      <c r="AU35">
        <v>3.6932392806738421</v>
      </c>
      <c r="AV35">
        <v>0.30218333645299689</v>
      </c>
      <c r="AW35">
        <v>6.3330374371893417E-3</v>
      </c>
      <c r="AX35">
        <v>0.30218331436871965</v>
      </c>
      <c r="AY35">
        <v>2.2084277240264072E-8</v>
      </c>
      <c r="AZ35">
        <v>1080577.4158407254</v>
      </c>
      <c r="BA35">
        <v>8.5497634142979628E-6</v>
      </c>
      <c r="BB35" s="23">
        <v>855324.47840467573</v>
      </c>
      <c r="BC35" s="26">
        <v>5472.2948109257268</v>
      </c>
      <c r="BD35" s="27">
        <v>0.64391136677265004</v>
      </c>
      <c r="BE35" s="23">
        <v>2681750</v>
      </c>
      <c r="BF35" s="28">
        <v>0.31894265998123456</v>
      </c>
      <c r="BG35">
        <v>1</v>
      </c>
      <c r="BH35">
        <v>7.2999999999999995E-2</v>
      </c>
      <c r="BI35">
        <v>4.5999999999999999E-2</v>
      </c>
      <c r="BJ35">
        <v>5625</v>
      </c>
      <c r="BK35" s="21">
        <v>1.0407320386751551</v>
      </c>
      <c r="BL35">
        <v>13.843765034719013</v>
      </c>
      <c r="BM35">
        <v>0.85532447840467574</v>
      </c>
      <c r="BN35">
        <v>13.843765034719013</v>
      </c>
      <c r="BO35">
        <v>1.0407320386751551</v>
      </c>
      <c r="BP35">
        <v>684.14862755898764</v>
      </c>
      <c r="BQ35" t="s">
        <v>604</v>
      </c>
      <c r="BR35">
        <v>0.29527500000000001</v>
      </c>
    </row>
    <row r="36" spans="1:70">
      <c r="A36" s="20" t="s">
        <v>638</v>
      </c>
      <c r="B36">
        <v>13789520</v>
      </c>
      <c r="C36" s="21">
        <v>608.621106065763</v>
      </c>
      <c r="D36">
        <v>85.147893581579396</v>
      </c>
      <c r="E36">
        <v>624.86627494838649</v>
      </c>
      <c r="F36">
        <v>2643264.3898665085</v>
      </c>
      <c r="G36">
        <v>1562686.9740257831</v>
      </c>
      <c r="H36">
        <v>2.2019594042733509E-5</v>
      </c>
      <c r="I36">
        <v>7.2223252690249831E-5</v>
      </c>
      <c r="J36">
        <v>0.4911212487937569</v>
      </c>
      <c r="K36">
        <v>7679.7516396704104</v>
      </c>
      <c r="L36">
        <v>6.5036382888884548E-3</v>
      </c>
      <c r="M36" s="30">
        <v>35</v>
      </c>
      <c r="N36">
        <v>4013.76</v>
      </c>
      <c r="O36" s="22">
        <v>1.6417322322758919E-5</v>
      </c>
      <c r="P36" s="22">
        <v>1.4363361612212531E-2</v>
      </c>
      <c r="Q36" s="22">
        <v>4.5719999999999997E-3</v>
      </c>
      <c r="R36">
        <v>0.29527500000000001</v>
      </c>
      <c r="S36" s="23">
        <v>660826.54695625009</v>
      </c>
      <c r="T36">
        <v>598.039459378179</v>
      </c>
      <c r="U36" s="24">
        <v>603.57766853252451</v>
      </c>
      <c r="V36">
        <v>0.03</v>
      </c>
      <c r="W36" s="22">
        <v>254085.90774363419</v>
      </c>
      <c r="X36">
        <v>2.3240375194701662E-2</v>
      </c>
      <c r="Y36">
        <v>6.5596162409472205</v>
      </c>
      <c r="Z36">
        <v>6.5596162549430632</v>
      </c>
      <c r="AA36">
        <v>-1.3995842707004158E-8</v>
      </c>
      <c r="AB36">
        <v>1.0420025019106805E-5</v>
      </c>
      <c r="AC36">
        <v>615.6210550449249</v>
      </c>
      <c r="AD36">
        <v>6847.4229958732767</v>
      </c>
      <c r="AE36">
        <v>603.577668688735</v>
      </c>
      <c r="AF36" s="25">
        <v>1.5621048987668473E-7</v>
      </c>
      <c r="AG36">
        <v>1.0428384738007816E-5</v>
      </c>
      <c r="AH36">
        <v>74.897765910883848</v>
      </c>
      <c r="AI36">
        <v>0.34621102113603652</v>
      </c>
      <c r="AJ36">
        <v>31.236903527930291</v>
      </c>
      <c r="AK36">
        <v>0.4599614676121333</v>
      </c>
      <c r="AL36">
        <v>1.1293680422758512</v>
      </c>
      <c r="AM36">
        <v>608.62110606566137</v>
      </c>
      <c r="AN36">
        <v>1.0163603292312473E-10</v>
      </c>
      <c r="AO36">
        <v>8.3597189010105316E-9</v>
      </c>
      <c r="AP36">
        <v>4.0061798420023482</v>
      </c>
      <c r="AQ36">
        <v>3.3976714873880654E-5</v>
      </c>
      <c r="AR36">
        <v>5.2183722284544132E-6</v>
      </c>
      <c r="AS36">
        <v>15.630972002688202</v>
      </c>
      <c r="AT36">
        <v>10.696271653857865</v>
      </c>
      <c r="AU36">
        <v>3.7031671316305736</v>
      </c>
      <c r="AV36">
        <v>0.30301271037177457</v>
      </c>
      <c r="AW36">
        <v>6.2646376398510974E-3</v>
      </c>
      <c r="AX36">
        <v>0.30301268694414896</v>
      </c>
      <c r="AY36">
        <v>2.3427625617244985E-8</v>
      </c>
      <c r="AZ36">
        <v>1080577.4158407254</v>
      </c>
      <c r="BA36">
        <v>8.4810757913700119E-6</v>
      </c>
      <c r="BB36" s="23">
        <v>665554.61968693021</v>
      </c>
      <c r="BC36" s="26">
        <v>4728.0727306801127</v>
      </c>
      <c r="BD36" s="27">
        <v>0.71547863088392749</v>
      </c>
      <c r="BE36" s="23">
        <v>2501915</v>
      </c>
      <c r="BF36" s="28">
        <v>0.26601807802700339</v>
      </c>
      <c r="BG36">
        <v>1</v>
      </c>
      <c r="BH36">
        <v>8.1000000000000003E-2</v>
      </c>
      <c r="BI36">
        <v>4.5999999999999999E-2</v>
      </c>
      <c r="BJ36">
        <v>5625</v>
      </c>
      <c r="BK36" s="21">
        <v>1.0394401953696324</v>
      </c>
      <c r="BL36">
        <v>10.581646687583998</v>
      </c>
      <c r="BM36">
        <v>0.66555461968693019</v>
      </c>
      <c r="BN36">
        <v>10.581646687583998</v>
      </c>
      <c r="BO36">
        <v>1.0394401953696324</v>
      </c>
      <c r="BP36">
        <v>865.43951161413759</v>
      </c>
      <c r="BQ36" t="s">
        <v>604</v>
      </c>
      <c r="BR36">
        <v>0.29527500000000001</v>
      </c>
    </row>
    <row r="37" spans="1:70">
      <c r="A37" s="20" t="s">
        <v>639</v>
      </c>
      <c r="B37">
        <v>13789520</v>
      </c>
      <c r="C37" s="21">
        <v>608.621106065763</v>
      </c>
      <c r="D37">
        <v>85.147893581579396</v>
      </c>
      <c r="E37">
        <v>624.86627494838649</v>
      </c>
      <c r="F37">
        <v>2643264.3898665085</v>
      </c>
      <c r="G37">
        <v>1562686.9740257831</v>
      </c>
      <c r="H37">
        <v>2.2019594042733509E-5</v>
      </c>
      <c r="I37">
        <v>7.2223252690249831E-5</v>
      </c>
      <c r="J37">
        <v>0.4911212487937569</v>
      </c>
      <c r="K37">
        <v>7679.7516396704104</v>
      </c>
      <c r="L37">
        <v>6.5036382888884548E-3</v>
      </c>
      <c r="M37">
        <v>36</v>
      </c>
      <c r="N37">
        <v>4068</v>
      </c>
      <c r="O37" s="22">
        <v>1.6417322322758919E-5</v>
      </c>
      <c r="P37" s="22">
        <v>1.4363361612212531E-2</v>
      </c>
      <c r="Q37" s="22">
        <v>4.5719999999999997E-3</v>
      </c>
      <c r="R37">
        <v>0.29527500000000001</v>
      </c>
      <c r="S37" s="23">
        <v>603562.89140624984</v>
      </c>
      <c r="T37">
        <v>599.09049781334397</v>
      </c>
      <c r="U37" s="24">
        <v>604.08135173488836</v>
      </c>
      <c r="V37">
        <v>0.03</v>
      </c>
      <c r="W37" s="22">
        <v>257519.50109152115</v>
      </c>
      <c r="X37">
        <v>2.3116708671465626E-2</v>
      </c>
      <c r="Y37">
        <v>6.5771386945223478</v>
      </c>
      <c r="Z37">
        <v>6.5771387040627571</v>
      </c>
      <c r="AA37">
        <v>-9.5404093514162014E-9</v>
      </c>
      <c r="AB37">
        <v>1.0198277135691404E-5</v>
      </c>
      <c r="AC37">
        <v>614.879905089418</v>
      </c>
      <c r="AD37">
        <v>6921.4666881376816</v>
      </c>
      <c r="AE37">
        <v>604.08135188368726</v>
      </c>
      <c r="AF37" s="25">
        <v>1.4879890386509942E-7</v>
      </c>
      <c r="AG37">
        <v>1.0205706267152263E-5</v>
      </c>
      <c r="AH37">
        <v>76.526317561549973</v>
      </c>
      <c r="AI37">
        <v>0.34995472768417751</v>
      </c>
      <c r="AJ37">
        <v>30.900461923452475</v>
      </c>
      <c r="AK37">
        <v>0.41199395889883206</v>
      </c>
      <c r="AL37">
        <v>1.1293680422758512</v>
      </c>
      <c r="AM37">
        <v>608.62110606571321</v>
      </c>
      <c r="AN37">
        <v>4.9794834922067821E-11</v>
      </c>
      <c r="AO37">
        <v>7.4291314608587999E-9</v>
      </c>
      <c r="AP37">
        <v>4.0287099789613041</v>
      </c>
      <c r="AQ37">
        <v>3.3597755080661974E-5</v>
      </c>
      <c r="AR37">
        <v>5.1065676993065609E-6</v>
      </c>
      <c r="AS37">
        <v>15.461477787169837</v>
      </c>
      <c r="AT37">
        <v>10.641758131884714</v>
      </c>
      <c r="AU37">
        <v>3.7241335691245969</v>
      </c>
      <c r="AV37">
        <v>0.3045764098367072</v>
      </c>
      <c r="AW37">
        <v>6.1313202884575868E-3</v>
      </c>
      <c r="AX37">
        <v>0.30457638352561067</v>
      </c>
      <c r="AY37">
        <v>2.6311096523734534E-8</v>
      </c>
      <c r="AZ37">
        <v>1080577.4158407254</v>
      </c>
      <c r="BA37">
        <v>8.3395814680421008E-6</v>
      </c>
      <c r="BB37" s="23">
        <v>601501.56277781096</v>
      </c>
      <c r="BC37" s="26">
        <v>-2061.3286284388741</v>
      </c>
      <c r="BD37" s="27">
        <v>-0.3415267336327048</v>
      </c>
      <c r="BE37" s="23">
        <v>2587100</v>
      </c>
      <c r="BF37" s="28">
        <v>0.23250031416559505</v>
      </c>
      <c r="BG37">
        <v>1</v>
      </c>
      <c r="BH37">
        <v>9.0999999999999998E-2</v>
      </c>
      <c r="BI37">
        <v>4.5999999999999999E-2</v>
      </c>
      <c r="BJ37">
        <v>5625</v>
      </c>
      <c r="BK37" s="21">
        <v>1.0390013157075031</v>
      </c>
      <c r="BL37">
        <v>9.5306082524190288</v>
      </c>
      <c r="BM37">
        <v>0.60150156277781097</v>
      </c>
      <c r="BN37">
        <v>9.5306082524190288</v>
      </c>
      <c r="BO37">
        <v>1.0390013157075031</v>
      </c>
      <c r="BP37">
        <v>928.38383346755541</v>
      </c>
      <c r="BQ37" t="s">
        <v>604</v>
      </c>
      <c r="BR37">
        <v>0.29527500000000001</v>
      </c>
    </row>
    <row r="38" spans="1:70">
      <c r="A38" s="20" t="s">
        <v>640</v>
      </c>
      <c r="B38">
        <v>13789520</v>
      </c>
      <c r="C38" s="21">
        <v>608.621106065763</v>
      </c>
      <c r="D38">
        <v>85.147893581579396</v>
      </c>
      <c r="E38">
        <v>624.86627494838649</v>
      </c>
      <c r="F38">
        <v>2643264.3898665085</v>
      </c>
      <c r="G38">
        <v>1562686.9740257831</v>
      </c>
      <c r="H38">
        <v>2.2019594042733509E-5</v>
      </c>
      <c r="I38">
        <v>7.2223252690249831E-5</v>
      </c>
      <c r="J38">
        <v>0.4911212487937569</v>
      </c>
      <c r="K38">
        <v>7679.7516396704104</v>
      </c>
      <c r="L38">
        <v>6.5036382888884548E-3</v>
      </c>
      <c r="M38" s="30">
        <v>37</v>
      </c>
      <c r="N38">
        <v>4068</v>
      </c>
      <c r="O38" s="22">
        <v>1.6417322322758919E-5</v>
      </c>
      <c r="P38" s="22">
        <v>1.4363361612212531E-2</v>
      </c>
      <c r="Q38" s="22">
        <v>4.5719999999999997E-3</v>
      </c>
      <c r="R38">
        <v>0.29527500000000001</v>
      </c>
      <c r="S38" s="23">
        <v>635394.44921875</v>
      </c>
      <c r="T38">
        <v>598.56653241397998</v>
      </c>
      <c r="U38" s="24">
        <v>603.8206010848063</v>
      </c>
      <c r="V38">
        <v>0.03</v>
      </c>
      <c r="W38" s="22">
        <v>257519.50109152115</v>
      </c>
      <c r="X38">
        <v>2.3116708671465626E-2</v>
      </c>
      <c r="Y38">
        <v>6.5771386945223478</v>
      </c>
      <c r="Z38">
        <v>6.5771387040627571</v>
      </c>
      <c r="AA38">
        <v>-9.5404093514162014E-9</v>
      </c>
      <c r="AB38">
        <v>1.0198277135691404E-5</v>
      </c>
      <c r="AC38">
        <v>615.23948936378065</v>
      </c>
      <c r="AD38">
        <v>6921.4666881376816</v>
      </c>
      <c r="AE38">
        <v>603.82060108480607</v>
      </c>
      <c r="AF38" s="25">
        <v>0</v>
      </c>
      <c r="AG38">
        <v>1.0206085794748374E-5</v>
      </c>
      <c r="AH38">
        <v>76.526317561549973</v>
      </c>
      <c r="AI38">
        <v>0.34995472768417751</v>
      </c>
      <c r="AJ38">
        <v>30.901611043143514</v>
      </c>
      <c r="AK38">
        <v>0.43566141673326741</v>
      </c>
      <c r="AL38">
        <v>1.1293680422758512</v>
      </c>
      <c r="AM38">
        <v>608.62110606571002</v>
      </c>
      <c r="AN38">
        <v>5.297806637827307E-11</v>
      </c>
      <c r="AO38">
        <v>7.8086590569700806E-9</v>
      </c>
      <c r="AP38">
        <v>4.0288308798668302</v>
      </c>
      <c r="AQ38">
        <v>3.359573864552935E-5</v>
      </c>
      <c r="AR38">
        <v>5.1069472269026722E-6</v>
      </c>
      <c r="AS38">
        <v>15.462626906860873</v>
      </c>
      <c r="AT38">
        <v>10.6421297254047</v>
      </c>
      <c r="AU38">
        <v>3.724263610033693</v>
      </c>
      <c r="AV38">
        <v>0.3045672698331372</v>
      </c>
      <c r="AW38">
        <v>6.1313202884575868E-3</v>
      </c>
      <c r="AX38">
        <v>0.30456724351411152</v>
      </c>
      <c r="AY38">
        <v>2.6319025681065256E-8</v>
      </c>
      <c r="AZ38">
        <v>1080577.4158407254</v>
      </c>
      <c r="BA38">
        <v>8.3388307048122674E-6</v>
      </c>
      <c r="BB38" s="23">
        <v>632287.03446526849</v>
      </c>
      <c r="BC38" s="26">
        <v>-3107.4147534815129</v>
      </c>
      <c r="BD38" s="27">
        <v>-0.48905286429590911</v>
      </c>
      <c r="BE38" s="23">
        <v>2587100</v>
      </c>
      <c r="BF38" s="28">
        <v>0.24439992055400583</v>
      </c>
      <c r="BG38">
        <v>1</v>
      </c>
      <c r="BH38">
        <v>8.6999999999999994E-2</v>
      </c>
      <c r="BI38">
        <v>4.5999999999999999E-2</v>
      </c>
      <c r="BJ38">
        <v>5625</v>
      </c>
      <c r="BK38" s="21">
        <v>1.0392214184248174</v>
      </c>
      <c r="BL38">
        <v>10.054573651783016</v>
      </c>
      <c r="BM38">
        <v>0.63228703446526846</v>
      </c>
      <c r="BN38">
        <v>10.054573651783016</v>
      </c>
      <c r="BO38">
        <v>1.0392214184248174</v>
      </c>
      <c r="BP38">
        <v>896.72855917648792</v>
      </c>
      <c r="BQ38" t="s">
        <v>604</v>
      </c>
      <c r="BR38">
        <v>0.29527500000000001</v>
      </c>
    </row>
    <row r="39" spans="1:70">
      <c r="A39" s="20" t="s">
        <v>641</v>
      </c>
      <c r="B39">
        <v>13789520</v>
      </c>
      <c r="C39" s="21">
        <v>608.621106065763</v>
      </c>
      <c r="D39">
        <v>85.147893581579396</v>
      </c>
      <c r="E39">
        <v>624.86627494838649</v>
      </c>
      <c r="F39">
        <v>2643264.3898665085</v>
      </c>
      <c r="G39">
        <v>1562686.9740257831</v>
      </c>
      <c r="H39">
        <v>2.2019594042733509E-5</v>
      </c>
      <c r="I39">
        <v>7.2223252690249831E-5</v>
      </c>
      <c r="J39">
        <v>0.4911212487937569</v>
      </c>
      <c r="K39">
        <v>7679.7516396704104</v>
      </c>
      <c r="L39">
        <v>6.5036382888884548E-3</v>
      </c>
      <c r="M39">
        <v>38</v>
      </c>
      <c r="N39">
        <v>4068</v>
      </c>
      <c r="O39" s="22">
        <v>1.6417322322758919E-5</v>
      </c>
      <c r="P39" s="22">
        <v>1.4363361612212531E-2</v>
      </c>
      <c r="Q39" s="22">
        <v>4.5719999999999997E-3</v>
      </c>
      <c r="R39">
        <v>0.29527500000000001</v>
      </c>
      <c r="S39" s="23">
        <v>699294.33984375</v>
      </c>
      <c r="T39">
        <v>597.50931537045801</v>
      </c>
      <c r="U39" s="24">
        <v>603.29177142933099</v>
      </c>
      <c r="V39">
        <v>0.03</v>
      </c>
      <c r="W39" s="22">
        <v>257519.50109152115</v>
      </c>
      <c r="X39">
        <v>2.3116708671465626E-2</v>
      </c>
      <c r="Y39">
        <v>6.5771386945223478</v>
      </c>
      <c r="Z39">
        <v>6.5771387040627571</v>
      </c>
      <c r="AA39">
        <v>-9.5404093514162014E-9</v>
      </c>
      <c r="AB39">
        <v>1.0198277135691404E-5</v>
      </c>
      <c r="AC39">
        <v>615.96883416511309</v>
      </c>
      <c r="AD39">
        <v>6921.4666881376816</v>
      </c>
      <c r="AE39">
        <v>603.29177158901916</v>
      </c>
      <c r="AF39" s="25">
        <v>1.5968817024258897E-7</v>
      </c>
      <c r="AG39">
        <v>1.0206992847943835E-5</v>
      </c>
      <c r="AH39">
        <v>76.526317561549973</v>
      </c>
      <c r="AI39">
        <v>0.34995472768417751</v>
      </c>
      <c r="AJ39">
        <v>30.904357385434302</v>
      </c>
      <c r="AK39">
        <v>0.48366416300670839</v>
      </c>
      <c r="AL39">
        <v>1.1293680422758512</v>
      </c>
      <c r="AM39">
        <v>608.62110606570309</v>
      </c>
      <c r="AN39">
        <v>5.9912963479291648E-11</v>
      </c>
      <c r="AO39">
        <v>8.7157122524309037E-9</v>
      </c>
      <c r="AP39">
        <v>4.0291197930463136</v>
      </c>
      <c r="AQ39">
        <v>3.3590920767596637E-5</v>
      </c>
      <c r="AR39">
        <v>5.107854280098133E-6</v>
      </c>
      <c r="AS39">
        <v>15.465373249151666</v>
      </c>
      <c r="AT39">
        <v>10.643017704674023</v>
      </c>
      <c r="AU39">
        <v>3.7245743625770777</v>
      </c>
      <c r="AV39">
        <v>0.30454543046923588</v>
      </c>
      <c r="AW39">
        <v>6.1313202884575868E-3</v>
      </c>
      <c r="AX39">
        <v>0.30454540413101794</v>
      </c>
      <c r="AY39">
        <v>2.6338217939958497E-8</v>
      </c>
      <c r="AZ39">
        <v>1080577.4158407254</v>
      </c>
      <c r="BA39">
        <v>8.3370369939284944E-6</v>
      </c>
      <c r="BB39" s="23">
        <v>705885.28284633695</v>
      </c>
      <c r="BC39" s="26">
        <v>6590.9430025869515</v>
      </c>
      <c r="BD39" s="27">
        <v>0.94251342060907117</v>
      </c>
      <c r="BE39" s="23">
        <v>2665975</v>
      </c>
      <c r="BF39" s="28">
        <v>0.26477565725347646</v>
      </c>
      <c r="BG39">
        <v>1</v>
      </c>
      <c r="BH39">
        <v>8.5999999999999993E-2</v>
      </c>
      <c r="BI39">
        <v>4.5999999999999999E-2</v>
      </c>
      <c r="BJ39">
        <v>5625</v>
      </c>
      <c r="BK39" s="21">
        <v>1.0396575263579986</v>
      </c>
      <c r="BL39">
        <v>11.11179069530499</v>
      </c>
      <c r="BM39">
        <v>0.70588528284633689</v>
      </c>
      <c r="BN39">
        <v>11.11179069530499</v>
      </c>
      <c r="BO39">
        <v>1.0396575263579986</v>
      </c>
      <c r="BP39">
        <v>834.5286368318674</v>
      </c>
      <c r="BQ39" t="s">
        <v>604</v>
      </c>
      <c r="BR39">
        <v>0.29527500000000001</v>
      </c>
    </row>
    <row r="40" spans="1:70">
      <c r="A40" s="20" t="s">
        <v>642</v>
      </c>
      <c r="B40">
        <v>13789520</v>
      </c>
      <c r="C40" s="21">
        <v>608.621106065763</v>
      </c>
      <c r="D40">
        <v>85.147893581579396</v>
      </c>
      <c r="E40">
        <v>624.86627494838649</v>
      </c>
      <c r="F40">
        <v>2643264.3898665085</v>
      </c>
      <c r="G40">
        <v>1562686.9740257831</v>
      </c>
      <c r="H40">
        <v>2.2019594042733509E-5</v>
      </c>
      <c r="I40">
        <v>7.2223252690249831E-5</v>
      </c>
      <c r="J40">
        <v>0.4911212487937569</v>
      </c>
      <c r="K40">
        <v>7679.7516396704104</v>
      </c>
      <c r="L40">
        <v>6.5036382888884548E-3</v>
      </c>
      <c r="M40" s="30">
        <v>39</v>
      </c>
      <c r="N40">
        <v>2739.12</v>
      </c>
      <c r="O40" s="22">
        <v>1.753005194685703E-5</v>
      </c>
      <c r="P40" s="22">
        <v>1.484214033261962E-2</v>
      </c>
      <c r="Q40" s="22">
        <v>4.7244000000000001E-3</v>
      </c>
      <c r="R40">
        <v>0.30480000000000002</v>
      </c>
      <c r="S40" s="23">
        <v>4997875.1789062498</v>
      </c>
      <c r="T40">
        <v>483.34023209662797</v>
      </c>
      <c r="U40" s="24">
        <v>544.6536412304215</v>
      </c>
      <c r="V40">
        <v>0.03</v>
      </c>
      <c r="W40" s="22">
        <v>179176.34620390061</v>
      </c>
      <c r="X40">
        <v>2.7016272721832192E-2</v>
      </c>
      <c r="Y40">
        <v>6.0839730854451108</v>
      </c>
      <c r="Z40">
        <v>6.0839730934391971</v>
      </c>
      <c r="AA40">
        <v>-7.9940862818261849E-9</v>
      </c>
      <c r="AB40">
        <v>1.9247181791581707E-5</v>
      </c>
      <c r="AC40">
        <v>716.35676576981086</v>
      </c>
      <c r="AD40">
        <v>5206.1706901739753</v>
      </c>
      <c r="AE40">
        <v>544.6536412304215</v>
      </c>
      <c r="AF40" s="25">
        <v>0</v>
      </c>
      <c r="AG40">
        <v>1.9350981980407466E-5</v>
      </c>
      <c r="AH40">
        <v>40.548097021038188</v>
      </c>
      <c r="AI40">
        <v>0.25473680394280068</v>
      </c>
      <c r="AJ40">
        <v>42.648596737144224</v>
      </c>
      <c r="AK40">
        <v>6.7347244038631011</v>
      </c>
      <c r="AL40">
        <v>1.1293680422758512</v>
      </c>
      <c r="AM40">
        <v>608.62110595738625</v>
      </c>
      <c r="AN40">
        <v>1.0837675290531479E-7</v>
      </c>
      <c r="AO40">
        <v>1.0380018882575888E-7</v>
      </c>
      <c r="AP40">
        <v>3.3905770557732717</v>
      </c>
      <c r="AQ40">
        <v>4.7434576862562736E-5</v>
      </c>
      <c r="AR40">
        <v>9.7273910846166125E-6</v>
      </c>
      <c r="AS40">
        <v>21.438683581657198</v>
      </c>
      <c r="AT40">
        <v>12.275984671041325</v>
      </c>
      <c r="AU40">
        <v>3.1271451003518806</v>
      </c>
      <c r="AV40">
        <v>0.26343195542139108</v>
      </c>
      <c r="AW40">
        <v>1.1571624760161579E-2</v>
      </c>
      <c r="AX40">
        <v>0.26343194705758349</v>
      </c>
      <c r="AY40">
        <v>8.36380759094979E-9</v>
      </c>
      <c r="AZ40">
        <v>1080577.4158407254</v>
      </c>
      <c r="BA40">
        <v>1.3990119110195114E-5</v>
      </c>
      <c r="BB40" s="23">
        <v>5009792.1018941598</v>
      </c>
      <c r="BC40" s="26">
        <v>11916.922987909988</v>
      </c>
      <c r="BD40" s="27">
        <v>0.23843978813648409</v>
      </c>
      <c r="BE40" s="23">
        <v>5174199.9999999991</v>
      </c>
      <c r="BF40" s="28">
        <v>0.96822544584557235</v>
      </c>
      <c r="BG40">
        <v>1</v>
      </c>
      <c r="BH40">
        <v>-0.159</v>
      </c>
      <c r="BI40">
        <v>4.5999999999999999E-2</v>
      </c>
      <c r="BJ40">
        <v>5625</v>
      </c>
      <c r="BK40" s="21">
        <v>1.0126251933716564</v>
      </c>
      <c r="BL40">
        <v>125.28087396913503</v>
      </c>
      <c r="BM40">
        <v>5.0097921018941598</v>
      </c>
      <c r="BN40">
        <v>125.28087396913503</v>
      </c>
      <c r="BO40">
        <v>1.0126251933716564</v>
      </c>
      <c r="BP40">
        <v>7272.8274649394925</v>
      </c>
      <c r="BQ40" t="s">
        <v>604</v>
      </c>
      <c r="BR40">
        <v>0.30480000000000002</v>
      </c>
    </row>
    <row r="41" spans="1:70">
      <c r="A41" s="20" t="s">
        <v>643</v>
      </c>
      <c r="B41">
        <v>13789520</v>
      </c>
      <c r="C41" s="21">
        <v>608.621106065763</v>
      </c>
      <c r="D41">
        <v>85.147893581579396</v>
      </c>
      <c r="E41">
        <v>624.86627494838649</v>
      </c>
      <c r="F41">
        <v>2643264.3898665085</v>
      </c>
      <c r="G41">
        <v>1562686.9740257831</v>
      </c>
      <c r="H41">
        <v>2.2019594042733509E-5</v>
      </c>
      <c r="I41">
        <v>7.2223252690249831E-5</v>
      </c>
      <c r="J41">
        <v>0.4911212487937569</v>
      </c>
      <c r="K41">
        <v>7679.7516396704104</v>
      </c>
      <c r="L41">
        <v>6.5036382888884548E-3</v>
      </c>
      <c r="M41">
        <v>40</v>
      </c>
      <c r="N41">
        <v>2759.46</v>
      </c>
      <c r="O41" s="22">
        <v>1.753005194685703E-5</v>
      </c>
      <c r="P41" s="22">
        <v>1.484214033261962E-2</v>
      </c>
      <c r="Q41" s="22">
        <v>4.7244000000000001E-3</v>
      </c>
      <c r="R41">
        <v>0.30480000000000002</v>
      </c>
      <c r="S41" s="23">
        <v>1554029.35546875</v>
      </c>
      <c r="T41">
        <v>573.63997230882796</v>
      </c>
      <c r="U41" s="24">
        <v>592.56411582847977</v>
      </c>
      <c r="V41">
        <v>0.03</v>
      </c>
      <c r="W41" s="22">
        <v>180506.86362620682</v>
      </c>
      <c r="X41">
        <v>2.693096497243053E-2</v>
      </c>
      <c r="Y41">
        <v>6.0936014016155671</v>
      </c>
      <c r="Z41">
        <v>6.093601408482507</v>
      </c>
      <c r="AA41">
        <v>-6.8669399055920621E-9</v>
      </c>
      <c r="AB41">
        <v>1.9024558052984488E-5</v>
      </c>
      <c r="AC41">
        <v>635.51578929672712</v>
      </c>
      <c r="AD41">
        <v>5236.5431749017189</v>
      </c>
      <c r="AE41">
        <v>592.56411582847988</v>
      </c>
      <c r="AF41" s="25">
        <v>0</v>
      </c>
      <c r="AG41">
        <v>1.905664287725175E-5</v>
      </c>
      <c r="AH41">
        <v>41.022587357512002</v>
      </c>
      <c r="AI41">
        <v>0.25622292304026895</v>
      </c>
      <c r="AJ41">
        <v>42.244912875883536</v>
      </c>
      <c r="AK41">
        <v>1.6837311604698069</v>
      </c>
      <c r="AL41">
        <v>1.1293680422758512</v>
      </c>
      <c r="AM41">
        <v>608.62110605940677</v>
      </c>
      <c r="AN41">
        <v>6.3562310970155522E-9</v>
      </c>
      <c r="AO41">
        <v>3.2084824267261853E-8</v>
      </c>
      <c r="AP41">
        <v>3.3932651311068067</v>
      </c>
      <c r="AQ41">
        <v>4.7359453224065826E-5</v>
      </c>
      <c r="AR41">
        <v>9.5443638507595061E-6</v>
      </c>
      <c r="AS41">
        <v>21.158019380862495</v>
      </c>
      <c r="AT41">
        <v>12.210095002852601</v>
      </c>
      <c r="AU41">
        <v>3.1285062322302744</v>
      </c>
      <c r="AV41">
        <v>0.26475889887653237</v>
      </c>
      <c r="AW41">
        <v>1.1437780834663975E-2</v>
      </c>
      <c r="AX41">
        <v>0.2647588902275288</v>
      </c>
      <c r="AY41">
        <v>8.6490035688946421E-9</v>
      </c>
      <c r="AZ41">
        <v>1080577.4158407254</v>
      </c>
      <c r="BA41">
        <v>1.395689738179057E-5</v>
      </c>
      <c r="BB41" s="23">
        <v>1552221.704480425</v>
      </c>
      <c r="BC41" s="26">
        <v>-1807.650988325011</v>
      </c>
      <c r="BD41" s="27">
        <v>-0.11632026010086276</v>
      </c>
      <c r="BE41" s="23">
        <v>2943615</v>
      </c>
      <c r="BF41" s="28">
        <v>0.52731818002028963</v>
      </c>
      <c r="BG41">
        <v>1</v>
      </c>
      <c r="BH41">
        <v>5.1999999999999998E-2</v>
      </c>
      <c r="BI41">
        <v>4.5999999999999999E-2</v>
      </c>
      <c r="BJ41">
        <v>5625</v>
      </c>
      <c r="BK41" s="21">
        <v>1.0457944703346436</v>
      </c>
      <c r="BL41">
        <v>34.981133756935037</v>
      </c>
      <c r="BM41">
        <v>1.552221704480425</v>
      </c>
      <c r="BN41">
        <v>34.981133756935037</v>
      </c>
      <c r="BO41">
        <v>1.0457944703346436</v>
      </c>
      <c r="BP41">
        <v>25.189018365777017</v>
      </c>
      <c r="BQ41" t="s">
        <v>604</v>
      </c>
      <c r="BR41">
        <v>0.30480000000000002</v>
      </c>
    </row>
    <row r="42" spans="1:70">
      <c r="A42" s="20" t="s">
        <v>644</v>
      </c>
      <c r="B42">
        <v>13789520</v>
      </c>
      <c r="C42" s="21">
        <v>608.621106065763</v>
      </c>
      <c r="D42">
        <v>85.147893581579396</v>
      </c>
      <c r="E42">
        <v>624.86627494838649</v>
      </c>
      <c r="F42">
        <v>2643264.3898665085</v>
      </c>
      <c r="G42">
        <v>1562686.9740257831</v>
      </c>
      <c r="H42">
        <v>2.2019594042733509E-5</v>
      </c>
      <c r="I42">
        <v>7.2223252690249831E-5</v>
      </c>
      <c r="J42">
        <v>0.4911212487937569</v>
      </c>
      <c r="K42">
        <v>7679.7516396704104</v>
      </c>
      <c r="L42">
        <v>6.5036382888884548E-3</v>
      </c>
      <c r="M42" s="30">
        <v>41</v>
      </c>
      <c r="N42">
        <v>2759.46</v>
      </c>
      <c r="O42" s="22">
        <v>1.753005194685703E-5</v>
      </c>
      <c r="P42" s="22">
        <v>1.484214033261962E-2</v>
      </c>
      <c r="Q42" s="22">
        <v>4.7244000000000001E-3</v>
      </c>
      <c r="R42">
        <v>0.30480000000000002</v>
      </c>
      <c r="S42" s="23">
        <v>3167922.11328125</v>
      </c>
      <c r="T42">
        <v>532.84871111815698</v>
      </c>
      <c r="U42" s="24">
        <v>571.42598285362556</v>
      </c>
      <c r="V42">
        <v>0.03</v>
      </c>
      <c r="W42" s="22">
        <v>180506.86362620682</v>
      </c>
      <c r="X42">
        <v>2.693096497243053E-2</v>
      </c>
      <c r="Y42">
        <v>6.0936014016155671</v>
      </c>
      <c r="Z42">
        <v>6.093601408482507</v>
      </c>
      <c r="AA42">
        <v>-6.8669399055920621E-9</v>
      </c>
      <c r="AB42">
        <v>1.9024558052984488E-5</v>
      </c>
      <c r="AC42">
        <v>670.96727069597034</v>
      </c>
      <c r="AD42">
        <v>5236.5431749017189</v>
      </c>
      <c r="AE42">
        <v>571.42598356329813</v>
      </c>
      <c r="AF42" s="25">
        <v>7.0967257670417894E-7</v>
      </c>
      <c r="AG42">
        <v>1.9090361367905186E-5</v>
      </c>
      <c r="AH42">
        <v>41.022587357512002</v>
      </c>
      <c r="AI42">
        <v>0.25622292304026895</v>
      </c>
      <c r="AJ42">
        <v>42.319660285967039</v>
      </c>
      <c r="AK42">
        <v>3.902077692559601</v>
      </c>
      <c r="AL42">
        <v>1.1293680422758512</v>
      </c>
      <c r="AM42">
        <v>608.62110604657528</v>
      </c>
      <c r="AN42">
        <v>1.9187723410141189E-8</v>
      </c>
      <c r="AO42">
        <v>6.5803314920697098E-8</v>
      </c>
      <c r="AP42">
        <v>3.3974564735003066</v>
      </c>
      <c r="AQ42">
        <v>4.724267336598111E-5</v>
      </c>
      <c r="AR42">
        <v>9.5780823414129413E-6</v>
      </c>
      <c r="AS42">
        <v>21.232766790945988</v>
      </c>
      <c r="AT42">
        <v>12.227727959044785</v>
      </c>
      <c r="AU42">
        <v>3.1330241998076769</v>
      </c>
      <c r="AV42">
        <v>0.26443227369262967</v>
      </c>
      <c r="AW42">
        <v>1.1437780834663975E-2</v>
      </c>
      <c r="AX42">
        <v>0.26443226495084843</v>
      </c>
      <c r="AY42">
        <v>8.7417812433265851E-9</v>
      </c>
      <c r="AZ42">
        <v>1080577.4158407254</v>
      </c>
      <c r="BA42">
        <v>1.3905306435701964E-5</v>
      </c>
      <c r="BB42" s="23">
        <v>3195289.2662133444</v>
      </c>
      <c r="BC42" s="26">
        <v>27367.15293209441</v>
      </c>
      <c r="BD42" s="27">
        <v>0.86388338959975997</v>
      </c>
      <c r="BE42" s="23">
        <v>4227700</v>
      </c>
      <c r="BF42" s="28">
        <v>0.75579848764419055</v>
      </c>
      <c r="BG42">
        <v>1</v>
      </c>
      <c r="BH42">
        <v>-3.1E-2</v>
      </c>
      <c r="BI42">
        <v>4.5999999999999999E-2</v>
      </c>
      <c r="BJ42">
        <v>5625</v>
      </c>
      <c r="BK42" s="21">
        <v>1.0366401828979259</v>
      </c>
      <c r="BL42">
        <v>75.772394947606017</v>
      </c>
      <c r="BM42">
        <v>3.1952892662133441</v>
      </c>
      <c r="BN42">
        <v>75.772394947606017</v>
      </c>
      <c r="BO42">
        <v>1.0366401828979259</v>
      </c>
      <c r="BP42">
        <v>1279.6642402875084</v>
      </c>
      <c r="BQ42" t="s">
        <v>604</v>
      </c>
      <c r="BR42">
        <v>0.30480000000000002</v>
      </c>
    </row>
    <row r="43" spans="1:70">
      <c r="A43" s="20" t="s">
        <v>645</v>
      </c>
      <c r="B43">
        <v>13789520</v>
      </c>
      <c r="C43" s="21">
        <v>608.621106065763</v>
      </c>
      <c r="D43">
        <v>85.147893581579396</v>
      </c>
      <c r="E43">
        <v>624.86627494838649</v>
      </c>
      <c r="F43">
        <v>2643264.3898665085</v>
      </c>
      <c r="G43">
        <v>1562686.9740257831</v>
      </c>
      <c r="H43">
        <v>2.2019594042733509E-5</v>
      </c>
      <c r="I43">
        <v>7.2223252690249831E-5</v>
      </c>
      <c r="J43">
        <v>0.4911212487937569</v>
      </c>
      <c r="K43">
        <v>7679.7516396704104</v>
      </c>
      <c r="L43">
        <v>6.5036382888884548E-3</v>
      </c>
      <c r="M43">
        <v>42</v>
      </c>
      <c r="N43">
        <v>2759.46</v>
      </c>
      <c r="O43" s="22">
        <v>1.753005194685703E-5</v>
      </c>
      <c r="P43" s="22">
        <v>1.484214033261962E-2</v>
      </c>
      <c r="Q43" s="22">
        <v>4.7244000000000001E-3</v>
      </c>
      <c r="R43">
        <v>0.30480000000000002</v>
      </c>
      <c r="S43" s="23">
        <v>3190008.30078125</v>
      </c>
      <c r="T43">
        <v>532.27181435384398</v>
      </c>
      <c r="U43" s="24">
        <v>571.11803994181298</v>
      </c>
      <c r="V43">
        <v>0.03</v>
      </c>
      <c r="W43" s="22">
        <v>180506.86362620682</v>
      </c>
      <c r="X43">
        <v>2.693096497243053E-2</v>
      </c>
      <c r="Y43">
        <v>6.0936014016155671</v>
      </c>
      <c r="Z43">
        <v>6.093601408482507</v>
      </c>
      <c r="AA43">
        <v>-6.8669399055920621E-9</v>
      </c>
      <c r="AB43">
        <v>1.9024558052984488E-5</v>
      </c>
      <c r="AC43">
        <v>671.48342608206201</v>
      </c>
      <c r="AD43">
        <v>5236.5431749017189</v>
      </c>
      <c r="AE43">
        <v>571.11804065664717</v>
      </c>
      <c r="AF43" s="25">
        <v>7.1483418651041575E-7</v>
      </c>
      <c r="AG43">
        <v>1.9090349740379265E-5</v>
      </c>
      <c r="AH43">
        <v>41.022587357512002</v>
      </c>
      <c r="AI43">
        <v>0.25622292304026895</v>
      </c>
      <c r="AJ43">
        <v>42.319634509977917</v>
      </c>
      <c r="AK43">
        <v>3.9343828360555029</v>
      </c>
      <c r="AL43">
        <v>1.1293680422758512</v>
      </c>
      <c r="AM43">
        <v>608.62110604641816</v>
      </c>
      <c r="AN43">
        <v>1.9344838619872462E-8</v>
      </c>
      <c r="AO43">
        <v>6.5791687394776104E-8</v>
      </c>
      <c r="AP43">
        <v>3.3974550305687119</v>
      </c>
      <c r="AQ43">
        <v>4.7242713494818646E-5</v>
      </c>
      <c r="AR43">
        <v>9.5780707138870203E-6</v>
      </c>
      <c r="AS43">
        <v>21.232741014956868</v>
      </c>
      <c r="AT43">
        <v>12.22772188917998</v>
      </c>
      <c r="AU43">
        <v>3.133022644569174</v>
      </c>
      <c r="AV43">
        <v>0.26443238599953789</v>
      </c>
      <c r="AW43">
        <v>1.1437780834663975E-2</v>
      </c>
      <c r="AX43">
        <v>0.26443237725775648</v>
      </c>
      <c r="AY43">
        <v>8.7417814098600388E-9</v>
      </c>
      <c r="AZ43">
        <v>1080577.4158407254</v>
      </c>
      <c r="BA43">
        <v>1.3905324152858772E-5</v>
      </c>
      <c r="BB43" s="23">
        <v>3194720.58422013</v>
      </c>
      <c r="BC43" s="26">
        <v>4712.2834388799965</v>
      </c>
      <c r="BD43" s="27">
        <v>0.14772009959114946</v>
      </c>
      <c r="BE43" s="23">
        <v>4196150</v>
      </c>
      <c r="BF43" s="28">
        <v>0.76134565833445655</v>
      </c>
      <c r="BG43">
        <v>1</v>
      </c>
      <c r="BH43">
        <v>-3.5999999999999997E-2</v>
      </c>
      <c r="BI43">
        <v>4.5999999999999999E-2</v>
      </c>
      <c r="BJ43">
        <v>5625</v>
      </c>
      <c r="BK43" s="21">
        <v>1.0363701641692109</v>
      </c>
      <c r="BL43">
        <v>76.349291711919022</v>
      </c>
      <c r="BM43">
        <v>3.1947205842201298</v>
      </c>
      <c r="BN43">
        <v>76.349291711919022</v>
      </c>
      <c r="BO43">
        <v>1.0363701641692109</v>
      </c>
      <c r="BP43">
        <v>1321.271007958185</v>
      </c>
      <c r="BQ43" t="s">
        <v>604</v>
      </c>
      <c r="BR43">
        <v>0.30480000000000002</v>
      </c>
    </row>
    <row r="44" spans="1:70">
      <c r="A44" s="20" t="s">
        <v>646</v>
      </c>
      <c r="B44">
        <v>13789520</v>
      </c>
      <c r="C44" s="21">
        <v>608.621106065763</v>
      </c>
      <c r="D44">
        <v>85.147893581579396</v>
      </c>
      <c r="E44">
        <v>624.86627494838649</v>
      </c>
      <c r="F44">
        <v>2643264.3898665085</v>
      </c>
      <c r="G44">
        <v>1562686.9740257831</v>
      </c>
      <c r="H44">
        <v>2.2019594042733509E-5</v>
      </c>
      <c r="I44">
        <v>7.2223252690249831E-5</v>
      </c>
      <c r="J44">
        <v>0.4911212487937569</v>
      </c>
      <c r="K44">
        <v>7679.7516396704104</v>
      </c>
      <c r="L44">
        <v>6.5036382888884548E-3</v>
      </c>
      <c r="M44" s="30">
        <v>43</v>
      </c>
      <c r="N44">
        <v>2766.24</v>
      </c>
      <c r="O44" s="22">
        <v>1.753005194685703E-5</v>
      </c>
      <c r="P44" s="22">
        <v>1.484214033261962E-2</v>
      </c>
      <c r="Q44" s="22">
        <v>4.7244000000000001E-3</v>
      </c>
      <c r="R44">
        <v>0.30480000000000002</v>
      </c>
      <c r="S44" s="23">
        <v>3173239.16015625</v>
      </c>
      <c r="T44">
        <v>532.84871111815698</v>
      </c>
      <c r="U44" s="24">
        <v>571.3960201913394</v>
      </c>
      <c r="V44">
        <v>0.03</v>
      </c>
      <c r="W44" s="22">
        <v>180950.36943364219</v>
      </c>
      <c r="X44">
        <v>2.6902755474970039E-2</v>
      </c>
      <c r="Y44">
        <v>6.0967953568832884</v>
      </c>
      <c r="Z44">
        <v>6.0967953632706635</v>
      </c>
      <c r="AA44">
        <v>-6.3873750733023371E-9</v>
      </c>
      <c r="AB44">
        <v>1.8951265668188581E-5</v>
      </c>
      <c r="AC44">
        <v>670.935483824568</v>
      </c>
      <c r="AD44">
        <v>5246.6593429399873</v>
      </c>
      <c r="AE44">
        <v>571.39602019133929</v>
      </c>
      <c r="AF44" s="25">
        <v>0</v>
      </c>
      <c r="AG44">
        <v>1.9016875766912896E-5</v>
      </c>
      <c r="AH44">
        <v>41.181238674557136</v>
      </c>
      <c r="AI44">
        <v>0.25671790495069319</v>
      </c>
      <c r="AJ44">
        <v>42.238196984168404</v>
      </c>
      <c r="AK44">
        <v>3.9012644067573743</v>
      </c>
      <c r="AL44">
        <v>1.1293680422758512</v>
      </c>
      <c r="AM44">
        <v>608.62110605571752</v>
      </c>
      <c r="AN44">
        <v>1.0045482667919714E-8</v>
      </c>
      <c r="AO44">
        <v>6.5610098724314656E-8</v>
      </c>
      <c r="AP44">
        <v>3.4012547611659318</v>
      </c>
      <c r="AQ44">
        <v>4.7137217537298897E-5</v>
      </c>
      <c r="AR44">
        <v>9.5412429328186054E-6</v>
      </c>
      <c r="AS44">
        <v>21.191961466739848</v>
      </c>
      <c r="AT44">
        <v>12.218109668376782</v>
      </c>
      <c r="AU44">
        <v>3.1366075165234961</v>
      </c>
      <c r="AV44">
        <v>0.26464724464243572</v>
      </c>
      <c r="AW44">
        <v>1.1393716618727356E-2</v>
      </c>
      <c r="AX44">
        <v>0.26464723574303173</v>
      </c>
      <c r="AY44">
        <v>8.8994039915135659E-9</v>
      </c>
      <c r="AZ44">
        <v>1080577.4158407254</v>
      </c>
      <c r="BA44">
        <v>1.3858772966815492E-5</v>
      </c>
      <c r="BB44" s="23">
        <v>3196604.3286739965</v>
      </c>
      <c r="BC44" s="26">
        <v>23365.168517746497</v>
      </c>
      <c r="BD44" s="27">
        <v>0.73631917855810136</v>
      </c>
      <c r="BE44" s="23">
        <v>4224545</v>
      </c>
      <c r="BF44" s="28">
        <v>0.75667422850839472</v>
      </c>
      <c r="BG44">
        <v>1</v>
      </c>
      <c r="BH44">
        <v>-3.2000000000000001E-2</v>
      </c>
      <c r="BI44">
        <v>4.5999999999999999E-2</v>
      </c>
      <c r="BJ44">
        <v>5625</v>
      </c>
      <c r="BK44" s="21">
        <v>1.0366401828979259</v>
      </c>
      <c r="BL44">
        <v>75.772394947606017</v>
      </c>
      <c r="BM44">
        <v>3.1966043286739962</v>
      </c>
      <c r="BN44">
        <v>75.772394947606017</v>
      </c>
      <c r="BO44">
        <v>1.0366401828979259</v>
      </c>
      <c r="BP44">
        <v>1279.6642402875084</v>
      </c>
      <c r="BQ44" t="s">
        <v>604</v>
      </c>
      <c r="BR44">
        <v>0.30480000000000002</v>
      </c>
    </row>
    <row r="45" spans="1:70">
      <c r="A45" s="20" t="s">
        <v>647</v>
      </c>
      <c r="B45">
        <v>13789520</v>
      </c>
      <c r="C45" s="21">
        <v>608.621106065763</v>
      </c>
      <c r="D45">
        <v>85.147893581579396</v>
      </c>
      <c r="E45">
        <v>624.86627494838649</v>
      </c>
      <c r="F45">
        <v>2643264.3898665085</v>
      </c>
      <c r="G45">
        <v>1562686.9740257831</v>
      </c>
      <c r="H45">
        <v>2.2019594042733509E-5</v>
      </c>
      <c r="I45">
        <v>7.2223252690249831E-5</v>
      </c>
      <c r="J45">
        <v>0.4911212487937569</v>
      </c>
      <c r="K45">
        <v>7679.7516396704104</v>
      </c>
      <c r="L45">
        <v>6.5036382888884548E-3</v>
      </c>
      <c r="M45">
        <v>44</v>
      </c>
      <c r="N45">
        <v>2779.8</v>
      </c>
      <c r="O45" s="22">
        <v>1.753005194685703E-5</v>
      </c>
      <c r="P45" s="22">
        <v>1.484214033261962E-2</v>
      </c>
      <c r="Q45" s="22">
        <v>4.7244000000000001E-3</v>
      </c>
      <c r="R45">
        <v>0.30480000000000002</v>
      </c>
      <c r="S45" s="23">
        <v>3183847.75390625</v>
      </c>
      <c r="T45">
        <v>532.84871111815698</v>
      </c>
      <c r="U45" s="24">
        <v>571.33622509144243</v>
      </c>
      <c r="V45">
        <v>0.03</v>
      </c>
      <c r="W45" s="22">
        <v>181837.38104851302</v>
      </c>
      <c r="X45">
        <v>2.6846671672922939E-2</v>
      </c>
      <c r="Y45">
        <v>6.1031602626924686</v>
      </c>
      <c r="Z45">
        <v>6.1031602680645429</v>
      </c>
      <c r="AA45">
        <v>-5.3720743409257921E-9</v>
      </c>
      <c r="AB45">
        <v>1.8806030895976118E-5</v>
      </c>
      <c r="AC45">
        <v>670.87158033377591</v>
      </c>
      <c r="AD45">
        <v>5266.8797671340417</v>
      </c>
      <c r="AE45">
        <v>571.33622580015822</v>
      </c>
      <c r="AF45" s="25">
        <v>7.0871578827791382E-7</v>
      </c>
      <c r="AG45">
        <v>1.8870692345338616E-5</v>
      </c>
      <c r="AH45">
        <v>41.499272174098294</v>
      </c>
      <c r="AI45">
        <v>0.2577072859257124</v>
      </c>
      <c r="AJ45">
        <v>42.075043478738117</v>
      </c>
      <c r="AK45">
        <v>3.8996258260758339</v>
      </c>
      <c r="AL45">
        <v>1.1293680422758512</v>
      </c>
      <c r="AM45">
        <v>608.62110603116821</v>
      </c>
      <c r="AN45">
        <v>3.4594791031850036E-8</v>
      </c>
      <c r="AO45">
        <v>6.4661449362497716E-8</v>
      </c>
      <c r="AP45">
        <v>3.4087609577370919</v>
      </c>
      <c r="AQ45">
        <v>4.6929850894448811E-5</v>
      </c>
      <c r="AR45">
        <v>9.4676768973505568E-6</v>
      </c>
      <c r="AS45">
        <v>21.1096079470062</v>
      </c>
      <c r="AT45">
        <v>12.198641448895074</v>
      </c>
      <c r="AU45">
        <v>3.1436787797756494</v>
      </c>
      <c r="AV45">
        <v>0.26508217796144251</v>
      </c>
      <c r="AW45">
        <v>1.1306399820643949E-2</v>
      </c>
      <c r="AX45">
        <v>0.26508216875476986</v>
      </c>
      <c r="AY45">
        <v>9.2066726464778981E-9</v>
      </c>
      <c r="AZ45">
        <v>1080577.4158407254</v>
      </c>
      <c r="BA45">
        <v>1.3767422085708004E-5</v>
      </c>
      <c r="BB45" s="23">
        <v>3171288.6981789609</v>
      </c>
      <c r="BC45" s="26">
        <v>-12559.055727289058</v>
      </c>
      <c r="BD45" s="27">
        <v>-0.39446156657083881</v>
      </c>
      <c r="BE45" s="23">
        <v>4192995</v>
      </c>
      <c r="BF45" s="28">
        <v>0.7563301883686866</v>
      </c>
      <c r="BG45">
        <v>1</v>
      </c>
      <c r="BH45">
        <v>-3.6999999999999998E-2</v>
      </c>
      <c r="BI45">
        <v>4.5999999999999999E-2</v>
      </c>
      <c r="BJ45">
        <v>5625</v>
      </c>
      <c r="BK45" s="21">
        <v>1.0366401828979259</v>
      </c>
      <c r="BL45">
        <v>75.772394947606017</v>
      </c>
      <c r="BM45">
        <v>3.171288698178961</v>
      </c>
      <c r="BN45">
        <v>75.772394947606017</v>
      </c>
      <c r="BO45">
        <v>1.0366401828979259</v>
      </c>
      <c r="BP45">
        <v>1279.6642402875084</v>
      </c>
      <c r="BQ45" t="s">
        <v>604</v>
      </c>
      <c r="BR45">
        <v>0.30480000000000002</v>
      </c>
    </row>
    <row r="46" spans="1:70">
      <c r="A46" s="20" t="s">
        <v>648</v>
      </c>
      <c r="B46">
        <v>13789520</v>
      </c>
      <c r="C46" s="21">
        <v>608.621106065763</v>
      </c>
      <c r="D46">
        <v>85.147893581579396</v>
      </c>
      <c r="E46">
        <v>624.86627494838649</v>
      </c>
      <c r="F46">
        <v>2643264.3898665085</v>
      </c>
      <c r="G46">
        <v>1562686.9740257831</v>
      </c>
      <c r="H46">
        <v>2.2019594042733509E-5</v>
      </c>
      <c r="I46">
        <v>7.2223252690249831E-5</v>
      </c>
      <c r="J46">
        <v>0.4911212487937569</v>
      </c>
      <c r="K46">
        <v>7679.7516396704104</v>
      </c>
      <c r="L46">
        <v>6.5036382888884548E-3</v>
      </c>
      <c r="M46" s="30">
        <v>45</v>
      </c>
      <c r="N46">
        <v>2793.36</v>
      </c>
      <c r="O46" s="22">
        <v>1.753005194685703E-5</v>
      </c>
      <c r="P46" s="22">
        <v>1.484214033261962E-2</v>
      </c>
      <c r="Q46" s="22">
        <v>4.7244000000000001E-3</v>
      </c>
      <c r="R46">
        <v>0.30480000000000002</v>
      </c>
      <c r="S46" s="23">
        <v>3129604.55859375</v>
      </c>
      <c r="T46">
        <v>534.52714511009196</v>
      </c>
      <c r="U46" s="24">
        <v>572.17529800959267</v>
      </c>
      <c r="V46">
        <v>0.03</v>
      </c>
      <c r="W46" s="22">
        <v>182724.39266338383</v>
      </c>
      <c r="X46">
        <v>2.6791029954928849E-2</v>
      </c>
      <c r="Y46">
        <v>6.1094947370234438</v>
      </c>
      <c r="Z46">
        <v>6.1094947413837088</v>
      </c>
      <c r="AA46">
        <v>-4.3602650379170882E-9</v>
      </c>
      <c r="AB46">
        <v>1.8662570795930837E-5</v>
      </c>
      <c r="AC46">
        <v>669.31201695098412</v>
      </c>
      <c r="AD46">
        <v>5287.0843949454547</v>
      </c>
      <c r="AE46">
        <v>572.17529870271278</v>
      </c>
      <c r="AF46" s="25">
        <v>6.9312011419242481E-7</v>
      </c>
      <c r="AG46">
        <v>1.8726497713010207E-5</v>
      </c>
      <c r="AH46">
        <v>41.818279121372711</v>
      </c>
      <c r="AI46">
        <v>0.25869589398715137</v>
      </c>
      <c r="AJ46">
        <v>41.913713415645589</v>
      </c>
      <c r="AK46">
        <v>3.8042171701234442</v>
      </c>
      <c r="AL46">
        <v>1.1293680422758512</v>
      </c>
      <c r="AM46">
        <v>608.62110606186241</v>
      </c>
      <c r="AN46">
        <v>3.900595402228646E-9</v>
      </c>
      <c r="AO46">
        <v>6.3926917079369162E-8</v>
      </c>
      <c r="AP46">
        <v>3.416267137675467</v>
      </c>
      <c r="AQ46">
        <v>4.6723850077671659E-5</v>
      </c>
      <c r="AR46">
        <v>9.3952123150447879E-6</v>
      </c>
      <c r="AS46">
        <v>21.028397433778956</v>
      </c>
      <c r="AT46">
        <v>12.179368914981749</v>
      </c>
      <c r="AU46">
        <v>3.1507527296605256</v>
      </c>
      <c r="AV46">
        <v>0.26551440801494142</v>
      </c>
      <c r="AW46">
        <v>1.1220149975666368E-2</v>
      </c>
      <c r="AX46">
        <v>0.2655143985106857</v>
      </c>
      <c r="AY46">
        <v>9.5042557157754004E-9</v>
      </c>
      <c r="AZ46">
        <v>1080577.4158407254</v>
      </c>
      <c r="BA46">
        <v>1.3676872502852339E-5</v>
      </c>
      <c r="BB46" s="23">
        <v>3156021.3654002603</v>
      </c>
      <c r="BC46" s="26">
        <v>26416.806806510314</v>
      </c>
      <c r="BD46" s="27">
        <v>0.84409408000033037</v>
      </c>
      <c r="BE46" s="23">
        <v>4126740</v>
      </c>
      <c r="BF46" s="28">
        <v>0.76477349321746957</v>
      </c>
      <c r="BG46">
        <v>1</v>
      </c>
      <c r="BH46">
        <v>-3.6999999999999998E-2</v>
      </c>
      <c r="BI46">
        <v>4.5999999999999999E-2</v>
      </c>
      <c r="BJ46">
        <v>5625</v>
      </c>
      <c r="BK46" s="21">
        <v>1.0374120495227801</v>
      </c>
      <c r="BL46">
        <v>74.093960955671037</v>
      </c>
      <c r="BM46">
        <v>3.1560213654002602</v>
      </c>
      <c r="BN46">
        <v>74.093960955671037</v>
      </c>
      <c r="BO46">
        <v>1.0374120495227801</v>
      </c>
      <c r="BP46">
        <v>1162.3981736468211</v>
      </c>
      <c r="BQ46" t="s">
        <v>604</v>
      </c>
      <c r="BR46">
        <v>0.30480000000000002</v>
      </c>
    </row>
    <row r="47" spans="1:70">
      <c r="A47" s="20" t="s">
        <v>649</v>
      </c>
      <c r="B47">
        <v>13789520</v>
      </c>
      <c r="C47" s="21">
        <v>608.621106065763</v>
      </c>
      <c r="D47">
        <v>85.147893581579396</v>
      </c>
      <c r="E47">
        <v>624.86627494838649</v>
      </c>
      <c r="F47">
        <v>2643264.3898665085</v>
      </c>
      <c r="G47">
        <v>1562686.9740257831</v>
      </c>
      <c r="H47">
        <v>2.2019594042733509E-5</v>
      </c>
      <c r="I47">
        <v>7.2223252690249831E-5</v>
      </c>
      <c r="J47">
        <v>0.4911212487937569</v>
      </c>
      <c r="K47">
        <v>7679.7516396704104</v>
      </c>
      <c r="L47">
        <v>6.5036382888884548E-3</v>
      </c>
      <c r="M47">
        <v>46</v>
      </c>
      <c r="N47">
        <v>2793.36</v>
      </c>
      <c r="O47" s="22">
        <v>1.753005194685703E-5</v>
      </c>
      <c r="P47" s="22">
        <v>1.484214033261962E-2</v>
      </c>
      <c r="Q47" s="22">
        <v>4.7244000000000001E-3</v>
      </c>
      <c r="R47">
        <v>0.30480000000000002</v>
      </c>
      <c r="S47" s="23">
        <v>3194468.84765625</v>
      </c>
      <c r="T47">
        <v>532.84871111815698</v>
      </c>
      <c r="U47" s="24">
        <v>571.27716089754199</v>
      </c>
      <c r="V47">
        <v>0.03</v>
      </c>
      <c r="W47" s="22">
        <v>182724.39266338383</v>
      </c>
      <c r="X47">
        <v>2.6791029954928849E-2</v>
      </c>
      <c r="Y47">
        <v>6.1094947370234438</v>
      </c>
      <c r="Z47">
        <v>6.1094947413837088</v>
      </c>
      <c r="AA47">
        <v>-4.3602650379170882E-9</v>
      </c>
      <c r="AB47">
        <v>1.8662570795930837E-5</v>
      </c>
      <c r="AC47">
        <v>670.80915998037597</v>
      </c>
      <c r="AD47">
        <v>5287.0843949454547</v>
      </c>
      <c r="AE47">
        <v>571.27716160563341</v>
      </c>
      <c r="AF47" s="25">
        <v>7.080914201651467E-7</v>
      </c>
      <c r="AG47">
        <v>1.8727602180165032E-5</v>
      </c>
      <c r="AH47">
        <v>41.818279121372711</v>
      </c>
      <c r="AI47">
        <v>0.25869589398715137</v>
      </c>
      <c r="AJ47">
        <v>41.916185437937941</v>
      </c>
      <c r="AK47">
        <v>3.8980248048541877</v>
      </c>
      <c r="AL47">
        <v>1.1293680422758512</v>
      </c>
      <c r="AM47">
        <v>608.6211060617627</v>
      </c>
      <c r="AN47">
        <v>4.0002987589105032E-9</v>
      </c>
      <c r="AO47">
        <v>6.5031384234194166E-8</v>
      </c>
      <c r="AP47">
        <v>3.4164082208842332</v>
      </c>
      <c r="AQ47">
        <v>4.6719991162601305E-5</v>
      </c>
      <c r="AR47">
        <v>9.3963167821996129E-6</v>
      </c>
      <c r="AS47">
        <v>21.030869456071315</v>
      </c>
      <c r="AT47">
        <v>12.179956662338755</v>
      </c>
      <c r="AU47">
        <v>3.1509047774884849</v>
      </c>
      <c r="AV47">
        <v>0.26550344339574838</v>
      </c>
      <c r="AW47">
        <v>1.1220149975666368E-2</v>
      </c>
      <c r="AX47">
        <v>0.26550343388910258</v>
      </c>
      <c r="AY47">
        <v>9.5066458039028134E-9</v>
      </c>
      <c r="AZ47">
        <v>1080577.4158407254</v>
      </c>
      <c r="BA47">
        <v>1.3675178181871153E-5</v>
      </c>
      <c r="BB47" s="23">
        <v>3210945.8148261141</v>
      </c>
      <c r="BC47" s="26">
        <v>16476.967169864103</v>
      </c>
      <c r="BD47" s="27">
        <v>0.51579677109554811</v>
      </c>
      <c r="BE47" s="23">
        <v>4164600</v>
      </c>
      <c r="BF47" s="28">
        <v>0.77100941622871688</v>
      </c>
      <c r="BG47">
        <v>1</v>
      </c>
      <c r="BH47">
        <v>-3.9E-2</v>
      </c>
      <c r="BI47">
        <v>4.5999999999999999E-2</v>
      </c>
      <c r="BJ47">
        <v>5625</v>
      </c>
      <c r="BK47" s="21">
        <v>1.0366401828979259</v>
      </c>
      <c r="BL47">
        <v>75.772394947606017</v>
      </c>
      <c r="BM47">
        <v>3.2109458148261139</v>
      </c>
      <c r="BN47">
        <v>75.772394947606017</v>
      </c>
      <c r="BO47">
        <v>1.0366401828979259</v>
      </c>
      <c r="BP47">
        <v>1279.6642402875084</v>
      </c>
      <c r="BQ47" t="s">
        <v>604</v>
      </c>
      <c r="BR47">
        <v>0.30480000000000002</v>
      </c>
    </row>
    <row r="48" spans="1:70">
      <c r="A48" s="20" t="s">
        <v>650</v>
      </c>
      <c r="B48">
        <v>13789520</v>
      </c>
      <c r="C48" s="21">
        <v>608.621106065763</v>
      </c>
      <c r="D48">
        <v>85.147893581579396</v>
      </c>
      <c r="E48">
        <v>624.86627494838649</v>
      </c>
      <c r="F48">
        <v>2643264.3898665085</v>
      </c>
      <c r="G48">
        <v>1562686.9740257831</v>
      </c>
      <c r="H48">
        <v>2.2019594042733509E-5</v>
      </c>
      <c r="I48">
        <v>7.2223252690249831E-5</v>
      </c>
      <c r="J48">
        <v>0.4911212487937569</v>
      </c>
      <c r="K48">
        <v>7679.7516396704104</v>
      </c>
      <c r="L48">
        <v>6.5036382888884548E-3</v>
      </c>
      <c r="M48" s="30">
        <v>47</v>
      </c>
      <c r="N48">
        <v>2797.4279999999999</v>
      </c>
      <c r="O48" s="22">
        <v>1.753005194685703E-5</v>
      </c>
      <c r="P48" s="22">
        <v>1.484214033261962E-2</v>
      </c>
      <c r="Q48" s="22">
        <v>4.7244000000000001E-3</v>
      </c>
      <c r="R48">
        <v>0.30480000000000002</v>
      </c>
      <c r="S48" s="23">
        <v>3260827.3592812498</v>
      </c>
      <c r="T48">
        <v>531.212292416884</v>
      </c>
      <c r="U48" s="24">
        <v>570.38197087987282</v>
      </c>
      <c r="V48">
        <v>0.03</v>
      </c>
      <c r="W48" s="22">
        <v>182990.49614784503</v>
      </c>
      <c r="X48">
        <v>2.6774422788588027E-2</v>
      </c>
      <c r="Y48">
        <v>6.1113891880796585</v>
      </c>
      <c r="Z48">
        <v>6.1113891921477066</v>
      </c>
      <c r="AA48">
        <v>-4.0680481205868091E-9</v>
      </c>
      <c r="AB48">
        <v>1.8619874352375474E-5</v>
      </c>
      <c r="AC48">
        <v>672.25132062481987</v>
      </c>
      <c r="AD48">
        <v>5293.1427183207506</v>
      </c>
      <c r="AE48">
        <v>570.38197160238599</v>
      </c>
      <c r="AF48" s="25">
        <v>7.225131639643223E-7</v>
      </c>
      <c r="AG48">
        <v>1.8685445573508514E-5</v>
      </c>
      <c r="AH48">
        <v>41.914170842245703</v>
      </c>
      <c r="AI48">
        <v>0.25899232643735659</v>
      </c>
      <c r="AJ48">
        <v>41.869752847343698</v>
      </c>
      <c r="AK48">
        <v>3.9891140779874368</v>
      </c>
      <c r="AL48">
        <v>1.1293680422758512</v>
      </c>
      <c r="AM48">
        <v>608.62110606193198</v>
      </c>
      <c r="AN48">
        <v>3.831019057543017E-9</v>
      </c>
      <c r="AO48">
        <v>6.5571221133040454E-8</v>
      </c>
      <c r="AP48">
        <v>3.4187528026953444</v>
      </c>
      <c r="AQ48">
        <v>4.6655931965035573E-5</v>
      </c>
      <c r="AR48">
        <v>9.3755083973207774E-6</v>
      </c>
      <c r="AS48">
        <v>21.008341378305616</v>
      </c>
      <c r="AT48">
        <v>12.174597836738789</v>
      </c>
      <c r="AU48">
        <v>3.1531274171761878</v>
      </c>
      <c r="AV48">
        <v>0.2656253855191566</v>
      </c>
      <c r="AW48">
        <v>1.1194480387839637E-2</v>
      </c>
      <c r="AX48">
        <v>0.26562537592395385</v>
      </c>
      <c r="AY48">
        <v>9.5952027434620391E-9</v>
      </c>
      <c r="AZ48">
        <v>1080577.4158407254</v>
      </c>
      <c r="BA48">
        <v>1.3647062147415877E-5</v>
      </c>
      <c r="BB48" s="23">
        <v>3244270.6269636853</v>
      </c>
      <c r="BC48" s="26">
        <v>-16556.732317564543</v>
      </c>
      <c r="BD48" s="27">
        <v>-0.50774636291122055</v>
      </c>
      <c r="BE48" s="23">
        <v>4312885</v>
      </c>
      <c r="BF48" s="28">
        <v>0.75222748275543749</v>
      </c>
      <c r="BG48">
        <v>1</v>
      </c>
      <c r="BH48">
        <v>-3.5999999999999997E-2</v>
      </c>
      <c r="BI48">
        <v>4.5999999999999999E-2</v>
      </c>
      <c r="BJ48">
        <v>5625</v>
      </c>
      <c r="BK48" s="21">
        <v>1.0358683659702732</v>
      </c>
      <c r="BL48">
        <v>77.408813648879004</v>
      </c>
      <c r="BM48">
        <v>3.2442706269636852</v>
      </c>
      <c r="BN48">
        <v>77.408813648879004</v>
      </c>
      <c r="BO48">
        <v>1.0358683659702732</v>
      </c>
      <c r="BP48">
        <v>1399.4193386165562</v>
      </c>
      <c r="BQ48" t="s">
        <v>604</v>
      </c>
      <c r="BR48">
        <v>0.30480000000000002</v>
      </c>
    </row>
    <row r="49" spans="1:70">
      <c r="A49" s="20" t="s">
        <v>651</v>
      </c>
      <c r="B49">
        <v>13789520</v>
      </c>
      <c r="C49" s="21">
        <v>608.621106065763</v>
      </c>
      <c r="D49">
        <v>85.147893581579396</v>
      </c>
      <c r="E49">
        <v>624.86627494838649</v>
      </c>
      <c r="F49">
        <v>2643264.3898665085</v>
      </c>
      <c r="G49">
        <v>1562686.9740257831</v>
      </c>
      <c r="H49">
        <v>2.2019594042733509E-5</v>
      </c>
      <c r="I49">
        <v>7.2223252690249831E-5</v>
      </c>
      <c r="J49">
        <v>0.4911212487937569</v>
      </c>
      <c r="K49">
        <v>7679.7516396704104</v>
      </c>
      <c r="L49">
        <v>6.5036382888884548E-3</v>
      </c>
      <c r="M49">
        <v>48</v>
      </c>
      <c r="N49">
        <v>2797.4279999999999</v>
      </c>
      <c r="O49" s="22">
        <v>1.753005194685703E-5</v>
      </c>
      <c r="P49" s="22">
        <v>1.484214033261962E-2</v>
      </c>
      <c r="Q49" s="22">
        <v>4.7244000000000001E-3</v>
      </c>
      <c r="R49">
        <v>0.30480000000000002</v>
      </c>
      <c r="S49" s="23">
        <v>3197649.12109375</v>
      </c>
      <c r="T49">
        <v>532.84871111815698</v>
      </c>
      <c r="U49" s="24">
        <v>571.25948056726656</v>
      </c>
      <c r="V49">
        <v>0.03</v>
      </c>
      <c r="W49" s="22">
        <v>182990.49614784503</v>
      </c>
      <c r="X49">
        <v>2.6774422788588027E-2</v>
      </c>
      <c r="Y49">
        <v>6.1113891880796585</v>
      </c>
      <c r="Z49">
        <v>6.1113891921477066</v>
      </c>
      <c r="AA49">
        <v>-4.0680481205868091E-9</v>
      </c>
      <c r="AB49">
        <v>1.8619874352375474E-5</v>
      </c>
      <c r="AC49">
        <v>670.79036822069588</v>
      </c>
      <c r="AD49">
        <v>5293.1427183207506</v>
      </c>
      <c r="AE49">
        <v>571.25948056726645</v>
      </c>
      <c r="AF49" s="25">
        <v>0</v>
      </c>
      <c r="AG49">
        <v>1.8684890784234132E-5</v>
      </c>
      <c r="AH49">
        <v>41.914170842245703</v>
      </c>
      <c r="AI49">
        <v>0.25899232643735659</v>
      </c>
      <c r="AJ49">
        <v>41.868509693162054</v>
      </c>
      <c r="AK49">
        <v>3.8975419882721014</v>
      </c>
      <c r="AL49">
        <v>1.1293680422758512</v>
      </c>
      <c r="AM49">
        <v>608.62110606202475</v>
      </c>
      <c r="AN49">
        <v>3.7382505979621783E-9</v>
      </c>
      <c r="AO49">
        <v>6.5016431858657846E-8</v>
      </c>
      <c r="AP49">
        <v>3.4186816967632305</v>
      </c>
      <c r="AQ49">
        <v>4.6657872799735118E-5</v>
      </c>
      <c r="AR49">
        <v>9.3749536080463948E-6</v>
      </c>
      <c r="AS49">
        <v>21.007098224123961</v>
      </c>
      <c r="AT49">
        <v>12.174301956416272</v>
      </c>
      <c r="AU49">
        <v>3.1530507864431123</v>
      </c>
      <c r="AV49">
        <v>0.26563091032011821</v>
      </c>
      <c r="AW49">
        <v>1.1194480387839637E-2</v>
      </c>
      <c r="AX49">
        <v>0.26563090072609213</v>
      </c>
      <c r="AY49">
        <v>9.5940260735893901E-9</v>
      </c>
      <c r="AZ49">
        <v>1080577.4158407254</v>
      </c>
      <c r="BA49">
        <v>1.3647913710103596E-5</v>
      </c>
      <c r="BB49" s="23">
        <v>3216620.5761273135</v>
      </c>
      <c r="BC49" s="26">
        <v>18971.455033563543</v>
      </c>
      <c r="BD49" s="27">
        <v>0.59329383291042237</v>
      </c>
      <c r="BE49" s="23">
        <v>4259250</v>
      </c>
      <c r="BF49" s="28">
        <v>0.75520821180426445</v>
      </c>
      <c r="BG49">
        <v>1</v>
      </c>
      <c r="BH49">
        <v>-3.3000000000000002E-2</v>
      </c>
      <c r="BI49">
        <v>4.5999999999999999E-2</v>
      </c>
      <c r="BJ49">
        <v>5625</v>
      </c>
      <c r="BK49" s="21">
        <v>1.0366401828979259</v>
      </c>
      <c r="BL49">
        <v>75.772394947606017</v>
      </c>
      <c r="BM49">
        <v>3.2166205761273132</v>
      </c>
      <c r="BN49">
        <v>75.772394947606017</v>
      </c>
      <c r="BO49">
        <v>1.0366401828979259</v>
      </c>
      <c r="BP49">
        <v>1279.6642402875084</v>
      </c>
      <c r="BQ49" t="s">
        <v>604</v>
      </c>
      <c r="BR49">
        <v>0.30480000000000002</v>
      </c>
    </row>
    <row r="50" spans="1:70">
      <c r="A50" s="20" t="s">
        <v>652</v>
      </c>
      <c r="B50">
        <v>13789520</v>
      </c>
      <c r="C50" s="21">
        <v>608.621106065763</v>
      </c>
      <c r="D50">
        <v>85.147893581579396</v>
      </c>
      <c r="E50">
        <v>624.86627494838649</v>
      </c>
      <c r="F50">
        <v>2643264.3898665085</v>
      </c>
      <c r="G50">
        <v>1562686.9740257831</v>
      </c>
      <c r="H50">
        <v>2.2019594042733509E-5</v>
      </c>
      <c r="I50">
        <v>7.2223252690249831E-5</v>
      </c>
      <c r="J50">
        <v>0.4911212487937569</v>
      </c>
      <c r="K50">
        <v>7679.7516396704104</v>
      </c>
      <c r="L50">
        <v>6.5036382888884548E-3</v>
      </c>
      <c r="M50" s="30">
        <v>49</v>
      </c>
      <c r="N50">
        <v>2820.48</v>
      </c>
      <c r="O50" s="22">
        <v>1.753005194685703E-5</v>
      </c>
      <c r="P50" s="22">
        <v>1.484214033261962E-2</v>
      </c>
      <c r="Q50" s="22">
        <v>4.7244000000000001E-3</v>
      </c>
      <c r="R50">
        <v>0.30480000000000002</v>
      </c>
      <c r="S50" s="23">
        <v>3252995.5644062501</v>
      </c>
      <c r="T50">
        <v>531.88681381594404</v>
      </c>
      <c r="U50" s="24">
        <v>570.64304737276007</v>
      </c>
      <c r="V50">
        <v>0.03</v>
      </c>
      <c r="W50" s="22">
        <v>184498.41589312538</v>
      </c>
      <c r="X50">
        <v>2.6681050006293078E-2</v>
      </c>
      <c r="Y50">
        <v>6.122073532103383</v>
      </c>
      <c r="Z50">
        <v>6.1220735346897976</v>
      </c>
      <c r="AA50">
        <v>-2.5864146380172315E-9</v>
      </c>
      <c r="AB50">
        <v>1.8380855977977677E-5</v>
      </c>
      <c r="AC50">
        <v>671.54082908773955</v>
      </c>
      <c r="AD50">
        <v>5327.4466695021138</v>
      </c>
      <c r="AE50">
        <v>570.64304737276007</v>
      </c>
      <c r="AF50" s="25">
        <v>0</v>
      </c>
      <c r="AG50">
        <v>1.8445927182149332E-5</v>
      </c>
      <c r="AH50">
        <v>42.459208406924304</v>
      </c>
      <c r="AI50">
        <v>0.26067081133664027</v>
      </c>
      <c r="AJ50">
        <v>41.600920045897873</v>
      </c>
      <c r="AK50">
        <v>3.9485581617130681</v>
      </c>
      <c r="AL50">
        <v>1.1293680422758512</v>
      </c>
      <c r="AM50">
        <v>608.62110602400696</v>
      </c>
      <c r="AN50">
        <v>4.1756038626772352E-8</v>
      </c>
      <c r="AO50">
        <v>6.507120417165521E-8</v>
      </c>
      <c r="AP50">
        <v>3.4315413722966444</v>
      </c>
      <c r="AQ50">
        <v>4.6308827992754368E-5</v>
      </c>
      <c r="AR50">
        <v>9.2554991931604938E-6</v>
      </c>
      <c r="AS50">
        <v>20.873837249675038</v>
      </c>
      <c r="AT50">
        <v>12.142482842856065</v>
      </c>
      <c r="AU50">
        <v>3.1651908542885248</v>
      </c>
      <c r="AV50">
        <v>0.2663505180081196</v>
      </c>
      <c r="AW50">
        <v>1.1050779820698693E-2</v>
      </c>
      <c r="AX50">
        <v>0.26635050794193182</v>
      </c>
      <c r="AY50">
        <v>1.0066187772217461E-8</v>
      </c>
      <c r="AZ50">
        <v>1080577.4158407254</v>
      </c>
      <c r="BA50">
        <v>1.3495051630912155E-5</v>
      </c>
      <c r="BB50" s="23">
        <v>3255796.6005587927</v>
      </c>
      <c r="BC50" s="26">
        <v>2801.0361525425687</v>
      </c>
      <c r="BD50" s="27">
        <v>8.6106362492191876E-2</v>
      </c>
      <c r="BE50" s="23">
        <v>4284490</v>
      </c>
      <c r="BF50" s="28">
        <v>0.75990295240712258</v>
      </c>
      <c r="BG50">
        <v>1</v>
      </c>
      <c r="BH50">
        <v>-3.9E-2</v>
      </c>
      <c r="BI50">
        <v>4.5999999999999999E-2</v>
      </c>
      <c r="BJ50">
        <v>5625</v>
      </c>
      <c r="BK50" s="21">
        <v>1.0361886886062031</v>
      </c>
      <c r="BL50">
        <v>76.734292249818964</v>
      </c>
      <c r="BM50">
        <v>3.2557966005587926</v>
      </c>
      <c r="BN50">
        <v>76.734292249818964</v>
      </c>
      <c r="BO50">
        <v>1.0361886886062031</v>
      </c>
      <c r="BP50">
        <v>1349.4082270951096</v>
      </c>
      <c r="BQ50" t="s">
        <v>604</v>
      </c>
      <c r="BR50">
        <v>0.30480000000000002</v>
      </c>
    </row>
    <row r="51" spans="1:70">
      <c r="A51" s="20" t="s">
        <v>653</v>
      </c>
      <c r="B51">
        <v>13789520</v>
      </c>
      <c r="C51" s="21">
        <v>608.621106065763</v>
      </c>
      <c r="D51">
        <v>85.147893581579396</v>
      </c>
      <c r="E51">
        <v>624.86627494838649</v>
      </c>
      <c r="F51">
        <v>2643264.3898665085</v>
      </c>
      <c r="G51">
        <v>1562686.9740257831</v>
      </c>
      <c r="H51">
        <v>2.2019594042733509E-5</v>
      </c>
      <c r="I51">
        <v>7.2223252690249831E-5</v>
      </c>
      <c r="J51">
        <v>0.4911212487937569</v>
      </c>
      <c r="K51">
        <v>7679.7516396704104</v>
      </c>
      <c r="L51">
        <v>6.5036382888884548E-3</v>
      </c>
      <c r="M51">
        <v>50</v>
      </c>
      <c r="N51">
        <v>2834.04</v>
      </c>
      <c r="O51" s="22">
        <v>1.753005194685703E-5</v>
      </c>
      <c r="P51" s="22">
        <v>1.484214033261962E-2</v>
      </c>
      <c r="Q51" s="22">
        <v>4.7244000000000001E-3</v>
      </c>
      <c r="R51">
        <v>0.30480000000000002</v>
      </c>
      <c r="S51" s="23">
        <v>3312442.9851562497</v>
      </c>
      <c r="T51">
        <v>530.63335550763395</v>
      </c>
      <c r="U51" s="24">
        <v>569.90902113120819</v>
      </c>
      <c r="V51">
        <v>0.03</v>
      </c>
      <c r="W51" s="22">
        <v>185385.42750799618</v>
      </c>
      <c r="X51">
        <v>2.6626700645849218E-2</v>
      </c>
      <c r="Y51">
        <v>6.1283184133100876</v>
      </c>
      <c r="Z51">
        <v>6.1283184151948129</v>
      </c>
      <c r="AA51">
        <v>-1.8847252647447021E-9</v>
      </c>
      <c r="AB51">
        <v>1.8242543520100494E-5</v>
      </c>
      <c r="AC51">
        <v>672.59475334738931</v>
      </c>
      <c r="AD51">
        <v>5347.6045173894245</v>
      </c>
      <c r="AE51">
        <v>569.90902185715561</v>
      </c>
      <c r="AF51" s="25">
        <v>7.2594741595821688E-7</v>
      </c>
      <c r="AG51">
        <v>1.8308333521541183E-5</v>
      </c>
      <c r="AH51">
        <v>42.781128289851296</v>
      </c>
      <c r="AI51">
        <v>0.26165713046652783</v>
      </c>
      <c r="AJ51">
        <v>41.446840676346561</v>
      </c>
      <c r="AK51">
        <v>4.0170362337640801</v>
      </c>
      <c r="AL51">
        <v>1.1293680422758512</v>
      </c>
      <c r="AM51">
        <v>608.62110605263615</v>
      </c>
      <c r="AN51">
        <v>1.3126850717526395E-8</v>
      </c>
      <c r="AO51">
        <v>6.5790001440689126E-8</v>
      </c>
      <c r="AP51">
        <v>3.439164142795204</v>
      </c>
      <c r="AQ51">
        <v>4.6103772144158659E-5</v>
      </c>
      <c r="AR51">
        <v>9.1870617614909363E-6</v>
      </c>
      <c r="AS51">
        <v>20.797888822828114</v>
      </c>
      <c r="AT51">
        <v>12.124257413267078</v>
      </c>
      <c r="AU51">
        <v>3.1723984037929909</v>
      </c>
      <c r="AV51">
        <v>0.26676573900221312</v>
      </c>
      <c r="AW51">
        <v>1.096762479678187E-2</v>
      </c>
      <c r="AX51">
        <v>0.2667657286787396</v>
      </c>
      <c r="AY51">
        <v>1.0323473520479354E-8</v>
      </c>
      <c r="AZ51">
        <v>1080577.4158407254</v>
      </c>
      <c r="BA51">
        <v>1.3405516640065776E-5</v>
      </c>
      <c r="BB51" s="23">
        <v>3313746.7290742211</v>
      </c>
      <c r="BC51" s="26">
        <v>1303.7439179713838</v>
      </c>
      <c r="BD51" s="27">
        <v>3.9358984405580208E-2</v>
      </c>
      <c r="BE51" s="23">
        <v>4290800</v>
      </c>
      <c r="BF51" s="28">
        <v>0.77229111799063599</v>
      </c>
      <c r="BG51">
        <v>1</v>
      </c>
      <c r="BH51">
        <v>-4.4999999999999998E-2</v>
      </c>
      <c r="BI51">
        <v>4.5999999999999999E-2</v>
      </c>
      <c r="BJ51">
        <v>5625</v>
      </c>
      <c r="BK51" s="21">
        <v>1.0355911055404681</v>
      </c>
      <c r="BL51">
        <v>77.987750558129051</v>
      </c>
      <c r="BM51">
        <v>3.3137467290742211</v>
      </c>
      <c r="BN51">
        <v>77.987750558129051</v>
      </c>
      <c r="BO51">
        <v>1.0355911055404681</v>
      </c>
      <c r="BP51">
        <v>1443.0691924666339</v>
      </c>
      <c r="BQ51" t="s">
        <v>604</v>
      </c>
      <c r="BR51">
        <v>0.30480000000000002</v>
      </c>
    </row>
    <row r="52" spans="1:70">
      <c r="A52" s="20" t="s">
        <v>654</v>
      </c>
      <c r="B52">
        <v>13789520</v>
      </c>
      <c r="C52" s="21">
        <v>608.621106065763</v>
      </c>
      <c r="D52">
        <v>85.147893581579396</v>
      </c>
      <c r="E52">
        <v>624.86627494838649</v>
      </c>
      <c r="F52">
        <v>2643264.3898665085</v>
      </c>
      <c r="G52">
        <v>1562686.9740257831</v>
      </c>
      <c r="H52">
        <v>2.2019594042733509E-5</v>
      </c>
      <c r="I52">
        <v>7.2223252690249831E-5</v>
      </c>
      <c r="J52">
        <v>0.4911212487937569</v>
      </c>
      <c r="K52">
        <v>7679.7516396704104</v>
      </c>
      <c r="L52">
        <v>6.5036382888884548E-3</v>
      </c>
      <c r="M52" s="30">
        <v>51</v>
      </c>
      <c r="N52">
        <v>3417.12</v>
      </c>
      <c r="O52" s="22">
        <v>1.753005194685703E-5</v>
      </c>
      <c r="P52" s="22">
        <v>1.484214033261962E-2</v>
      </c>
      <c r="Q52" s="22">
        <v>4.7244000000000001E-3</v>
      </c>
      <c r="R52">
        <v>0.30480000000000002</v>
      </c>
      <c r="S52" s="23">
        <v>5960589.16015625</v>
      </c>
      <c r="T52">
        <v>479.48806170427099</v>
      </c>
      <c r="U52" s="24">
        <v>538.10323808447436</v>
      </c>
      <c r="V52">
        <v>0.03</v>
      </c>
      <c r="W52" s="22">
        <v>223526.92694744034</v>
      </c>
      <c r="X52">
        <v>2.4627077270517574E-2</v>
      </c>
      <c r="Y52">
        <v>6.3722611146904047</v>
      </c>
      <c r="Z52">
        <v>6.3722611346379638</v>
      </c>
      <c r="AA52">
        <v>-1.9947559160016226E-8</v>
      </c>
      <c r="AB52">
        <v>1.3566923130281623E-5</v>
      </c>
      <c r="AC52">
        <v>714.44332840131506</v>
      </c>
      <c r="AD52">
        <v>6200.9937672651504</v>
      </c>
      <c r="AE52">
        <v>538.10323922890757</v>
      </c>
      <c r="AF52" s="25">
        <v>1.1444332130849943E-6</v>
      </c>
      <c r="AG52">
        <v>1.3659173278012094E-5</v>
      </c>
      <c r="AH52">
        <v>57.524951469995841</v>
      </c>
      <c r="AI52">
        <v>0.30341328157443975</v>
      </c>
      <c r="AJ52">
        <v>35.856594853504227</v>
      </c>
      <c r="AK52">
        <v>6.7994398956736344</v>
      </c>
      <c r="AL52">
        <v>1.1293680422758512</v>
      </c>
      <c r="AM52">
        <v>608.62110603707322</v>
      </c>
      <c r="AN52">
        <v>2.8689782993751578E-8</v>
      </c>
      <c r="AO52">
        <v>9.2250147730471525E-8</v>
      </c>
      <c r="AP52">
        <v>3.747515879154951</v>
      </c>
      <c r="AQ52">
        <v>3.8828919449545988E-5</v>
      </c>
      <c r="AR52">
        <v>6.8757117128712829E-6</v>
      </c>
      <c r="AS52">
        <v>18.049380017368051</v>
      </c>
      <c r="AT52">
        <v>11.415556680603649</v>
      </c>
      <c r="AU52">
        <v>3.4636315134609714</v>
      </c>
      <c r="AV52">
        <v>0.28388436569397957</v>
      </c>
      <c r="AW52">
        <v>8.1565886015707613E-3</v>
      </c>
      <c r="AX52">
        <v>0.28388436274141426</v>
      </c>
      <c r="AY52">
        <v>2.9525653033601884E-9</v>
      </c>
      <c r="AZ52">
        <v>1080577.4158407254</v>
      </c>
      <c r="BA52">
        <v>1.0361242140567459E-5</v>
      </c>
      <c r="BB52" s="23">
        <v>6011712.7258564113</v>
      </c>
      <c r="BC52" s="26">
        <v>51123.565700161271</v>
      </c>
      <c r="BD52" s="27">
        <v>0.85769316298292109</v>
      </c>
      <c r="BE52" s="23">
        <v>6215350</v>
      </c>
      <c r="BF52" s="28">
        <v>0.96723639470929412</v>
      </c>
      <c r="BG52">
        <v>1</v>
      </c>
      <c r="BH52">
        <v>-0.191</v>
      </c>
      <c r="BI52">
        <v>4.5999999999999999E-2</v>
      </c>
      <c r="BJ52">
        <v>5625</v>
      </c>
      <c r="BK52" s="21">
        <v>1.0112037703158538</v>
      </c>
      <c r="BL52">
        <v>129.13304436149201</v>
      </c>
      <c r="BM52">
        <v>6.0117127258564107</v>
      </c>
      <c r="BN52">
        <v>129.13304436149201</v>
      </c>
      <c r="BO52">
        <v>1.0112037703158538</v>
      </c>
      <c r="BP52">
        <v>7944.6995971477027</v>
      </c>
      <c r="BQ52" t="s">
        <v>604</v>
      </c>
      <c r="BR52">
        <v>0.30480000000000002</v>
      </c>
    </row>
    <row r="53" spans="1:70">
      <c r="A53" s="20" t="s">
        <v>655</v>
      </c>
      <c r="B53">
        <v>13789520</v>
      </c>
      <c r="C53" s="21">
        <v>608.621106065763</v>
      </c>
      <c r="D53">
        <v>85.147893581579396</v>
      </c>
      <c r="E53">
        <v>624.86627494838649</v>
      </c>
      <c r="F53">
        <v>2643264.3898665085</v>
      </c>
      <c r="G53">
        <v>1562686.9740257831</v>
      </c>
      <c r="H53">
        <v>2.2019594042733509E-5</v>
      </c>
      <c r="I53">
        <v>7.2223252690249831E-5</v>
      </c>
      <c r="J53">
        <v>0.4911212487937569</v>
      </c>
      <c r="K53">
        <v>7679.7516396704104</v>
      </c>
      <c r="L53">
        <v>6.5036382888884548E-3</v>
      </c>
      <c r="M53">
        <v>52</v>
      </c>
      <c r="N53">
        <v>3451.02</v>
      </c>
      <c r="O53" s="22">
        <v>1.753005194685703E-5</v>
      </c>
      <c r="P53" s="22">
        <v>1.484214033261962E-2</v>
      </c>
      <c r="Q53" s="22">
        <v>4.7244000000000001E-3</v>
      </c>
      <c r="R53">
        <v>0.30480000000000002</v>
      </c>
      <c r="S53" s="23">
        <v>3590926.03515625</v>
      </c>
      <c r="T53">
        <v>535.10115911890296</v>
      </c>
      <c r="U53" s="24">
        <v>570.06668797541181</v>
      </c>
      <c r="V53">
        <v>0.03</v>
      </c>
      <c r="W53" s="22">
        <v>225744.45598461735</v>
      </c>
      <c r="X53">
        <v>2.4527777240697483E-2</v>
      </c>
      <c r="Y53">
        <v>6.3851470474837413</v>
      </c>
      <c r="Z53">
        <v>6.3851470632081453</v>
      </c>
      <c r="AA53">
        <v>-1.5724404001105086E-8</v>
      </c>
      <c r="AB53">
        <v>1.3355543071362599E-5</v>
      </c>
      <c r="AC53">
        <v>666.12460376142394</v>
      </c>
      <c r="AD53">
        <v>6249.8731217512141</v>
      </c>
      <c r="AE53">
        <v>570.06668797541158</v>
      </c>
      <c r="AF53" s="25">
        <v>0</v>
      </c>
      <c r="AG53">
        <v>1.3410494200830567E-5</v>
      </c>
      <c r="AH53">
        <v>58.435406968965026</v>
      </c>
      <c r="AI53">
        <v>0.3058049377996318</v>
      </c>
      <c r="AJ53">
        <v>35.48128323392239</v>
      </c>
      <c r="AK53">
        <v>3.7010520721003601</v>
      </c>
      <c r="AL53">
        <v>1.1293680422758512</v>
      </c>
      <c r="AM53">
        <v>608.62110605851171</v>
      </c>
      <c r="AN53">
        <v>7.2512875703978352E-9</v>
      </c>
      <c r="AO53">
        <v>5.4951129467967457E-8</v>
      </c>
      <c r="AP53">
        <v>3.756261519226733</v>
      </c>
      <c r="AQ53">
        <v>3.8648320506370901E-5</v>
      </c>
      <c r="AR53">
        <v>6.732722665149267E-6</v>
      </c>
      <c r="AS53">
        <v>17.813336051613579</v>
      </c>
      <c r="AT53">
        <v>11.349736965791683</v>
      </c>
      <c r="AU53">
        <v>3.4708056068661075</v>
      </c>
      <c r="AV53">
        <v>0.28545591236062551</v>
      </c>
      <c r="AW53">
        <v>8.029504504268703E-3</v>
      </c>
      <c r="AX53">
        <v>0.28545590899975132</v>
      </c>
      <c r="AY53">
        <v>3.3608741900614802E-9</v>
      </c>
      <c r="AZ53">
        <v>1080577.4158407254</v>
      </c>
      <c r="BA53">
        <v>1.0289038797896871E-5</v>
      </c>
      <c r="BB53" s="23">
        <v>3606158.330189832</v>
      </c>
      <c r="BC53" s="26">
        <v>15232.295033582021</v>
      </c>
      <c r="BD53" s="27">
        <v>0.42418849300857919</v>
      </c>
      <c r="BE53" s="23">
        <v>4732500</v>
      </c>
      <c r="BF53" s="28">
        <v>0.76199859063704845</v>
      </c>
      <c r="BG53">
        <v>1</v>
      </c>
      <c r="BH53">
        <v>-5.8999999999999997E-2</v>
      </c>
      <c r="BI53">
        <v>4.5999999999999999E-2</v>
      </c>
      <c r="BJ53">
        <v>5625</v>
      </c>
      <c r="BK53" s="21">
        <v>1.0376710774768321</v>
      </c>
      <c r="BL53">
        <v>73.519946946860046</v>
      </c>
      <c r="BM53">
        <v>3.6061583301898317</v>
      </c>
      <c r="BN53">
        <v>73.519946946860046</v>
      </c>
      <c r="BO53">
        <v>1.0376710774768321</v>
      </c>
      <c r="BP53">
        <v>1123.586843320312</v>
      </c>
      <c r="BQ53" t="s">
        <v>604</v>
      </c>
      <c r="BR53">
        <v>0.30480000000000002</v>
      </c>
    </row>
    <row r="54" spans="1:70">
      <c r="A54" s="20" t="s">
        <v>656</v>
      </c>
      <c r="B54">
        <v>13789520</v>
      </c>
      <c r="C54" s="21">
        <v>608.621106065763</v>
      </c>
      <c r="D54">
        <v>85.147893581579396</v>
      </c>
      <c r="E54">
        <v>624.86627494838649</v>
      </c>
      <c r="F54">
        <v>2643264.3898665085</v>
      </c>
      <c r="G54">
        <v>1562686.9740257831</v>
      </c>
      <c r="H54">
        <v>2.2019594042733509E-5</v>
      </c>
      <c r="I54">
        <v>7.2223252690249831E-5</v>
      </c>
      <c r="J54">
        <v>0.4911212487937569</v>
      </c>
      <c r="K54">
        <v>7679.7516396704104</v>
      </c>
      <c r="L54">
        <v>6.5036382888884548E-3</v>
      </c>
      <c r="M54" s="30">
        <v>53</v>
      </c>
      <c r="N54">
        <v>3579.84</v>
      </c>
      <c r="O54" s="22">
        <v>1.753005194685703E-5</v>
      </c>
      <c r="P54" s="22">
        <v>1.484214033261962E-2</v>
      </c>
      <c r="Q54" s="22">
        <v>4.7244000000000001E-3</v>
      </c>
      <c r="R54">
        <v>0.30480000000000002</v>
      </c>
      <c r="S54" s="23">
        <v>1194437.44921875</v>
      </c>
      <c r="T54">
        <v>586.97568839527196</v>
      </c>
      <c r="U54" s="24">
        <v>598.18763221093752</v>
      </c>
      <c r="V54">
        <v>0.03</v>
      </c>
      <c r="W54" s="22">
        <v>234171.06632588993</v>
      </c>
      <c r="X54">
        <v>2.4164267021167661E-2</v>
      </c>
      <c r="Y54">
        <v>6.4329946012287724</v>
      </c>
      <c r="Z54">
        <v>6.4329946343917461</v>
      </c>
      <c r="AA54">
        <v>-3.3162973700484599E-8</v>
      </c>
      <c r="AB54">
        <v>1.2598354917885759E-5</v>
      </c>
      <c r="AC54">
        <v>623.87848594192224</v>
      </c>
      <c r="AD54">
        <v>6434.9482325499393</v>
      </c>
      <c r="AE54">
        <v>598.18763221093764</v>
      </c>
      <c r="AF54" s="25">
        <v>0</v>
      </c>
      <c r="AG54">
        <v>1.2615801373750032E-5</v>
      </c>
      <c r="AH54">
        <v>61.947500269153124</v>
      </c>
      <c r="AI54">
        <v>0.31486062287411631</v>
      </c>
      <c r="AJ54">
        <v>34.367127572692354</v>
      </c>
      <c r="AK54">
        <v>0.98706591612152494</v>
      </c>
      <c r="AL54">
        <v>1.1293680422758512</v>
      </c>
      <c r="AM54">
        <v>608.62110606460294</v>
      </c>
      <c r="AN54">
        <v>1.16006049211137E-9</v>
      </c>
      <c r="AO54">
        <v>1.7446455864272284E-8</v>
      </c>
      <c r="AP54">
        <v>3.8089395196788747</v>
      </c>
      <c r="AQ54">
        <v>3.7586692840311174E-5</v>
      </c>
      <c r="AR54">
        <v>6.316623914807152E-6</v>
      </c>
      <c r="AS54">
        <v>17.207327024075422</v>
      </c>
      <c r="AT54">
        <v>11.176676414416754</v>
      </c>
      <c r="AU54">
        <v>3.5190952975057042</v>
      </c>
      <c r="AV54">
        <v>0.28984422217317052</v>
      </c>
      <c r="AW54">
        <v>7.5742743682544059E-3</v>
      </c>
      <c r="AX54">
        <v>0.28984421617559042</v>
      </c>
      <c r="AY54">
        <v>5.9975800992262407E-9</v>
      </c>
      <c r="AZ54">
        <v>1080577.4158407254</v>
      </c>
      <c r="BA54">
        <v>9.8680203889086818E-6</v>
      </c>
      <c r="BB54" s="23">
        <v>1193768.5968420636</v>
      </c>
      <c r="BC54" s="26">
        <v>-668.85237668640912</v>
      </c>
      <c r="BD54" s="27">
        <v>-5.5997271110671196E-2</v>
      </c>
      <c r="BE54" s="23">
        <v>3186550</v>
      </c>
      <c r="BF54" s="28">
        <v>0.37462729184919852</v>
      </c>
      <c r="BG54">
        <v>1</v>
      </c>
      <c r="BH54">
        <v>8.1000000000000003E-2</v>
      </c>
      <c r="BI54">
        <v>4.5999999999999999E-2</v>
      </c>
      <c r="BJ54">
        <v>5625</v>
      </c>
      <c r="BK54" s="21">
        <v>1.0433258614058492</v>
      </c>
      <c r="BL54">
        <v>21.645417670491042</v>
      </c>
      <c r="BM54">
        <v>1.1937685968420635</v>
      </c>
      <c r="BN54">
        <v>21.645417670491042</v>
      </c>
      <c r="BO54">
        <v>1.0433258614058492</v>
      </c>
      <c r="BP54">
        <v>336.89069249072247</v>
      </c>
      <c r="BQ54" t="s">
        <v>604</v>
      </c>
      <c r="BR54">
        <v>0.30480000000000002</v>
      </c>
    </row>
    <row r="55" spans="1:70">
      <c r="A55" s="20" t="s">
        <v>657</v>
      </c>
      <c r="B55">
        <v>13789520</v>
      </c>
      <c r="C55" s="21">
        <v>608.621106065763</v>
      </c>
      <c r="D55">
        <v>85.147893581579396</v>
      </c>
      <c r="E55">
        <v>624.86627494838649</v>
      </c>
      <c r="F55">
        <v>2643264.3898665085</v>
      </c>
      <c r="G55">
        <v>1562686.9740257831</v>
      </c>
      <c r="H55">
        <v>2.2019594042733509E-5</v>
      </c>
      <c r="I55">
        <v>7.2223252690249831E-5</v>
      </c>
      <c r="J55">
        <v>0.4911212487937569</v>
      </c>
      <c r="K55">
        <v>7679.7516396704104</v>
      </c>
      <c r="L55">
        <v>6.5036382888884548E-3</v>
      </c>
      <c r="M55">
        <v>54</v>
      </c>
      <c r="N55">
        <v>4068</v>
      </c>
      <c r="O55" s="22">
        <v>1.753005194685703E-5</v>
      </c>
      <c r="P55" s="22">
        <v>1.484214033261962E-2</v>
      </c>
      <c r="Q55" s="22">
        <v>4.7244000000000001E-3</v>
      </c>
      <c r="R55">
        <v>0.30480000000000002</v>
      </c>
      <c r="S55" s="23">
        <v>3905055.56640625</v>
      </c>
      <c r="T55">
        <v>537.38968663960395</v>
      </c>
      <c r="U55" s="24">
        <v>569.64694046221996</v>
      </c>
      <c r="V55">
        <v>0.03</v>
      </c>
      <c r="W55" s="22">
        <v>266103.48446123855</v>
      </c>
      <c r="X55">
        <v>2.2957021152822974E-2</v>
      </c>
      <c r="Y55">
        <v>6.5999741234761844</v>
      </c>
      <c r="Z55">
        <v>6.5999741280613344</v>
      </c>
      <c r="AA55">
        <v>-4.5851500374283205E-9</v>
      </c>
      <c r="AB55">
        <v>1.026921567599189E-5</v>
      </c>
      <c r="AC55">
        <v>662.15061771972205</v>
      </c>
      <c r="AD55">
        <v>7127.4362156440429</v>
      </c>
      <c r="AE55">
        <v>569.64694046221973</v>
      </c>
      <c r="AF55" s="25">
        <v>0</v>
      </c>
      <c r="AG55">
        <v>1.0316931032576058E-5</v>
      </c>
      <c r="AH55">
        <v>75.997682714092306</v>
      </c>
      <c r="AI55">
        <v>0.34874390985798842</v>
      </c>
      <c r="AJ55">
        <v>31.129145659082418</v>
      </c>
      <c r="AK55">
        <v>3.5193824564671599</v>
      </c>
      <c r="AL55">
        <v>1.1293680422758512</v>
      </c>
      <c r="AM55">
        <v>608.62110606361307</v>
      </c>
      <c r="AN55">
        <v>2.1499317881534807E-9</v>
      </c>
      <c r="AO55">
        <v>4.7715356584167914E-8</v>
      </c>
      <c r="AP55">
        <v>4.0340067327011759</v>
      </c>
      <c r="AQ55">
        <v>3.3509583585529328E-5</v>
      </c>
      <c r="AR55">
        <v>5.1823231945801129E-6</v>
      </c>
      <c r="AS55">
        <v>15.636558300830764</v>
      </c>
      <c r="AT55">
        <v>10.698058267046617</v>
      </c>
      <c r="AU55">
        <v>3.7308826679384133</v>
      </c>
      <c r="AV55">
        <v>0.30312406476276266</v>
      </c>
      <c r="AW55">
        <v>6.1739693462926331E-3</v>
      </c>
      <c r="AX55">
        <v>0.30312403858093917</v>
      </c>
      <c r="AY55">
        <v>2.618182348701481E-8</v>
      </c>
      <c r="AZ55">
        <v>1080577.4158407254</v>
      </c>
      <c r="BA55">
        <v>8.306774332796235E-6</v>
      </c>
      <c r="BB55" s="23">
        <v>3878544.098264406</v>
      </c>
      <c r="BC55" s="26">
        <v>-26511.46814184403</v>
      </c>
      <c r="BD55" s="27">
        <v>-0.67890117543812678</v>
      </c>
      <c r="BE55" s="23">
        <v>5016450</v>
      </c>
      <c r="BF55" s="28">
        <v>0.77316510645265202</v>
      </c>
      <c r="BG55">
        <v>1</v>
      </c>
      <c r="BH55">
        <v>-8.2000000000000003E-2</v>
      </c>
      <c r="BI55">
        <v>4.5999999999999999E-2</v>
      </c>
      <c r="BJ55">
        <v>5625</v>
      </c>
      <c r="BK55" s="21">
        <v>1.0386766738269366</v>
      </c>
      <c r="BL55">
        <v>71.23141942615905</v>
      </c>
      <c r="BM55">
        <v>3.8785440982644057</v>
      </c>
      <c r="BN55">
        <v>71.23141942615905</v>
      </c>
      <c r="BO55">
        <v>1.0386766738269366</v>
      </c>
      <c r="BP55">
        <v>975.40155937266491</v>
      </c>
      <c r="BQ55" t="s">
        <v>604</v>
      </c>
      <c r="BR55">
        <v>0.30480000000000002</v>
      </c>
    </row>
    <row r="56" spans="1:70">
      <c r="A56" s="20" t="s">
        <v>658</v>
      </c>
      <c r="B56">
        <v>13789520</v>
      </c>
      <c r="C56" s="21">
        <v>608.621106065763</v>
      </c>
      <c r="D56">
        <v>85.147893581579396</v>
      </c>
      <c r="E56">
        <v>624.86627494838649</v>
      </c>
      <c r="F56">
        <v>2643264.3898665085</v>
      </c>
      <c r="G56">
        <v>1562686.9740257831</v>
      </c>
      <c r="H56">
        <v>2.2019594042733509E-5</v>
      </c>
      <c r="I56">
        <v>7.2223252690249831E-5</v>
      </c>
      <c r="J56">
        <v>0.4911212487937569</v>
      </c>
      <c r="K56">
        <v>7679.7516396704104</v>
      </c>
      <c r="L56">
        <v>6.5036382888884548E-3</v>
      </c>
      <c r="M56" s="30">
        <v>55</v>
      </c>
      <c r="N56">
        <v>2752.68</v>
      </c>
      <c r="O56" s="22">
        <v>1.7719053836560401E-5</v>
      </c>
      <c r="P56" s="22">
        <v>1.4921936786020801E-2</v>
      </c>
      <c r="Q56" s="22">
        <v>4.7498000000000002E-3</v>
      </c>
      <c r="R56">
        <v>0.3175</v>
      </c>
      <c r="S56" s="23">
        <v>902558.10546875</v>
      </c>
      <c r="T56">
        <v>588.56034428011105</v>
      </c>
      <c r="U56" s="24">
        <v>599.97599482686394</v>
      </c>
      <c r="V56">
        <v>0.03</v>
      </c>
      <c r="W56" s="22">
        <v>181031.44038768951</v>
      </c>
      <c r="X56">
        <v>2.6926893623795221E-2</v>
      </c>
      <c r="Y56">
        <v>6.0940620607317042</v>
      </c>
      <c r="Z56">
        <v>6.0940620675312109</v>
      </c>
      <c r="AA56">
        <v>-6.7995067354331695E-9</v>
      </c>
      <c r="AB56">
        <v>1.9121281205086491E-5</v>
      </c>
      <c r="AC56">
        <v>623.10160535080638</v>
      </c>
      <c r="AD56">
        <v>5251.364271909536</v>
      </c>
      <c r="AE56">
        <v>599.97599482686383</v>
      </c>
      <c r="AF56" s="25">
        <v>0</v>
      </c>
      <c r="AG56">
        <v>1.9140167544433049E-5</v>
      </c>
      <c r="AH56">
        <v>40.815078565917908</v>
      </c>
      <c r="AI56">
        <v>0.25557406200901811</v>
      </c>
      <c r="AJ56">
        <v>42.322620742430502</v>
      </c>
      <c r="AK56">
        <v>0.90628533659610466</v>
      </c>
      <c r="AL56">
        <v>1.1293680422758512</v>
      </c>
      <c r="AM56">
        <v>608.62110605960288</v>
      </c>
      <c r="AN56">
        <v>6.1601213019457646E-9</v>
      </c>
      <c r="AO56">
        <v>1.8886339346558064E-8</v>
      </c>
      <c r="AP56">
        <v>3.3866471175070356</v>
      </c>
      <c r="AQ56">
        <v>4.7544728946467496E-5</v>
      </c>
      <c r="AR56">
        <v>9.5795269418898036E-6</v>
      </c>
      <c r="AS56">
        <v>21.182191049911548</v>
      </c>
      <c r="AT56">
        <v>12.215803919135517</v>
      </c>
      <c r="AU56">
        <v>3.1220426283191469</v>
      </c>
      <c r="AV56">
        <v>0.2646044891878887</v>
      </c>
      <c r="AW56">
        <v>1.1495931894588703E-2</v>
      </c>
      <c r="AX56">
        <v>0.26460448079114374</v>
      </c>
      <c r="AY56">
        <v>8.3967449659994031E-9</v>
      </c>
      <c r="AZ56">
        <v>1080577.4158407254</v>
      </c>
      <c r="BA56">
        <v>1.4038878955143671E-5</v>
      </c>
      <c r="BB56" s="23">
        <v>908360.6898541695</v>
      </c>
      <c r="BC56" s="26">
        <v>5802.5843854194973</v>
      </c>
      <c r="BD56" s="27">
        <v>0.64290424630399656</v>
      </c>
      <c r="BE56" s="23">
        <v>2665975</v>
      </c>
      <c r="BF56" s="28">
        <v>0.34072363388785321</v>
      </c>
      <c r="BG56">
        <v>1</v>
      </c>
      <c r="BH56">
        <v>0.11700000000000001</v>
      </c>
      <c r="BI56">
        <v>4.5999999999999999E-2</v>
      </c>
      <c r="BJ56">
        <v>5625</v>
      </c>
      <c r="BK56" s="21">
        <v>1.0428609739097174</v>
      </c>
      <c r="BL56">
        <v>20.060761785651948</v>
      </c>
      <c r="BM56">
        <v>0.9083606898541694</v>
      </c>
      <c r="BN56">
        <v>20.060761785651948</v>
      </c>
      <c r="BO56">
        <v>1.0428609739097174</v>
      </c>
      <c r="BP56">
        <v>397.57322056851768</v>
      </c>
      <c r="BQ56" t="s">
        <v>604</v>
      </c>
      <c r="BR56">
        <v>0.3175</v>
      </c>
    </row>
    <row r="57" spans="1:70">
      <c r="A57" s="20" t="s">
        <v>659</v>
      </c>
      <c r="B57">
        <v>13789520</v>
      </c>
      <c r="C57" s="21">
        <v>608.621106065763</v>
      </c>
      <c r="D57">
        <v>85.147893581579396</v>
      </c>
      <c r="E57">
        <v>624.86627494838649</v>
      </c>
      <c r="F57">
        <v>2643264.3898665085</v>
      </c>
      <c r="G57">
        <v>1562686.9740257831</v>
      </c>
      <c r="H57">
        <v>2.2019594042733509E-5</v>
      </c>
      <c r="I57">
        <v>7.2223252690249831E-5</v>
      </c>
      <c r="J57">
        <v>0.4911212487937569</v>
      </c>
      <c r="K57">
        <v>7679.7516396704104</v>
      </c>
      <c r="L57">
        <v>6.5036382888884548E-3</v>
      </c>
      <c r="M57">
        <v>56</v>
      </c>
      <c r="N57">
        <v>2861.16</v>
      </c>
      <c r="O57" s="22">
        <v>1.7719053836560401E-5</v>
      </c>
      <c r="P57" s="22">
        <v>1.4921936786020801E-2</v>
      </c>
      <c r="Q57" s="22">
        <v>4.7498000000000002E-3</v>
      </c>
      <c r="R57">
        <v>0.3175</v>
      </c>
      <c r="S57" s="23">
        <v>2083577.12109375</v>
      </c>
      <c r="T57">
        <v>560.91989777978495</v>
      </c>
      <c r="U57" s="24">
        <v>586.27402455872232</v>
      </c>
      <c r="V57">
        <v>0.03</v>
      </c>
      <c r="W57" s="22">
        <v>188165.68434385463</v>
      </c>
      <c r="X57">
        <v>2.648758764838987E-2</v>
      </c>
      <c r="Y57">
        <v>6.1443903242986835</v>
      </c>
      <c r="Z57">
        <v>6.1443903505649944</v>
      </c>
      <c r="AA57">
        <v>-2.6266310904077272E-8</v>
      </c>
      <c r="AB57">
        <v>1.7992354589735144E-5</v>
      </c>
      <c r="AC57">
        <v>645.30743013322046</v>
      </c>
      <c r="AD57">
        <v>5413.6059219729668</v>
      </c>
      <c r="AE57">
        <v>586.2740245587222</v>
      </c>
      <c r="AF57" s="25">
        <v>0</v>
      </c>
      <c r="AG57">
        <v>1.8033377302808105E-5</v>
      </c>
      <c r="AH57">
        <v>43.376012337588264</v>
      </c>
      <c r="AI57">
        <v>0.26347005919884531</v>
      </c>
      <c r="AJ57">
        <v>41.107245845995557</v>
      </c>
      <c r="AK57">
        <v>2.3065883600643975</v>
      </c>
      <c r="AL57">
        <v>1.1293680422758512</v>
      </c>
      <c r="AM57">
        <v>608.62110606488045</v>
      </c>
      <c r="AN57">
        <v>8.8255092123290524E-10</v>
      </c>
      <c r="AO57">
        <v>4.1022713072960692E-8</v>
      </c>
      <c r="AP57">
        <v>3.449609350502425</v>
      </c>
      <c r="AQ57">
        <v>4.5824995996027149E-5</v>
      </c>
      <c r="AR57">
        <v>9.0372000079405329E-6</v>
      </c>
      <c r="AS57">
        <v>20.600378744806523</v>
      </c>
      <c r="AT57">
        <v>12.076547306483702</v>
      </c>
      <c r="AU57">
        <v>3.1818086337569169</v>
      </c>
      <c r="AV57">
        <v>0.26780071674550809</v>
      </c>
      <c r="AW57">
        <v>1.0817208364252498E-2</v>
      </c>
      <c r="AX57">
        <v>0.26780070601544642</v>
      </c>
      <c r="AY57">
        <v>1.0730061672514779E-8</v>
      </c>
      <c r="AZ57">
        <v>1080577.4158407254</v>
      </c>
      <c r="BA57">
        <v>1.3284111718143644E-5</v>
      </c>
      <c r="BB57" s="23">
        <v>2085138.1407005184</v>
      </c>
      <c r="BC57" s="26">
        <v>1561.0196067683864</v>
      </c>
      <c r="BD57" s="27">
        <v>7.4920174106583928E-2</v>
      </c>
      <c r="BE57" s="23">
        <v>3691350</v>
      </c>
      <c r="BF57" s="28">
        <v>0.5648714266326732</v>
      </c>
      <c r="BG57">
        <v>1</v>
      </c>
      <c r="BH57">
        <v>5.2999999999999999E-2</v>
      </c>
      <c r="BI57">
        <v>4.5999999999999999E-2</v>
      </c>
      <c r="BJ57">
        <v>5625</v>
      </c>
      <c r="BK57" s="21">
        <v>1.0455175353384634</v>
      </c>
      <c r="BL57">
        <v>47.701208285978055</v>
      </c>
      <c r="BM57">
        <v>2.0851381407005185</v>
      </c>
      <c r="BN57">
        <v>47.701208285978055</v>
      </c>
      <c r="BO57">
        <v>1.0455175353384634</v>
      </c>
      <c r="BP57">
        <v>59.308609064017048</v>
      </c>
      <c r="BQ57" t="s">
        <v>604</v>
      </c>
      <c r="BR57">
        <v>0.3175</v>
      </c>
    </row>
    <row r="58" spans="1:70">
      <c r="A58" s="20" t="s">
        <v>660</v>
      </c>
      <c r="B58">
        <v>13789520</v>
      </c>
      <c r="C58" s="21">
        <v>608.621106065763</v>
      </c>
      <c r="D58">
        <v>85.147893581579396</v>
      </c>
      <c r="E58">
        <v>624.86627494838649</v>
      </c>
      <c r="F58">
        <v>2643264.3898665085</v>
      </c>
      <c r="G58">
        <v>1562686.9740257831</v>
      </c>
      <c r="H58">
        <v>2.2019594042733509E-5</v>
      </c>
      <c r="I58">
        <v>7.2223252690249831E-5</v>
      </c>
      <c r="J58">
        <v>0.4911212487937569</v>
      </c>
      <c r="K58">
        <v>7679.7516396704104</v>
      </c>
      <c r="L58">
        <v>6.5036382888884548E-3</v>
      </c>
      <c r="M58" s="30">
        <v>57</v>
      </c>
      <c r="N58">
        <v>2861.16</v>
      </c>
      <c r="O58" s="22">
        <v>1.7719053836560401E-5</v>
      </c>
      <c r="P58" s="22">
        <v>1.4921936786020801E-2</v>
      </c>
      <c r="Q58" s="22">
        <v>4.7498000000000002E-3</v>
      </c>
      <c r="R58">
        <v>0.3175</v>
      </c>
      <c r="S58" s="23">
        <v>1470945.17578125</v>
      </c>
      <c r="T58">
        <v>575.85741467334606</v>
      </c>
      <c r="U58" s="24">
        <v>593.75669475953111</v>
      </c>
      <c r="V58">
        <v>0.03</v>
      </c>
      <c r="W58" s="22">
        <v>188165.68434385463</v>
      </c>
      <c r="X58">
        <v>2.648758764838987E-2</v>
      </c>
      <c r="Y58">
        <v>6.1443903242986835</v>
      </c>
      <c r="Z58">
        <v>6.1443903505649944</v>
      </c>
      <c r="AA58">
        <v>-2.6266310904077272E-8</v>
      </c>
      <c r="AB58">
        <v>1.7992354589735144E-5</v>
      </c>
      <c r="AC58">
        <v>633.01671647436694</v>
      </c>
      <c r="AD58">
        <v>5413.6059219729668</v>
      </c>
      <c r="AE58">
        <v>593.75669508969827</v>
      </c>
      <c r="AF58" s="25">
        <v>3.3016715406120056E-7</v>
      </c>
      <c r="AG58">
        <v>1.802144056279982E-5</v>
      </c>
      <c r="AH58">
        <v>43.376012337588264</v>
      </c>
      <c r="AI58">
        <v>0.26347005919884531</v>
      </c>
      <c r="AJ58">
        <v>41.080035939726699</v>
      </c>
      <c r="AK58">
        <v>1.5339909236216478</v>
      </c>
      <c r="AL58">
        <v>1.1293680422758512</v>
      </c>
      <c r="AM58">
        <v>608.62110606560486</v>
      </c>
      <c r="AN58">
        <v>1.581383912707679E-10</v>
      </c>
      <c r="AO58">
        <v>2.9085973064675314E-8</v>
      </c>
      <c r="AP58">
        <v>3.4479936722513127</v>
      </c>
      <c r="AQ58">
        <v>4.5867951873028288E-5</v>
      </c>
      <c r="AR58">
        <v>9.0252632679322475E-6</v>
      </c>
      <c r="AS58">
        <v>20.573168838537665</v>
      </c>
      <c r="AT58">
        <v>12.069938716302119</v>
      </c>
      <c r="AU58">
        <v>3.1800674681105541</v>
      </c>
      <c r="AV58">
        <v>0.26792620414075863</v>
      </c>
      <c r="AW58">
        <v>1.0817208364252498E-2</v>
      </c>
      <c r="AX58">
        <v>0.26792619341985319</v>
      </c>
      <c r="AY58">
        <v>1.072090544118609E-8</v>
      </c>
      <c r="AZ58">
        <v>1080577.4158407254</v>
      </c>
      <c r="BA58">
        <v>1.3302794678007497E-5</v>
      </c>
      <c r="BB58" s="23">
        <v>1476330.8050327576</v>
      </c>
      <c r="BC58" s="26">
        <v>5385.6292515075766</v>
      </c>
      <c r="BD58" s="27">
        <v>0.36613392124877497</v>
      </c>
      <c r="BE58" s="23">
        <v>3129760</v>
      </c>
      <c r="BF58" s="28">
        <v>0.47170735297043787</v>
      </c>
      <c r="BG58">
        <v>1</v>
      </c>
      <c r="BH58">
        <v>7.9000000000000001E-2</v>
      </c>
      <c r="BI58">
        <v>4.5999999999999999E-2</v>
      </c>
      <c r="BJ58">
        <v>5625</v>
      </c>
      <c r="BK58" s="21">
        <v>1.0455737645478538</v>
      </c>
      <c r="BL58">
        <v>32.763691392416945</v>
      </c>
      <c r="BM58">
        <v>1.4763308050327575</v>
      </c>
      <c r="BN58">
        <v>32.763691392416945</v>
      </c>
      <c r="BO58">
        <v>1.0455737645478538</v>
      </c>
      <c r="BP58">
        <v>52.364162264180614</v>
      </c>
      <c r="BQ58" t="s">
        <v>604</v>
      </c>
      <c r="BR58">
        <v>0.3175</v>
      </c>
    </row>
    <row r="59" spans="1:70">
      <c r="A59" s="20" t="s">
        <v>661</v>
      </c>
      <c r="B59">
        <v>13789520</v>
      </c>
      <c r="C59" s="21">
        <v>608.621106065763</v>
      </c>
      <c r="D59">
        <v>85.147893581579396</v>
      </c>
      <c r="E59">
        <v>624.86627494838649</v>
      </c>
      <c r="F59">
        <v>2643264.3898665085</v>
      </c>
      <c r="G59">
        <v>1562686.9740257831</v>
      </c>
      <c r="H59">
        <v>2.2019594042733509E-5</v>
      </c>
      <c r="I59">
        <v>7.2223252690249831E-5</v>
      </c>
      <c r="J59">
        <v>0.4911212487937569</v>
      </c>
      <c r="K59">
        <v>7679.7516396704104</v>
      </c>
      <c r="L59">
        <v>6.5036382888884548E-3</v>
      </c>
      <c r="M59">
        <v>58</v>
      </c>
      <c r="N59">
        <v>2861.16</v>
      </c>
      <c r="O59" s="22">
        <v>1.7719053836560401E-5</v>
      </c>
      <c r="P59" s="22">
        <v>1.4921936786020801E-2</v>
      </c>
      <c r="Q59" s="22">
        <v>4.7498000000000002E-3</v>
      </c>
      <c r="R59">
        <v>0.3175</v>
      </c>
      <c r="S59" s="23">
        <v>1493587.0132812501</v>
      </c>
      <c r="T59">
        <v>575.31581159469101</v>
      </c>
      <c r="U59" s="24">
        <v>593.49061016909104</v>
      </c>
      <c r="V59">
        <v>0.03</v>
      </c>
      <c r="W59" s="22">
        <v>188165.68434385463</v>
      </c>
      <c r="X59">
        <v>2.648758764838987E-2</v>
      </c>
      <c r="Y59">
        <v>6.1443903242986835</v>
      </c>
      <c r="Z59">
        <v>6.1443903505649944</v>
      </c>
      <c r="AA59">
        <v>-2.6266310904077272E-8</v>
      </c>
      <c r="AB59">
        <v>1.7992354589735144E-5</v>
      </c>
      <c r="AC59">
        <v>633.45374895095165</v>
      </c>
      <c r="AD59">
        <v>5413.6059219729668</v>
      </c>
      <c r="AE59">
        <v>593.49061016909104</v>
      </c>
      <c r="AF59" s="25">
        <v>0</v>
      </c>
      <c r="AG59">
        <v>1.8022019849431846E-5</v>
      </c>
      <c r="AH59">
        <v>43.376012337588264</v>
      </c>
      <c r="AI59">
        <v>0.26347005919884531</v>
      </c>
      <c r="AJ59">
        <v>41.081356428817465</v>
      </c>
      <c r="AK59">
        <v>1.5614635450694276</v>
      </c>
      <c r="AL59">
        <v>1.1293680422758512</v>
      </c>
      <c r="AM59">
        <v>608.62110606558872</v>
      </c>
      <c r="AN59">
        <v>1.7428192222723737E-10</v>
      </c>
      <c r="AO59">
        <v>2.9665259696701733E-8</v>
      </c>
      <c r="AP59">
        <v>3.4480721274630239</v>
      </c>
      <c r="AQ59">
        <v>4.5865864597123349E-5</v>
      </c>
      <c r="AR59">
        <v>9.0258425545642739E-6</v>
      </c>
      <c r="AS59">
        <v>20.574489327628431</v>
      </c>
      <c r="AT59">
        <v>12.070259631063752</v>
      </c>
      <c r="AU59">
        <v>3.1801520195417994</v>
      </c>
      <c r="AV59">
        <v>0.26792010792122456</v>
      </c>
      <c r="AW59">
        <v>1.0817208364252498E-2</v>
      </c>
      <c r="AX59">
        <v>0.26792009719986393</v>
      </c>
      <c r="AY59">
        <v>1.0721360632626187E-8</v>
      </c>
      <c r="AZ59">
        <v>1080577.4158407254</v>
      </c>
      <c r="BA59">
        <v>1.3301886649009838E-5</v>
      </c>
      <c r="BB59" s="23">
        <v>1505836.7230185752</v>
      </c>
      <c r="BC59" s="26">
        <v>12249.709737325087</v>
      </c>
      <c r="BD59" s="27">
        <v>0.82015373917946643</v>
      </c>
      <c r="BE59" s="23">
        <v>3249650</v>
      </c>
      <c r="BF59" s="28">
        <v>0.46338427923578701</v>
      </c>
      <c r="BG59">
        <v>1</v>
      </c>
      <c r="BH59">
        <v>8.6999999999999994E-2</v>
      </c>
      <c r="BI59">
        <v>4.5999999999999999E-2</v>
      </c>
      <c r="BJ59">
        <v>5625</v>
      </c>
      <c r="BK59" s="21">
        <v>1.0456349358235031</v>
      </c>
      <c r="BL59">
        <v>33.305294471071988</v>
      </c>
      <c r="BM59">
        <v>1.5058367230185752</v>
      </c>
      <c r="BN59">
        <v>33.305294471071988</v>
      </c>
      <c r="BO59">
        <v>1.0456349358235031</v>
      </c>
      <c r="BP59">
        <v>44.819082119059289</v>
      </c>
      <c r="BQ59" t="s">
        <v>604</v>
      </c>
      <c r="BR59">
        <v>0.3175</v>
      </c>
    </row>
    <row r="60" spans="1:70">
      <c r="A60" s="20" t="s">
        <v>662</v>
      </c>
      <c r="B60">
        <v>13789520</v>
      </c>
      <c r="C60" s="21">
        <v>608.621106065763</v>
      </c>
      <c r="D60">
        <v>85.147893581579396</v>
      </c>
      <c r="E60">
        <v>624.86627494838649</v>
      </c>
      <c r="F60">
        <v>2643264.3898665085</v>
      </c>
      <c r="G60">
        <v>1562686.9740257831</v>
      </c>
      <c r="H60">
        <v>2.2019594042733509E-5</v>
      </c>
      <c r="I60">
        <v>7.2223252690249831E-5</v>
      </c>
      <c r="J60">
        <v>0.4911212487937569</v>
      </c>
      <c r="K60">
        <v>7679.7516396704104</v>
      </c>
      <c r="L60">
        <v>6.5036382888884548E-3</v>
      </c>
      <c r="M60" s="30">
        <v>59</v>
      </c>
      <c r="N60">
        <v>3037.44</v>
      </c>
      <c r="O60" s="22">
        <v>1.7719053836560401E-5</v>
      </c>
      <c r="P60" s="22">
        <v>1.4921936786020801E-2</v>
      </c>
      <c r="Q60" s="22">
        <v>4.7498000000000002E-3</v>
      </c>
      <c r="R60">
        <v>0.3175</v>
      </c>
      <c r="S60" s="23">
        <v>2771085.4857812501</v>
      </c>
      <c r="T60">
        <v>546.46403770430902</v>
      </c>
      <c r="U60" s="24">
        <v>578.22717839319932</v>
      </c>
      <c r="V60">
        <v>0.03</v>
      </c>
      <c r="W60" s="22">
        <v>199758.83077262295</v>
      </c>
      <c r="X60">
        <v>2.5828430167953484E-2</v>
      </c>
      <c r="Y60">
        <v>6.2223006925849997</v>
      </c>
      <c r="Z60">
        <v>6.2223006947724162</v>
      </c>
      <c r="AA60">
        <v>-2.1874164701785048E-9</v>
      </c>
      <c r="AB60">
        <v>1.6371982484804063E-5</v>
      </c>
      <c r="AC60">
        <v>656.98280924712549</v>
      </c>
      <c r="AD60">
        <v>5675.1847435444433</v>
      </c>
      <c r="AE60">
        <v>578.22717839319932</v>
      </c>
      <c r="AF60" s="25">
        <v>0</v>
      </c>
      <c r="AG60">
        <v>1.6422213551125628E-5</v>
      </c>
      <c r="AH60">
        <v>47.669034302412065</v>
      </c>
      <c r="AI60">
        <v>0.2762006104428642</v>
      </c>
      <c r="AJ60">
        <v>39.24337690032295</v>
      </c>
      <c r="AK60">
        <v>3.062997547577079</v>
      </c>
      <c r="AL60">
        <v>1.1293680422758512</v>
      </c>
      <c r="AM60">
        <v>608.62110603027338</v>
      </c>
      <c r="AN60">
        <v>3.5489620131556876E-8</v>
      </c>
      <c r="AO60">
        <v>5.0231066321564831E-8</v>
      </c>
      <c r="AP60">
        <v>3.5456821764516628</v>
      </c>
      <c r="AQ60">
        <v>4.3375316816536503E-5</v>
      </c>
      <c r="AR60">
        <v>8.2362223087235966E-6</v>
      </c>
      <c r="AS60">
        <v>19.681705836417759</v>
      </c>
      <c r="AT60">
        <v>11.84844783273746</v>
      </c>
      <c r="AU60">
        <v>3.2725485242025179</v>
      </c>
      <c r="AV60">
        <v>0.27313365224914499</v>
      </c>
      <c r="AW60">
        <v>9.8430222120597325E-3</v>
      </c>
      <c r="AX60">
        <v>0.2731336414539467</v>
      </c>
      <c r="AY60">
        <v>1.0795198290836083E-8</v>
      </c>
      <c r="AZ60">
        <v>1080577.4158407254</v>
      </c>
      <c r="BA60">
        <v>1.223327829679994E-5</v>
      </c>
      <c r="BB60" s="23">
        <v>2772506.1242673006</v>
      </c>
      <c r="BC60" s="26">
        <v>1420.638486050535</v>
      </c>
      <c r="BD60" s="27">
        <v>5.1266498032629816E-2</v>
      </c>
      <c r="BE60" s="23">
        <v>4297110</v>
      </c>
      <c r="BF60" s="28">
        <v>0.64520250220899644</v>
      </c>
      <c r="BG60">
        <v>1</v>
      </c>
      <c r="BH60">
        <v>1.4999999999999999E-2</v>
      </c>
      <c r="BI60">
        <v>4.5999999999999999E-2</v>
      </c>
      <c r="BJ60">
        <v>5625</v>
      </c>
      <c r="BK60" s="21">
        <v>1.0421554485813833</v>
      </c>
      <c r="BL60">
        <v>62.15706836145398</v>
      </c>
      <c r="BM60">
        <v>2.7725061242673004</v>
      </c>
      <c r="BN60">
        <v>62.15706836145398</v>
      </c>
      <c r="BO60">
        <v>1.0421554485813833</v>
      </c>
      <c r="BP60">
        <v>490.93567837414497</v>
      </c>
      <c r="BQ60" t="s">
        <v>604</v>
      </c>
      <c r="BR60">
        <v>0.3175</v>
      </c>
    </row>
    <row r="61" spans="1:70">
      <c r="A61" s="20" t="s">
        <v>663</v>
      </c>
      <c r="B61">
        <v>13789520</v>
      </c>
      <c r="C61" s="21">
        <v>608.621106065763</v>
      </c>
      <c r="D61">
        <v>85.147893581579396</v>
      </c>
      <c r="E61">
        <v>624.86627494838649</v>
      </c>
      <c r="F61">
        <v>2643264.3898665085</v>
      </c>
      <c r="G61">
        <v>1562686.9740257831</v>
      </c>
      <c r="H61">
        <v>2.2019594042733509E-5</v>
      </c>
      <c r="I61">
        <v>7.2223252690249831E-5</v>
      </c>
      <c r="J61">
        <v>0.4911212487937569</v>
      </c>
      <c r="K61">
        <v>7679.7516396704104</v>
      </c>
      <c r="L61">
        <v>6.5036382888884548E-3</v>
      </c>
      <c r="M61">
        <v>60</v>
      </c>
      <c r="N61">
        <v>3240.84</v>
      </c>
      <c r="O61" s="22">
        <v>1.7719053836560401E-5</v>
      </c>
      <c r="P61" s="22">
        <v>1.4921936786020801E-2</v>
      </c>
      <c r="Q61" s="22">
        <v>4.7498000000000002E-3</v>
      </c>
      <c r="R61">
        <v>0.3175</v>
      </c>
      <c r="S61" s="23">
        <v>3473975.09765625</v>
      </c>
      <c r="T61">
        <v>532.84871111815698</v>
      </c>
      <c r="U61" s="24">
        <v>570.16945855758365</v>
      </c>
      <c r="V61">
        <v>0.03</v>
      </c>
      <c r="W61" s="22">
        <v>213135.5381904325</v>
      </c>
      <c r="X61">
        <v>2.514065675599568E-2</v>
      </c>
      <c r="Y61">
        <v>6.3068382175993563</v>
      </c>
      <c r="Z61">
        <v>6.3068382264170468</v>
      </c>
      <c r="AA61">
        <v>-8.8176905777004322E-9</v>
      </c>
      <c r="AB61">
        <v>1.4774843804228533E-5</v>
      </c>
      <c r="AC61">
        <v>667.79379004468331</v>
      </c>
      <c r="AD61">
        <v>5974.0546358768634</v>
      </c>
      <c r="AE61">
        <v>570.16945855758365</v>
      </c>
      <c r="AF61" s="25">
        <v>0</v>
      </c>
      <c r="AG61">
        <v>1.4832788903772178E-5</v>
      </c>
      <c r="AH61">
        <v>52.821986141285301</v>
      </c>
      <c r="AI61">
        <v>0.29074604824541439</v>
      </c>
      <c r="AJ61">
        <v>37.311841051649786</v>
      </c>
      <c r="AK61">
        <v>3.7779046492442934</v>
      </c>
      <c r="AL61">
        <v>1.1293680422758512</v>
      </c>
      <c r="AM61">
        <v>608.62110605561645</v>
      </c>
      <c r="AN61">
        <v>1.0146550266654231E-8</v>
      </c>
      <c r="AO61">
        <v>5.7945099543645355E-8</v>
      </c>
      <c r="AP61">
        <v>3.6518999507241734</v>
      </c>
      <c r="AQ61">
        <v>4.0888815210792296E-5</v>
      </c>
      <c r="AR61">
        <v>7.4453670016579116E-6</v>
      </c>
      <c r="AS61">
        <v>18.728800897746879</v>
      </c>
      <c r="AT61">
        <v>11.600312469990005</v>
      </c>
      <c r="AU61">
        <v>3.372745009061596</v>
      </c>
      <c r="AV61">
        <v>0.27915494166257737</v>
      </c>
      <c r="AW61">
        <v>8.8828042590270977E-3</v>
      </c>
      <c r="AX61">
        <v>0.27915493811131897</v>
      </c>
      <c r="AY61">
        <v>3.5512583984598223E-9</v>
      </c>
      <c r="AZ61">
        <v>1080577.4158407254</v>
      </c>
      <c r="BA61">
        <v>1.1196586917087919E-5</v>
      </c>
      <c r="BB61" s="23">
        <v>3494411.3693396011</v>
      </c>
      <c r="BC61" s="26">
        <v>20436.271683351137</v>
      </c>
      <c r="BD61" s="27">
        <v>0.58826765042555029</v>
      </c>
      <c r="BE61" s="23">
        <v>5016450</v>
      </c>
      <c r="BF61" s="28">
        <v>0.69659049115203009</v>
      </c>
      <c r="BG61">
        <v>1</v>
      </c>
      <c r="BH61">
        <v>-1.4E-2</v>
      </c>
      <c r="BI61">
        <v>4.5999999999999999E-2</v>
      </c>
      <c r="BJ61">
        <v>5625</v>
      </c>
      <c r="BK61" s="21">
        <v>1.0366401828979259</v>
      </c>
      <c r="BL61">
        <v>75.772394947606017</v>
      </c>
      <c r="BM61">
        <v>3.4944113693396011</v>
      </c>
      <c r="BN61">
        <v>75.772394947606017</v>
      </c>
      <c r="BO61">
        <v>1.0366401828979259</v>
      </c>
      <c r="BP61">
        <v>1279.6642402875084</v>
      </c>
      <c r="BQ61" t="s">
        <v>604</v>
      </c>
      <c r="BR61">
        <v>0.3175</v>
      </c>
    </row>
    <row r="62" spans="1:70">
      <c r="A62" s="20" t="s">
        <v>664</v>
      </c>
      <c r="B62">
        <v>13789520</v>
      </c>
      <c r="C62" s="21">
        <v>608.621106065763</v>
      </c>
      <c r="D62">
        <v>85.147893581579396</v>
      </c>
      <c r="E62">
        <v>624.86627494838649</v>
      </c>
      <c r="F62">
        <v>2643264.3898665085</v>
      </c>
      <c r="G62">
        <v>1562686.9740257831</v>
      </c>
      <c r="H62">
        <v>2.2019594042733509E-5</v>
      </c>
      <c r="I62">
        <v>7.2223252690249831E-5</v>
      </c>
      <c r="J62">
        <v>0.4911212487937569</v>
      </c>
      <c r="K62">
        <v>7679.7516396704104</v>
      </c>
      <c r="L62">
        <v>6.5036382888884548E-3</v>
      </c>
      <c r="M62" s="30">
        <v>61</v>
      </c>
      <c r="N62">
        <v>3254.4</v>
      </c>
      <c r="O62" s="22">
        <v>1.7719053836560401E-5</v>
      </c>
      <c r="P62" s="22">
        <v>1.4921936786020801E-2</v>
      </c>
      <c r="Q62" s="22">
        <v>4.7498000000000002E-3</v>
      </c>
      <c r="R62">
        <v>0.3175</v>
      </c>
      <c r="S62" s="23">
        <v>3530403.29296875</v>
      </c>
      <c r="T62">
        <v>531.74235590187595</v>
      </c>
      <c r="U62" s="24">
        <v>569.51127976026135</v>
      </c>
      <c r="V62">
        <v>0.03</v>
      </c>
      <c r="W62" s="22">
        <v>214027.31868495315</v>
      </c>
      <c r="X62">
        <v>2.5097279250446178E-2</v>
      </c>
      <c r="Y62">
        <v>6.3122861547861682</v>
      </c>
      <c r="Z62">
        <v>6.3122861986763308</v>
      </c>
      <c r="AA62">
        <v>-4.3890162615412009E-8</v>
      </c>
      <c r="AB62">
        <v>1.4677300721031837E-5</v>
      </c>
      <c r="AC62">
        <v>668.67809075086018</v>
      </c>
      <c r="AD62">
        <v>5993.8730869541587</v>
      </c>
      <c r="AE62">
        <v>569.51128044704217</v>
      </c>
      <c r="AF62" s="25">
        <v>6.8678082243422978E-7</v>
      </c>
      <c r="AG62">
        <v>1.4735586470139813E-5</v>
      </c>
      <c r="AH62">
        <v>53.173032937063702</v>
      </c>
      <c r="AI62">
        <v>0.29171057513448312</v>
      </c>
      <c r="AJ62">
        <v>37.190296502529307</v>
      </c>
      <c r="AK62">
        <v>3.8363611538928142</v>
      </c>
      <c r="AL62">
        <v>1.1293680422758512</v>
      </c>
      <c r="AM62">
        <v>608.62110605803946</v>
      </c>
      <c r="AN62">
        <v>7.7235426942934282E-9</v>
      </c>
      <c r="AO62">
        <v>5.8285749107976173E-8</v>
      </c>
      <c r="AP62">
        <v>3.6587987247163758</v>
      </c>
      <c r="AQ62">
        <v>4.073476642129092E-5</v>
      </c>
      <c r="AR62">
        <v>7.3969361096238947E-6</v>
      </c>
      <c r="AS62">
        <v>18.668700270914169</v>
      </c>
      <c r="AT62">
        <v>11.5842416960893</v>
      </c>
      <c r="AU62">
        <v>3.3792458076630698</v>
      </c>
      <c r="AV62">
        <v>0.27955291705330598</v>
      </c>
      <c r="AW62">
        <v>8.8241602471959696E-3</v>
      </c>
      <c r="AX62">
        <v>0.27955291132186871</v>
      </c>
      <c r="AY62">
        <v>5.7314372692296445E-9</v>
      </c>
      <c r="AZ62">
        <v>1080577.4158407254</v>
      </c>
      <c r="BA62">
        <v>1.1133371766562156E-5</v>
      </c>
      <c r="BB62" s="23">
        <v>3534912.2991045765</v>
      </c>
      <c r="BC62" s="26">
        <v>4509.0061358264647</v>
      </c>
      <c r="BD62" s="27">
        <v>0.12771929328319875</v>
      </c>
      <c r="BE62" s="23">
        <v>4101500</v>
      </c>
      <c r="BF62" s="28">
        <v>0.86185841743376235</v>
      </c>
      <c r="BG62">
        <v>1</v>
      </c>
      <c r="BH62">
        <v>-0.09</v>
      </c>
      <c r="BI62">
        <v>4.5999999999999999E-2</v>
      </c>
      <c r="BJ62">
        <v>5625</v>
      </c>
      <c r="BK62" s="21">
        <v>1.0361203390063412</v>
      </c>
      <c r="BL62">
        <v>76.878750163887048</v>
      </c>
      <c r="BM62">
        <v>3.5349122991045765</v>
      </c>
      <c r="BN62">
        <v>76.878750163887048</v>
      </c>
      <c r="BO62">
        <v>1.0361203390063412</v>
      </c>
      <c r="BP62">
        <v>1360.0422136503989</v>
      </c>
      <c r="BQ62" t="s">
        <v>604</v>
      </c>
      <c r="BR62">
        <v>0.3175</v>
      </c>
    </row>
    <row r="63" spans="1:70">
      <c r="A63" s="20" t="s">
        <v>665</v>
      </c>
      <c r="B63">
        <v>13789520</v>
      </c>
      <c r="C63" s="21">
        <v>608.621106065763</v>
      </c>
      <c r="D63">
        <v>85.147893581579396</v>
      </c>
      <c r="E63">
        <v>624.86627494838649</v>
      </c>
      <c r="F63">
        <v>2643264.3898665085</v>
      </c>
      <c r="G63">
        <v>1562686.9740257831</v>
      </c>
      <c r="H63">
        <v>2.2019594042733509E-5</v>
      </c>
      <c r="I63">
        <v>7.2223252690249831E-5</v>
      </c>
      <c r="J63">
        <v>0.4911212487937569</v>
      </c>
      <c r="K63">
        <v>7679.7516396704104</v>
      </c>
      <c r="L63">
        <v>6.5036382888884548E-3</v>
      </c>
      <c r="M63">
        <v>62</v>
      </c>
      <c r="N63">
        <v>3390</v>
      </c>
      <c r="O63" s="22">
        <v>1.7719053836560401E-5</v>
      </c>
      <c r="P63" s="22">
        <v>1.4921936786020801E-2</v>
      </c>
      <c r="Q63" s="22">
        <v>4.7498000000000002E-3</v>
      </c>
      <c r="R63">
        <v>0.3175</v>
      </c>
      <c r="S63" s="23">
        <v>4885709.98828125</v>
      </c>
      <c r="T63">
        <v>502.18664486312503</v>
      </c>
      <c r="U63" s="24">
        <v>552.36416666430182</v>
      </c>
      <c r="V63">
        <v>0.03</v>
      </c>
      <c r="W63" s="22">
        <v>222945.12363015956</v>
      </c>
      <c r="X63">
        <v>2.4678932692460711E-2</v>
      </c>
      <c r="Y63">
        <v>6.3655628904620603</v>
      </c>
      <c r="Z63">
        <v>6.3655629128054843</v>
      </c>
      <c r="AA63">
        <v>-2.2343423999870993E-8</v>
      </c>
      <c r="AB63">
        <v>1.375589740389711E-5</v>
      </c>
      <c r="AC63">
        <v>693.26798740051709</v>
      </c>
      <c r="AD63">
        <v>6191.3616856873059</v>
      </c>
      <c r="AE63">
        <v>552.36416666430182</v>
      </c>
      <c r="AF63" s="25">
        <v>0</v>
      </c>
      <c r="AG63">
        <v>1.3832502417047069E-5</v>
      </c>
      <c r="AH63">
        <v>56.734691438270922</v>
      </c>
      <c r="AI63">
        <v>0.30132197528980814</v>
      </c>
      <c r="AJ63">
        <v>36.061318574290404</v>
      </c>
      <c r="AK63">
        <v>5.4338823225485493</v>
      </c>
      <c r="AL63">
        <v>1.1293680422758512</v>
      </c>
      <c r="AM63">
        <v>608.6211060349649</v>
      </c>
      <c r="AN63">
        <v>3.0798105399298947E-8</v>
      </c>
      <c r="AO63">
        <v>7.6605013149958406E-8</v>
      </c>
      <c r="AP63">
        <v>3.7297833475328703</v>
      </c>
      <c r="AQ63">
        <v>3.9199006251296988E-5</v>
      </c>
      <c r="AR63">
        <v>6.9545537150985135E-6</v>
      </c>
      <c r="AS63">
        <v>18.130513879622406</v>
      </c>
      <c r="AT63">
        <v>11.437981842625801</v>
      </c>
      <c r="AU63">
        <v>3.4465152821489657</v>
      </c>
      <c r="AV63">
        <v>0.28326806538390459</v>
      </c>
      <c r="AW63">
        <v>8.2702020857307618E-3</v>
      </c>
      <c r="AX63">
        <v>0.28326803186954752</v>
      </c>
      <c r="AY63">
        <v>3.3514357067332412E-8</v>
      </c>
      <c r="AZ63">
        <v>1080577.4158407254</v>
      </c>
      <c r="BA63">
        <v>1.0509727402055631E-5</v>
      </c>
      <c r="BB63" s="23">
        <v>4921627.178789827</v>
      </c>
      <c r="BC63" s="26">
        <v>35917.190508577041</v>
      </c>
      <c r="BD63" s="27">
        <v>0.73514782078197793</v>
      </c>
      <c r="BE63" s="23">
        <v>5300400</v>
      </c>
      <c r="BF63" s="28">
        <v>0.92853882325670267</v>
      </c>
      <c r="BG63">
        <v>1</v>
      </c>
      <c r="BH63">
        <v>-0.14399999999999999</v>
      </c>
      <c r="BI63">
        <v>4.5999999999999999E-2</v>
      </c>
      <c r="BJ63">
        <v>5625</v>
      </c>
      <c r="BK63" s="21">
        <v>1.0209892936924443</v>
      </c>
      <c r="BL63">
        <v>106.43446120263798</v>
      </c>
      <c r="BM63">
        <v>4.9216271787898265</v>
      </c>
      <c r="BN63">
        <v>106.43446120263798</v>
      </c>
      <c r="BO63">
        <v>1.0209892936924443</v>
      </c>
      <c r="BP63">
        <v>4413.5376352848107</v>
      </c>
      <c r="BQ63" t="s">
        <v>604</v>
      </c>
      <c r="BR63">
        <v>0.3175</v>
      </c>
    </row>
    <row r="64" spans="1:70">
      <c r="A64" s="20" t="s">
        <v>666</v>
      </c>
      <c r="B64">
        <v>13789520</v>
      </c>
      <c r="C64" s="21">
        <v>608.621106065763</v>
      </c>
      <c r="D64">
        <v>85.147893581579396</v>
      </c>
      <c r="E64">
        <v>624.86627494838649</v>
      </c>
      <c r="F64">
        <v>2643264.3898665085</v>
      </c>
      <c r="G64">
        <v>1562686.9740257831</v>
      </c>
      <c r="H64">
        <v>2.2019594042733509E-5</v>
      </c>
      <c r="I64">
        <v>7.2223252690249831E-5</v>
      </c>
      <c r="J64">
        <v>0.4911212487937569</v>
      </c>
      <c r="K64">
        <v>7679.7516396704104</v>
      </c>
      <c r="L64">
        <v>6.5036382888884548E-3</v>
      </c>
      <c r="M64" s="30">
        <v>63</v>
      </c>
      <c r="N64">
        <v>3390</v>
      </c>
      <c r="O64" s="22">
        <v>1.7719053836560401E-5</v>
      </c>
      <c r="P64" s="22">
        <v>1.4921936786020801E-2</v>
      </c>
      <c r="Q64" s="22">
        <v>4.7498000000000002E-3</v>
      </c>
      <c r="R64">
        <v>0.3175</v>
      </c>
      <c r="S64" s="23">
        <v>3749439.2742187497</v>
      </c>
      <c r="T64">
        <v>528.989187332651</v>
      </c>
      <c r="U64" s="24">
        <v>567.49691115898577</v>
      </c>
      <c r="V64">
        <v>0.03</v>
      </c>
      <c r="W64" s="22">
        <v>222945.12363015956</v>
      </c>
      <c r="X64">
        <v>2.4678932692460711E-2</v>
      </c>
      <c r="Y64">
        <v>6.3655628904620603</v>
      </c>
      <c r="Z64">
        <v>6.3655629128054843</v>
      </c>
      <c r="AA64">
        <v>-2.2343423999870993E-8</v>
      </c>
      <c r="AB64">
        <v>1.375589740389711E-5</v>
      </c>
      <c r="AC64">
        <v>670.46613761571575</v>
      </c>
      <c r="AD64">
        <v>6191.3616856873059</v>
      </c>
      <c r="AE64">
        <v>567.49691115898554</v>
      </c>
      <c r="AF64" s="25">
        <v>0</v>
      </c>
      <c r="AG64">
        <v>1.3814490314596347E-5</v>
      </c>
      <c r="AH64">
        <v>56.734691438270922</v>
      </c>
      <c r="AI64">
        <v>0.30132197528980814</v>
      </c>
      <c r="AJ64">
        <v>36.014361043029268</v>
      </c>
      <c r="AK64">
        <v>3.970954488574173</v>
      </c>
      <c r="AL64">
        <v>1.1293680422758512</v>
      </c>
      <c r="AM64">
        <v>608.62110604338829</v>
      </c>
      <c r="AN64">
        <v>2.2374706531991251E-8</v>
      </c>
      <c r="AO64">
        <v>5.8592910699236357E-8</v>
      </c>
      <c r="AP64">
        <v>3.7261522481255778</v>
      </c>
      <c r="AQ64">
        <v>3.9275441582524845E-5</v>
      </c>
      <c r="AR64">
        <v>6.9365416126477915E-6</v>
      </c>
      <c r="AS64">
        <v>18.08355634836127</v>
      </c>
      <c r="AT64">
        <v>11.425015181523429</v>
      </c>
      <c r="AU64">
        <v>3.4426081422126855</v>
      </c>
      <c r="AV64">
        <v>0.28354410591289225</v>
      </c>
      <c r="AW64">
        <v>8.2702020857307618E-3</v>
      </c>
      <c r="AX64">
        <v>0.28354407383298147</v>
      </c>
      <c r="AY64">
        <v>3.2079910783355814E-8</v>
      </c>
      <c r="AZ64">
        <v>1080577.4158407254</v>
      </c>
      <c r="BA64">
        <v>1.0540482236677839E-5</v>
      </c>
      <c r="BB64" s="23">
        <v>3753423.4619365493</v>
      </c>
      <c r="BC64" s="26">
        <v>3984.187717799563</v>
      </c>
      <c r="BD64" s="27">
        <v>0.10626089466750269</v>
      </c>
      <c r="BE64" s="23">
        <v>5300400</v>
      </c>
      <c r="BF64" s="28">
        <v>0.70813966152300756</v>
      </c>
      <c r="BG64">
        <v>1</v>
      </c>
      <c r="BH64">
        <v>-2.7E-2</v>
      </c>
      <c r="BI64">
        <v>4.5999999999999999E-2</v>
      </c>
      <c r="BJ64">
        <v>5625</v>
      </c>
      <c r="BK64" s="21">
        <v>1.0347927071305989</v>
      </c>
      <c r="BL64">
        <v>79.631918733112002</v>
      </c>
      <c r="BM64">
        <v>3.7534234619365492</v>
      </c>
      <c r="BN64">
        <v>79.631918733112002</v>
      </c>
      <c r="BO64">
        <v>1.0347927071305989</v>
      </c>
      <c r="BP64">
        <v>1570.688982467994</v>
      </c>
      <c r="BQ64" t="s">
        <v>604</v>
      </c>
      <c r="BR64">
        <v>0.3175</v>
      </c>
    </row>
    <row r="65" spans="1:70">
      <c r="A65" s="20" t="s">
        <v>667</v>
      </c>
      <c r="B65">
        <v>13789520</v>
      </c>
      <c r="C65" s="21">
        <v>608.621106065763</v>
      </c>
      <c r="D65">
        <v>85.147893581579396</v>
      </c>
      <c r="E65">
        <v>624.86627494838649</v>
      </c>
      <c r="F65">
        <v>2643264.3898665085</v>
      </c>
      <c r="G65">
        <v>1562686.9740257831</v>
      </c>
      <c r="H65">
        <v>2.2019594042733509E-5</v>
      </c>
      <c r="I65">
        <v>7.2223252690249831E-5</v>
      </c>
      <c r="J65">
        <v>0.4911212487937569</v>
      </c>
      <c r="K65">
        <v>7679.7516396704104</v>
      </c>
      <c r="L65">
        <v>6.5036382888884548E-3</v>
      </c>
      <c r="M65">
        <v>64</v>
      </c>
      <c r="N65">
        <v>3403.56</v>
      </c>
      <c r="O65" s="22">
        <v>1.7719053836560401E-5</v>
      </c>
      <c r="P65" s="22">
        <v>1.4921936786020801E-2</v>
      </c>
      <c r="Q65" s="22">
        <v>4.7498000000000002E-3</v>
      </c>
      <c r="R65">
        <v>0.3175</v>
      </c>
      <c r="S65" s="23">
        <v>5572082.51953125</v>
      </c>
      <c r="T65">
        <v>486.08905396706899</v>
      </c>
      <c r="U65" s="24">
        <v>543.08780650687925</v>
      </c>
      <c r="V65">
        <v>0.03</v>
      </c>
      <c r="W65" s="22">
        <v>223836.90412468018</v>
      </c>
      <c r="X65">
        <v>2.463857560482317E-2</v>
      </c>
      <c r="Y65">
        <v>6.3707740372674042</v>
      </c>
      <c r="Z65">
        <v>6.3707740577340619</v>
      </c>
      <c r="AA65">
        <v>-2.0466657701945223E-8</v>
      </c>
      <c r="AB65">
        <v>1.3668859484187726E-5</v>
      </c>
      <c r="AC65">
        <v>707.05414403807481</v>
      </c>
      <c r="AD65">
        <v>6211.0424832401332</v>
      </c>
      <c r="AE65">
        <v>543.08780650687925</v>
      </c>
      <c r="AF65" s="25">
        <v>0</v>
      </c>
      <c r="AG65">
        <v>1.3755376036409037E-5</v>
      </c>
      <c r="AH65">
        <v>57.095955633272212</v>
      </c>
      <c r="AI65">
        <v>0.30227980283970002</v>
      </c>
      <c r="AJ65">
        <v>35.974240993338576</v>
      </c>
      <c r="AK65">
        <v>6.3213333636802558</v>
      </c>
      <c r="AL65">
        <v>1.1293680422758512</v>
      </c>
      <c r="AM65">
        <v>608.6211060334731</v>
      </c>
      <c r="AN65">
        <v>3.2289904083881993E-8</v>
      </c>
      <c r="AO65">
        <v>8.6516552221310911E-8</v>
      </c>
      <c r="AP65">
        <v>3.7384554819493001</v>
      </c>
      <c r="AQ65">
        <v>3.9017356490988851E-5</v>
      </c>
      <c r="AR65">
        <v>6.9209462943151739E-6</v>
      </c>
      <c r="AS65">
        <v>18.100253256227592</v>
      </c>
      <c r="AT65">
        <v>11.429629651153325</v>
      </c>
      <c r="AU65">
        <v>3.4549461974814166</v>
      </c>
      <c r="AV65">
        <v>0.28350928446788348</v>
      </c>
      <c r="AW65">
        <v>8.2178738977555961E-3</v>
      </c>
      <c r="AX65">
        <v>0.28350928184437452</v>
      </c>
      <c r="AY65">
        <v>2.6235089656267974E-9</v>
      </c>
      <c r="AZ65">
        <v>1080577.4158407254</v>
      </c>
      <c r="BA65">
        <v>1.0436758356326468E-5</v>
      </c>
      <c r="BB65" s="23">
        <v>5597273.7517768955</v>
      </c>
      <c r="BC65" s="26">
        <v>25191.232245645486</v>
      </c>
      <c r="BD65" s="27">
        <v>0.45209725730631661</v>
      </c>
      <c r="BE65" s="23">
        <v>5836750</v>
      </c>
      <c r="BF65" s="28">
        <v>0.9589709601707963</v>
      </c>
      <c r="BG65">
        <v>1</v>
      </c>
      <c r="BH65">
        <v>-0.17399999999999999</v>
      </c>
      <c r="BI65">
        <v>4.5999999999999999E-2</v>
      </c>
      <c r="BJ65">
        <v>5625</v>
      </c>
      <c r="BK65" s="21">
        <v>1.0137041816879395</v>
      </c>
      <c r="BL65">
        <v>122.53205209869401</v>
      </c>
      <c r="BM65">
        <v>5.5972737517768953</v>
      </c>
      <c r="BN65">
        <v>122.53205209869401</v>
      </c>
      <c r="BO65">
        <v>1.0137041816879395</v>
      </c>
      <c r="BP65">
        <v>6811.539623621542</v>
      </c>
      <c r="BQ65" t="s">
        <v>604</v>
      </c>
      <c r="BR65">
        <v>0.3175</v>
      </c>
    </row>
    <row r="66" spans="1:70">
      <c r="A66" s="20" t="s">
        <v>668</v>
      </c>
      <c r="B66">
        <v>13789520</v>
      </c>
      <c r="C66" s="21">
        <v>608.621106065763</v>
      </c>
      <c r="D66">
        <v>85.147893581579396</v>
      </c>
      <c r="E66">
        <v>624.86627494838649</v>
      </c>
      <c r="F66">
        <v>2643264.3898665085</v>
      </c>
      <c r="G66">
        <v>1562686.9740257831</v>
      </c>
      <c r="H66">
        <v>2.2019594042733509E-5</v>
      </c>
      <c r="I66">
        <v>7.2223252690249831E-5</v>
      </c>
      <c r="J66">
        <v>0.4911212487937569</v>
      </c>
      <c r="K66">
        <v>7679.7516396704104</v>
      </c>
      <c r="L66">
        <v>6.5036382888884548E-3</v>
      </c>
      <c r="M66" s="30">
        <v>65</v>
      </c>
      <c r="N66">
        <v>3403.56</v>
      </c>
      <c r="O66" s="22">
        <v>1.7719053836560401E-5</v>
      </c>
      <c r="P66" s="22">
        <v>1.4921936786020801E-2</v>
      </c>
      <c r="Q66" s="22">
        <v>4.7498000000000002E-3</v>
      </c>
      <c r="R66">
        <v>0.3175</v>
      </c>
      <c r="S66" s="23">
        <v>4404402.59765625</v>
      </c>
      <c r="T66">
        <v>513.90123078477097</v>
      </c>
      <c r="U66" s="24">
        <v>558.95538295669985</v>
      </c>
      <c r="V66">
        <v>0.03</v>
      </c>
      <c r="W66" s="22">
        <v>223836.90412468018</v>
      </c>
      <c r="X66">
        <v>2.463857560482317E-2</v>
      </c>
      <c r="Y66">
        <v>6.3707740372674042</v>
      </c>
      <c r="Z66">
        <v>6.3707740577340619</v>
      </c>
      <c r="AA66">
        <v>-2.0466657701945223E-8</v>
      </c>
      <c r="AB66">
        <v>1.3668859484187726E-5</v>
      </c>
      <c r="AC66">
        <v>683.18080760142402</v>
      </c>
      <c r="AD66">
        <v>6211.0424832401332</v>
      </c>
      <c r="AE66">
        <v>558.9553837885079</v>
      </c>
      <c r="AF66" s="25">
        <v>8.3180805177107686E-7</v>
      </c>
      <c r="AG66">
        <v>1.3737137998748678E-5</v>
      </c>
      <c r="AH66">
        <v>57.095955633272212</v>
      </c>
      <c r="AI66">
        <v>0.30227980283970002</v>
      </c>
      <c r="AJ66">
        <v>35.926543310606917</v>
      </c>
      <c r="AK66">
        <v>4.7892166647712253</v>
      </c>
      <c r="AL66">
        <v>1.1293680422758512</v>
      </c>
      <c r="AM66">
        <v>608.62110604179338</v>
      </c>
      <c r="AN66">
        <v>2.3969619178387802E-8</v>
      </c>
      <c r="AO66">
        <v>6.8278514560952264E-8</v>
      </c>
      <c r="AP66">
        <v>3.73474877545193</v>
      </c>
      <c r="AQ66">
        <v>3.9094843715698966E-5</v>
      </c>
      <c r="AR66">
        <v>6.9027082566548152E-6</v>
      </c>
      <c r="AS66">
        <v>18.05255557349593</v>
      </c>
      <c r="AT66">
        <v>11.416436288880627</v>
      </c>
      <c r="AU66">
        <v>3.4509581105348324</v>
      </c>
      <c r="AV66">
        <v>0.28379066491709759</v>
      </c>
      <c r="AW66">
        <v>8.2178738977555961E-3</v>
      </c>
      <c r="AX66">
        <v>0.28379066240308426</v>
      </c>
      <c r="AY66">
        <v>2.5140133308454438E-9</v>
      </c>
      <c r="AZ66">
        <v>1080577.4158407254</v>
      </c>
      <c r="BA66">
        <v>1.0467864390950425E-5</v>
      </c>
      <c r="BB66" s="23">
        <v>4404219.4308126578</v>
      </c>
      <c r="BC66" s="26">
        <v>-183.16684359218925</v>
      </c>
      <c r="BD66" s="27">
        <v>-4.1587216320701312E-3</v>
      </c>
      <c r="BE66" s="23">
        <v>5836750</v>
      </c>
      <c r="BF66" s="28">
        <v>0.75456708456121258</v>
      </c>
      <c r="BG66">
        <v>1</v>
      </c>
      <c r="BH66">
        <v>-5.6000000000000001E-2</v>
      </c>
      <c r="BI66">
        <v>4.5999999999999999E-2</v>
      </c>
      <c r="BJ66">
        <v>5625</v>
      </c>
      <c r="BK66" s="21">
        <v>1.0270132547718407</v>
      </c>
      <c r="BL66">
        <v>94.719875280992028</v>
      </c>
      <c r="BM66">
        <v>4.4042194308126579</v>
      </c>
      <c r="BN66">
        <v>94.719875280992028</v>
      </c>
      <c r="BO66">
        <v>1.0270132547718407</v>
      </c>
      <c r="BP66">
        <v>2994.2647507673223</v>
      </c>
      <c r="BQ66" t="s">
        <v>604</v>
      </c>
      <c r="BR66">
        <v>0.3175</v>
      </c>
    </row>
    <row r="67" spans="1:70">
      <c r="A67" s="20" t="s">
        <v>669</v>
      </c>
      <c r="B67">
        <v>13789520</v>
      </c>
      <c r="C67" s="21">
        <v>608.621106065763</v>
      </c>
      <c r="D67">
        <v>85.147893581579396</v>
      </c>
      <c r="E67">
        <v>624.86627494838649</v>
      </c>
      <c r="F67">
        <v>2643264.3898665085</v>
      </c>
      <c r="G67">
        <v>1562686.9740257831</v>
      </c>
      <c r="H67">
        <v>2.2019594042733509E-5</v>
      </c>
      <c r="I67">
        <v>7.2223252690249831E-5</v>
      </c>
      <c r="J67">
        <v>0.4911212487937569</v>
      </c>
      <c r="K67">
        <v>7679.7516396704104</v>
      </c>
      <c r="L67">
        <v>6.5036382888884548E-3</v>
      </c>
      <c r="M67">
        <v>66</v>
      </c>
      <c r="N67">
        <v>3457.8</v>
      </c>
      <c r="O67" s="22">
        <v>1.7719053836560401E-5</v>
      </c>
      <c r="P67" s="22">
        <v>1.4921936786020801E-2</v>
      </c>
      <c r="Q67" s="22">
        <v>4.7498000000000002E-3</v>
      </c>
      <c r="R67">
        <v>0.3175</v>
      </c>
      <c r="S67" s="23">
        <v>3680812.01171875</v>
      </c>
      <c r="T67">
        <v>531.74235590187595</v>
      </c>
      <c r="U67" s="24">
        <v>568.80402635069174</v>
      </c>
      <c r="V67">
        <v>0.03</v>
      </c>
      <c r="W67" s="22">
        <v>227404.02610276273</v>
      </c>
      <c r="X67">
        <v>2.447969348481388E-2</v>
      </c>
      <c r="Y67">
        <v>6.3914149207841833</v>
      </c>
      <c r="Z67">
        <v>6.3914149346502178</v>
      </c>
      <c r="AA67">
        <v>-1.3866034542786565E-8</v>
      </c>
      <c r="AB67">
        <v>1.3329350327789162E-5</v>
      </c>
      <c r="AC67">
        <v>667.89513907234891</v>
      </c>
      <c r="AD67">
        <v>6289.6452084297343</v>
      </c>
      <c r="AE67">
        <v>568.80402702964307</v>
      </c>
      <c r="AF67" s="25">
        <v>6.789513236071798E-7</v>
      </c>
      <c r="AG67">
        <v>1.3384908292661645E-5</v>
      </c>
      <c r="AH67">
        <v>58.550235043305349</v>
      </c>
      <c r="AI67">
        <v>0.30610525023232216</v>
      </c>
      <c r="AJ67">
        <v>35.448365955707921</v>
      </c>
      <c r="AK67">
        <v>3.8155774795814508</v>
      </c>
      <c r="AL67">
        <v>1.1293680422758512</v>
      </c>
      <c r="AM67">
        <v>608.62110605902501</v>
      </c>
      <c r="AN67">
        <v>6.7379914980847389E-9</v>
      </c>
      <c r="AO67">
        <v>5.5557964872483245E-8</v>
      </c>
      <c r="AP67">
        <v>3.7584447917412316</v>
      </c>
      <c r="AQ67">
        <v>3.8603432095051704E-5</v>
      </c>
      <c r="AR67">
        <v>6.7202331287670641E-6</v>
      </c>
      <c r="AS67">
        <v>17.797752367628334</v>
      </c>
      <c r="AT67">
        <v>11.345360889217853</v>
      </c>
      <c r="AU67">
        <v>3.4728745339700318</v>
      </c>
      <c r="AV67">
        <v>0.28557025777119982</v>
      </c>
      <c r="AW67">
        <v>8.013757128712478E-3</v>
      </c>
      <c r="AX67">
        <v>0.28557025432128491</v>
      </c>
      <c r="AY67">
        <v>3.4499149093036863E-9</v>
      </c>
      <c r="AZ67">
        <v>1080577.4158407254</v>
      </c>
      <c r="BA67">
        <v>1.0271118570074115E-5</v>
      </c>
      <c r="BB67" s="23">
        <v>3652343.0162596172</v>
      </c>
      <c r="BC67" s="26">
        <v>-28468.995459132828</v>
      </c>
      <c r="BD67" s="27">
        <v>-0.77344334262371828</v>
      </c>
      <c r="BE67" s="23">
        <v>4764050</v>
      </c>
      <c r="BF67" s="28">
        <v>0.7666466590945975</v>
      </c>
      <c r="BG67">
        <v>1</v>
      </c>
      <c r="BH67">
        <v>-6.0999999999999999E-2</v>
      </c>
      <c r="BI67">
        <v>4.5999999999999999E-2</v>
      </c>
      <c r="BJ67">
        <v>5625</v>
      </c>
      <c r="BK67" s="21">
        <v>1.0361203390063412</v>
      </c>
      <c r="BL67">
        <v>76.878750163887048</v>
      </c>
      <c r="BM67">
        <v>3.6523430162596169</v>
      </c>
      <c r="BN67">
        <v>76.878750163887048</v>
      </c>
      <c r="BO67">
        <v>1.0361203390063412</v>
      </c>
      <c r="BP67">
        <v>1360.0422136503989</v>
      </c>
      <c r="BQ67" t="s">
        <v>604</v>
      </c>
      <c r="BR67">
        <v>0.3175</v>
      </c>
    </row>
    <row r="68" spans="1:70">
      <c r="A68" s="20" t="s">
        <v>670</v>
      </c>
      <c r="B68">
        <v>13789520</v>
      </c>
      <c r="C68" s="21">
        <v>608.621106065763</v>
      </c>
      <c r="D68">
        <v>85.147893581579396</v>
      </c>
      <c r="E68">
        <v>624.86627494838649</v>
      </c>
      <c r="F68">
        <v>2643264.3898665085</v>
      </c>
      <c r="G68">
        <v>1562686.9740257831</v>
      </c>
      <c r="H68">
        <v>2.2019594042733509E-5</v>
      </c>
      <c r="I68">
        <v>7.2223252690249831E-5</v>
      </c>
      <c r="J68">
        <v>0.4911212487937569</v>
      </c>
      <c r="K68">
        <v>7679.7516396704104</v>
      </c>
      <c r="L68">
        <v>6.5036382888884548E-3</v>
      </c>
      <c r="M68" s="30">
        <v>67</v>
      </c>
      <c r="N68">
        <v>3471.36</v>
      </c>
      <c r="O68" s="22">
        <v>1.7719053836560401E-5</v>
      </c>
      <c r="P68" s="22">
        <v>1.4921936786020801E-2</v>
      </c>
      <c r="Q68" s="22">
        <v>4.7498000000000002E-3</v>
      </c>
      <c r="R68">
        <v>0.3175</v>
      </c>
      <c r="S68" s="23">
        <v>5036472.20703125</v>
      </c>
      <c r="T68">
        <v>500.510864523382</v>
      </c>
      <c r="U68" s="24">
        <v>551.02442828563585</v>
      </c>
      <c r="V68">
        <v>0.03</v>
      </c>
      <c r="W68" s="22">
        <v>228295.80659728337</v>
      </c>
      <c r="X68">
        <v>2.4440596296902532E-2</v>
      </c>
      <c r="Y68">
        <v>6.3965249944563967</v>
      </c>
      <c r="Z68">
        <v>6.3965250069065593</v>
      </c>
      <c r="AA68">
        <v>-1.2450162678590004E-8</v>
      </c>
      <c r="AB68">
        <v>1.3246574634701771E-5</v>
      </c>
      <c r="AC68">
        <v>694.24448389806855</v>
      </c>
      <c r="AD68">
        <v>6309.2660898415897</v>
      </c>
      <c r="AE68">
        <v>551.02442922808063</v>
      </c>
      <c r="AF68" s="25">
        <v>9.4244478532345966E-7</v>
      </c>
      <c r="AG68">
        <v>1.3322209736337419E-5</v>
      </c>
      <c r="AH68">
        <v>58.916105951052536</v>
      </c>
      <c r="AI68">
        <v>0.3070601617758707</v>
      </c>
      <c r="AJ68">
        <v>35.392381208148194</v>
      </c>
      <c r="AK68">
        <v>5.5131351373362545</v>
      </c>
      <c r="AL68">
        <v>1.1293680422758512</v>
      </c>
      <c r="AM68">
        <v>608.6211060583862</v>
      </c>
      <c r="AN68">
        <v>7.3767978392424993E-9</v>
      </c>
      <c r="AO68">
        <v>7.563510163564817E-8</v>
      </c>
      <c r="AP68">
        <v>3.7692536229907745</v>
      </c>
      <c r="AQ68">
        <v>3.8382348690362126E-5</v>
      </c>
      <c r="AR68">
        <v>6.6989224189865335E-6</v>
      </c>
      <c r="AS68">
        <v>17.796658409445168</v>
      </c>
      <c r="AT68">
        <v>11.345053549340713</v>
      </c>
      <c r="AU68">
        <v>3.4836139782164754</v>
      </c>
      <c r="AV68">
        <v>0.28563964477429904</v>
      </c>
      <c r="AW68">
        <v>7.9639914398941542E-3</v>
      </c>
      <c r="AX68">
        <v>0.28563964090361266</v>
      </c>
      <c r="AY68">
        <v>3.8706863825233029E-9</v>
      </c>
      <c r="AZ68">
        <v>1080577.4158407254</v>
      </c>
      <c r="BA68">
        <v>1.0183010359463962E-5</v>
      </c>
      <c r="BB68" s="23">
        <v>5015222.2255241061</v>
      </c>
      <c r="BC68" s="26">
        <v>-21249.981507143937</v>
      </c>
      <c r="BD68" s="27">
        <v>-0.42192194523534843</v>
      </c>
      <c r="BE68" s="23">
        <v>5742100</v>
      </c>
      <c r="BF68" s="28">
        <v>0.87341255386080108</v>
      </c>
      <c r="BG68">
        <v>1</v>
      </c>
      <c r="BH68">
        <v>-0.128</v>
      </c>
      <c r="BI68">
        <v>4.5999999999999999E-2</v>
      </c>
      <c r="BJ68">
        <v>5625</v>
      </c>
      <c r="BK68" s="21">
        <v>1.0201646162160578</v>
      </c>
      <c r="BL68">
        <v>108.110241542381</v>
      </c>
      <c r="BM68">
        <v>5.0152222255241057</v>
      </c>
      <c r="BN68">
        <v>108.110241542381</v>
      </c>
      <c r="BO68">
        <v>1.0201646162160578</v>
      </c>
      <c r="BP68">
        <v>4639.0050029614831</v>
      </c>
      <c r="BQ68" t="s">
        <v>604</v>
      </c>
      <c r="BR68">
        <v>0.3175</v>
      </c>
    </row>
    <row r="69" spans="1:70">
      <c r="A69" s="20" t="s">
        <v>671</v>
      </c>
      <c r="B69">
        <v>13789520</v>
      </c>
      <c r="C69" s="21">
        <v>608.621106065763</v>
      </c>
      <c r="D69">
        <v>85.147893581579396</v>
      </c>
      <c r="E69">
        <v>624.86627494838649</v>
      </c>
      <c r="F69">
        <v>2643264.3898665085</v>
      </c>
      <c r="G69">
        <v>1562686.9740257831</v>
      </c>
      <c r="H69">
        <v>2.2019594042733509E-5</v>
      </c>
      <c r="I69">
        <v>7.2223252690249831E-5</v>
      </c>
      <c r="J69">
        <v>0.4911212487937569</v>
      </c>
      <c r="K69">
        <v>7679.7516396704104</v>
      </c>
      <c r="L69">
        <v>6.5036382888884548E-3</v>
      </c>
      <c r="M69">
        <v>68</v>
      </c>
      <c r="N69">
        <v>3593.4</v>
      </c>
      <c r="O69" s="22">
        <v>1.7719053836560401E-5</v>
      </c>
      <c r="P69" s="22">
        <v>1.4921936786020801E-2</v>
      </c>
      <c r="Q69" s="22">
        <v>4.7498000000000002E-3</v>
      </c>
      <c r="R69">
        <v>0.3175</v>
      </c>
      <c r="S69" s="23">
        <v>7492968.26171875</v>
      </c>
      <c r="T69">
        <v>446.050522823802</v>
      </c>
      <c r="U69" s="24">
        <v>518.64934118170072</v>
      </c>
      <c r="V69">
        <v>0.03</v>
      </c>
      <c r="W69" s="22">
        <v>236321.83104796908</v>
      </c>
      <c r="X69">
        <v>2.4099415895864951E-2</v>
      </c>
      <c r="Y69">
        <v>6.4416443265370651</v>
      </c>
      <c r="Z69">
        <v>6.4416443519234532</v>
      </c>
      <c r="AA69">
        <v>-2.538638810278826E-8</v>
      </c>
      <c r="AB69">
        <v>1.2537098975203588E-5</v>
      </c>
      <c r="AC69">
        <v>740.19477849764769</v>
      </c>
      <c r="AD69">
        <v>6485.3304841759882</v>
      </c>
      <c r="AE69">
        <v>518.64934118170072</v>
      </c>
      <c r="AF69" s="25">
        <v>0</v>
      </c>
      <c r="AG69">
        <v>1.2644629359960253E-5</v>
      </c>
      <c r="AH69">
        <v>62.250174159922913</v>
      </c>
      <c r="AI69">
        <v>0.31562888603594524</v>
      </c>
      <c r="AJ69">
        <v>34.529706618913195</v>
      </c>
      <c r="AK69">
        <v>8.5055777177990013</v>
      </c>
      <c r="AL69">
        <v>1.1293680422758512</v>
      </c>
      <c r="AM69">
        <v>608.62110605634643</v>
      </c>
      <c r="AN69">
        <v>9.4165670816437341E-9</v>
      </c>
      <c r="AO69">
        <v>1.0753038475666504E-7</v>
      </c>
      <c r="AP69">
        <v>3.8348976446980143</v>
      </c>
      <c r="AQ69">
        <v>3.7079572176089402E-5</v>
      </c>
      <c r="AR69">
        <v>6.3760798723584589E-6</v>
      </c>
      <c r="AS69">
        <v>17.411674245546028</v>
      </c>
      <c r="AT69">
        <v>11.235704574485974</v>
      </c>
      <c r="AU69">
        <v>3.5463129186739821</v>
      </c>
      <c r="AV69">
        <v>0.28858472602403218</v>
      </c>
      <c r="AW69">
        <v>7.5374465983126231E-3</v>
      </c>
      <c r="AX69">
        <v>0.2885847188692563</v>
      </c>
      <c r="AY69">
        <v>7.1547758828671704E-9</v>
      </c>
      <c r="AZ69">
        <v>1080577.4158407254</v>
      </c>
      <c r="BA69">
        <v>9.6689861403091749E-6</v>
      </c>
      <c r="BB69" s="23">
        <v>7509192.440617092</v>
      </c>
      <c r="BC69" s="26">
        <v>16224.178898341954</v>
      </c>
      <c r="BD69" s="27">
        <v>0.21652539196289647</v>
      </c>
      <c r="BE69" s="23">
        <v>6941000</v>
      </c>
      <c r="BF69" s="28">
        <v>1.081860314164687</v>
      </c>
      <c r="BG69">
        <v>1</v>
      </c>
      <c r="BH69">
        <v>-0.28399999999999997</v>
      </c>
      <c r="BI69">
        <v>4.5999999999999999E-2</v>
      </c>
      <c r="BJ69">
        <v>5625</v>
      </c>
      <c r="BK69" s="21">
        <v>1.0031828863447607</v>
      </c>
      <c r="BL69">
        <v>162.570583241961</v>
      </c>
      <c r="BM69">
        <v>7.5091924406170918</v>
      </c>
      <c r="BN69">
        <v>162.570583241961</v>
      </c>
      <c r="BO69">
        <v>1.0031828863447607</v>
      </c>
      <c r="BP69">
        <v>15023.547876274492</v>
      </c>
      <c r="BQ69" t="s">
        <v>604</v>
      </c>
      <c r="BR69">
        <v>0.3175</v>
      </c>
    </row>
    <row r="70" spans="1:70">
      <c r="A70" s="20" t="s">
        <v>672</v>
      </c>
      <c r="B70">
        <v>13789520</v>
      </c>
      <c r="C70" s="21">
        <v>608.621106065763</v>
      </c>
      <c r="D70">
        <v>85.147893581579396</v>
      </c>
      <c r="E70">
        <v>624.86627494838649</v>
      </c>
      <c r="F70">
        <v>2643264.3898665085</v>
      </c>
      <c r="G70">
        <v>1562686.9740257831</v>
      </c>
      <c r="H70">
        <v>2.2019594042733509E-5</v>
      </c>
      <c r="I70">
        <v>7.2223252690249831E-5</v>
      </c>
      <c r="J70">
        <v>0.4911212487937569</v>
      </c>
      <c r="K70">
        <v>7679.7516396704104</v>
      </c>
      <c r="L70">
        <v>6.5036382888884548E-3</v>
      </c>
      <c r="M70" s="30">
        <v>69</v>
      </c>
      <c r="N70">
        <v>3593.4</v>
      </c>
      <c r="O70" s="22">
        <v>1.7719053836560401E-5</v>
      </c>
      <c r="P70" s="22">
        <v>1.4921936786020801E-2</v>
      </c>
      <c r="Q70" s="22">
        <v>4.7498000000000002E-3</v>
      </c>
      <c r="R70">
        <v>0.3175</v>
      </c>
      <c r="S70" s="23">
        <v>6064939.00390625</v>
      </c>
      <c r="T70">
        <v>479.48806170427099</v>
      </c>
      <c r="U70" s="24">
        <v>538.25080961898414</v>
      </c>
      <c r="V70">
        <v>0.03</v>
      </c>
      <c r="W70" s="22">
        <v>236321.83104796908</v>
      </c>
      <c r="X70">
        <v>2.4099415895864951E-2</v>
      </c>
      <c r="Y70">
        <v>6.4416443265370651</v>
      </c>
      <c r="Z70">
        <v>6.4416443519234532</v>
      </c>
      <c r="AA70">
        <v>-2.538638810278826E-8</v>
      </c>
      <c r="AB70">
        <v>1.2537098975203588E-5</v>
      </c>
      <c r="AC70">
        <v>711.4628952976982</v>
      </c>
      <c r="AD70">
        <v>6485.3304841759882</v>
      </c>
      <c r="AE70">
        <v>538.25081073361298</v>
      </c>
      <c r="AF70" s="25">
        <v>1.11462884433422E-6</v>
      </c>
      <c r="AG70">
        <v>1.2623975986143631E-5</v>
      </c>
      <c r="AH70">
        <v>62.250174159922913</v>
      </c>
      <c r="AI70">
        <v>0.31562888603594524</v>
      </c>
      <c r="AJ70">
        <v>34.473306789525004</v>
      </c>
      <c r="AK70">
        <v>6.6499624852159025</v>
      </c>
      <c r="AL70">
        <v>1.1293680422758512</v>
      </c>
      <c r="AM70">
        <v>608.62110605824239</v>
      </c>
      <c r="AN70">
        <v>7.5206116889603436E-9</v>
      </c>
      <c r="AO70">
        <v>8.6877010940043307E-8</v>
      </c>
      <c r="AP70">
        <v>3.8301361839714456</v>
      </c>
      <c r="AQ70">
        <v>3.7171820942031348E-5</v>
      </c>
      <c r="AR70">
        <v>6.3554264985418372E-6</v>
      </c>
      <c r="AS70">
        <v>17.355274416157833</v>
      </c>
      <c r="AT70">
        <v>11.219482305626176</v>
      </c>
      <c r="AU70">
        <v>3.5411927020247886</v>
      </c>
      <c r="AV70">
        <v>0.28894348194665698</v>
      </c>
      <c r="AW70">
        <v>7.5374465983126231E-3</v>
      </c>
      <c r="AX70">
        <v>0.28894347499154099</v>
      </c>
      <c r="AY70">
        <v>6.9551159831426901E-9</v>
      </c>
      <c r="AZ70">
        <v>1080577.4158407254</v>
      </c>
      <c r="BA70">
        <v>9.7050911916891972E-6</v>
      </c>
      <c r="BB70" s="23">
        <v>6044330.7616324434</v>
      </c>
      <c r="BC70" s="26">
        <v>-20608.242273806594</v>
      </c>
      <c r="BD70" s="27">
        <v>-0.33979306734220127</v>
      </c>
      <c r="BE70" s="23">
        <v>6941000</v>
      </c>
      <c r="BF70" s="28">
        <v>0.87081555418995005</v>
      </c>
      <c r="BG70">
        <v>1</v>
      </c>
      <c r="BH70">
        <v>-0.14799999999999999</v>
      </c>
      <c r="BI70">
        <v>4.5999999999999999E-2</v>
      </c>
      <c r="BJ70">
        <v>5625</v>
      </c>
      <c r="BK70" s="21">
        <v>1.0112037703158538</v>
      </c>
      <c r="BL70">
        <v>129.13304436149201</v>
      </c>
      <c r="BM70">
        <v>6.0443307616324429</v>
      </c>
      <c r="BN70">
        <v>129.13304436149201</v>
      </c>
      <c r="BO70">
        <v>1.0112037703158538</v>
      </c>
      <c r="BP70">
        <v>7944.6995971477027</v>
      </c>
      <c r="BQ70" t="s">
        <v>604</v>
      </c>
      <c r="BR70">
        <v>0.3175</v>
      </c>
    </row>
    <row r="71" spans="1:70">
      <c r="A71" s="20" t="s">
        <v>673</v>
      </c>
      <c r="B71">
        <v>13789520</v>
      </c>
      <c r="C71" s="21">
        <v>608.621106065763</v>
      </c>
      <c r="D71">
        <v>85.147893581579396</v>
      </c>
      <c r="E71">
        <v>624.86627494838649</v>
      </c>
      <c r="F71">
        <v>2643264.3898665085</v>
      </c>
      <c r="G71">
        <v>1562686.9740257831</v>
      </c>
      <c r="H71">
        <v>2.2019594042733509E-5</v>
      </c>
      <c r="I71">
        <v>7.2223252690249831E-5</v>
      </c>
      <c r="J71">
        <v>0.4911212487937569</v>
      </c>
      <c r="K71">
        <v>7679.7516396704104</v>
      </c>
      <c r="L71">
        <v>6.5036382888884548E-3</v>
      </c>
      <c r="M71">
        <v>70</v>
      </c>
      <c r="N71">
        <v>3606.96</v>
      </c>
      <c r="O71" s="22">
        <v>1.7719053836560401E-5</v>
      </c>
      <c r="P71" s="22">
        <v>1.4921936786020801E-2</v>
      </c>
      <c r="Q71" s="22">
        <v>4.7498000000000002E-3</v>
      </c>
      <c r="R71">
        <v>0.3175</v>
      </c>
      <c r="S71" s="23">
        <v>6249201.23046875</v>
      </c>
      <c r="T71">
        <v>475.56753850351203</v>
      </c>
      <c r="U71" s="24">
        <v>535.88796532619847</v>
      </c>
      <c r="V71">
        <v>0.03</v>
      </c>
      <c r="W71" s="22">
        <v>237213.61154248976</v>
      </c>
      <c r="X71">
        <v>2.4062651639905692E-2</v>
      </c>
      <c r="Y71">
        <v>6.4465633993775704</v>
      </c>
      <c r="Z71">
        <v>6.4465634208098503</v>
      </c>
      <c r="AA71">
        <v>-2.1432279950772681E-8</v>
      </c>
      <c r="AB71">
        <v>1.2462023386315325E-5</v>
      </c>
      <c r="AC71">
        <v>714.72366405820424</v>
      </c>
      <c r="AD71">
        <v>6504.8361010317985</v>
      </c>
      <c r="AE71">
        <v>535.88796532619835</v>
      </c>
      <c r="AF71" s="25">
        <v>0</v>
      </c>
      <c r="AG71">
        <v>1.2551380424587623E-5</v>
      </c>
      <c r="AH71">
        <v>62.625190988135991</v>
      </c>
      <c r="AI71">
        <v>0.31657818786947012</v>
      </c>
      <c r="AJ71">
        <v>34.378151713184295</v>
      </c>
      <c r="AK71">
        <v>6.8638774880129771</v>
      </c>
      <c r="AL71">
        <v>1.1293680422758512</v>
      </c>
      <c r="AM71">
        <v>608.62110605980922</v>
      </c>
      <c r="AN71">
        <v>5.9537796914810315E-9</v>
      </c>
      <c r="AO71">
        <v>8.9357038272297961E-8</v>
      </c>
      <c r="AP71">
        <v>3.8371259116820555</v>
      </c>
      <c r="AQ71">
        <v>3.7036519538148975E-5</v>
      </c>
      <c r="AR71">
        <v>6.3203687314299605E-6</v>
      </c>
      <c r="AS71">
        <v>17.311450038333469</v>
      </c>
      <c r="AT71">
        <v>11.20684067251565</v>
      </c>
      <c r="AU71">
        <v>3.5478413118468781</v>
      </c>
      <c r="AV71">
        <v>0.2892845998351774</v>
      </c>
      <c r="AW71">
        <v>7.4923102997796545E-3</v>
      </c>
      <c r="AX71">
        <v>0.28928459247035815</v>
      </c>
      <c r="AY71">
        <v>7.3648192544517599E-9</v>
      </c>
      <c r="AZ71">
        <v>1080577.4158407254</v>
      </c>
      <c r="BA71">
        <v>9.6521512169803997E-6</v>
      </c>
      <c r="BB71" s="23">
        <v>6250972.9662439395</v>
      </c>
      <c r="BC71" s="26">
        <v>1771.7357751894742</v>
      </c>
      <c r="BD71" s="27">
        <v>2.8351395800012943E-2</v>
      </c>
      <c r="BE71" s="23">
        <v>6215350</v>
      </c>
      <c r="BF71" s="28">
        <v>1.0057314497564802</v>
      </c>
      <c r="BG71">
        <v>1</v>
      </c>
      <c r="BH71">
        <v>-0.216</v>
      </c>
      <c r="BI71">
        <v>4.5999999999999999E-2</v>
      </c>
      <c r="BJ71">
        <v>5625</v>
      </c>
      <c r="BK71" s="21">
        <v>1.009867727518347</v>
      </c>
      <c r="BL71">
        <v>133.05356756225098</v>
      </c>
      <c r="BM71">
        <v>6.2509729662439391</v>
      </c>
      <c r="BN71">
        <v>133.05356756225098</v>
      </c>
      <c r="BO71">
        <v>1.009867727518347</v>
      </c>
      <c r="BP71">
        <v>8658.9664360624065</v>
      </c>
      <c r="BQ71" t="s">
        <v>604</v>
      </c>
      <c r="BR71">
        <v>0.3175</v>
      </c>
    </row>
    <row r="72" spans="1:70">
      <c r="A72" s="20" t="s">
        <v>674</v>
      </c>
      <c r="B72">
        <v>13789520</v>
      </c>
      <c r="C72" s="21">
        <v>608.621106065763</v>
      </c>
      <c r="D72">
        <v>85.147893581579396</v>
      </c>
      <c r="E72">
        <v>624.86627494838649</v>
      </c>
      <c r="F72">
        <v>2643264.3898665085</v>
      </c>
      <c r="G72">
        <v>1562686.9740257831</v>
      </c>
      <c r="H72">
        <v>2.2019594042733509E-5</v>
      </c>
      <c r="I72">
        <v>7.2223252690249831E-5</v>
      </c>
      <c r="J72">
        <v>0.4911212487937569</v>
      </c>
      <c r="K72">
        <v>7679.7516396704104</v>
      </c>
      <c r="L72">
        <v>6.5036382888884548E-3</v>
      </c>
      <c r="M72" s="30">
        <v>71</v>
      </c>
      <c r="N72">
        <v>3606.96</v>
      </c>
      <c r="O72" s="22">
        <v>1.7719053836560401E-5</v>
      </c>
      <c r="P72" s="22">
        <v>1.4921936786020801E-2</v>
      </c>
      <c r="Q72" s="22">
        <v>4.7498000000000002E-3</v>
      </c>
      <c r="R72">
        <v>0.3175</v>
      </c>
      <c r="S72" s="23">
        <v>4899584.35546875</v>
      </c>
      <c r="T72">
        <v>506.68610815273303</v>
      </c>
      <c r="U72" s="24">
        <v>553.9793555096378</v>
      </c>
      <c r="V72">
        <v>0.03</v>
      </c>
      <c r="W72" s="22">
        <v>237213.61154248976</v>
      </c>
      <c r="X72">
        <v>2.4062651639905692E-2</v>
      </c>
      <c r="Y72">
        <v>6.4465633993775704</v>
      </c>
      <c r="Z72">
        <v>6.4465634208098503</v>
      </c>
      <c r="AA72">
        <v>-2.1432279950772681E-8</v>
      </c>
      <c r="AB72">
        <v>1.2462023386315325E-5</v>
      </c>
      <c r="AC72">
        <v>688.28319018322145</v>
      </c>
      <c r="AD72">
        <v>6504.8361010317985</v>
      </c>
      <c r="AE72">
        <v>553.9793555096378</v>
      </c>
      <c r="AF72" s="25">
        <v>0</v>
      </c>
      <c r="AG72">
        <v>1.2532029044890024E-5</v>
      </c>
      <c r="AH72">
        <v>62.625190988135991</v>
      </c>
      <c r="AI72">
        <v>0.31657818786947012</v>
      </c>
      <c r="AJ72">
        <v>34.325148406408552</v>
      </c>
      <c r="AK72">
        <v>5.1547038645301893</v>
      </c>
      <c r="AL72">
        <v>1.1293680422758512</v>
      </c>
      <c r="AM72">
        <v>608.62110606179397</v>
      </c>
      <c r="AN72">
        <v>3.9690348785370588E-9</v>
      </c>
      <c r="AO72">
        <v>7.000565857469931E-8</v>
      </c>
      <c r="AP72">
        <v>3.83261271773089</v>
      </c>
      <c r="AQ72">
        <v>3.7123797552377924E-5</v>
      </c>
      <c r="AR72">
        <v>6.3010173517323619E-6</v>
      </c>
      <c r="AS72">
        <v>17.258446731557722</v>
      </c>
      <c r="AT72">
        <v>11.191508446139204</v>
      </c>
      <c r="AU72">
        <v>3.5429874634046188</v>
      </c>
      <c r="AV72">
        <v>0.28962525432627118</v>
      </c>
      <c r="AW72">
        <v>7.4923102997796545E-3</v>
      </c>
      <c r="AX72">
        <v>0.28962524715400584</v>
      </c>
      <c r="AY72">
        <v>7.1722653371963929E-9</v>
      </c>
      <c r="AZ72">
        <v>1080577.4158407254</v>
      </c>
      <c r="BA72">
        <v>9.6862898201614223E-6</v>
      </c>
      <c r="BB72" s="23">
        <v>4879986.9262682488</v>
      </c>
      <c r="BC72" s="26">
        <v>-19597.429200501181</v>
      </c>
      <c r="BD72" s="27">
        <v>-0.39998146329753859</v>
      </c>
      <c r="BE72" s="23">
        <v>6215350</v>
      </c>
      <c r="BF72" s="28">
        <v>0.78515078415024875</v>
      </c>
      <c r="BG72">
        <v>1</v>
      </c>
      <c r="BH72">
        <v>-8.5000000000000006E-2</v>
      </c>
      <c r="BI72">
        <v>4.5999999999999999E-2</v>
      </c>
      <c r="BJ72">
        <v>5625</v>
      </c>
      <c r="BK72" s="21">
        <v>1.0232590848615937</v>
      </c>
      <c r="BL72">
        <v>101.93499791302997</v>
      </c>
      <c r="BM72">
        <v>4.8799869262682485</v>
      </c>
      <c r="BN72">
        <v>101.93499791302997</v>
      </c>
      <c r="BO72">
        <v>1.0232590848615937</v>
      </c>
      <c r="BP72">
        <v>3835.9439664870274</v>
      </c>
      <c r="BQ72" t="s">
        <v>604</v>
      </c>
      <c r="BR72">
        <v>0.3175</v>
      </c>
    </row>
    <row r="73" spans="1:70">
      <c r="A73" s="20" t="s">
        <v>675</v>
      </c>
      <c r="B73">
        <v>13789520</v>
      </c>
      <c r="C73" s="21">
        <v>608.621106065763</v>
      </c>
      <c r="D73">
        <v>85.147893581579396</v>
      </c>
      <c r="E73">
        <v>624.86627494838649</v>
      </c>
      <c r="F73">
        <v>2643264.3898665085</v>
      </c>
      <c r="G73">
        <v>1562686.9740257831</v>
      </c>
      <c r="H73">
        <v>2.2019594042733509E-5</v>
      </c>
      <c r="I73">
        <v>7.2223252690249831E-5</v>
      </c>
      <c r="J73">
        <v>0.4911212487937569</v>
      </c>
      <c r="K73">
        <v>7679.7516396704104</v>
      </c>
      <c r="L73">
        <v>6.5036382888884548E-3</v>
      </c>
      <c r="M73">
        <v>72</v>
      </c>
      <c r="N73">
        <v>3647.64</v>
      </c>
      <c r="O73" s="22">
        <v>1.7719053836560401E-5</v>
      </c>
      <c r="P73" s="22">
        <v>1.4921936786020801E-2</v>
      </c>
      <c r="Q73" s="22">
        <v>4.7498000000000002E-3</v>
      </c>
      <c r="R73">
        <v>0.3175</v>
      </c>
      <c r="S73" s="23">
        <v>8937289.16015625</v>
      </c>
      <c r="T73">
        <v>414.08396642751802</v>
      </c>
      <c r="U73" s="24">
        <v>499.38907938972056</v>
      </c>
      <c r="V73">
        <v>0.03</v>
      </c>
      <c r="W73" s="22">
        <v>239888.95302605163</v>
      </c>
      <c r="X73">
        <v>2.3953673772885188E-2</v>
      </c>
      <c r="Y73">
        <v>6.4612111628115638</v>
      </c>
      <c r="Z73">
        <v>6.4612111743555216</v>
      </c>
      <c r="AA73">
        <v>-1.1543957789683645E-8</v>
      </c>
      <c r="AB73">
        <v>1.2241048773257568E-5</v>
      </c>
      <c r="AC73">
        <v>767.25532476945341</v>
      </c>
      <c r="AD73">
        <v>6563.2859359548429</v>
      </c>
      <c r="AE73">
        <v>499.38907938972056</v>
      </c>
      <c r="AF73" s="25">
        <v>0</v>
      </c>
      <c r="AG73">
        <v>1.2365729149971132E-5</v>
      </c>
      <c r="AH73">
        <v>63.755696846139266</v>
      </c>
      <c r="AI73">
        <v>0.31942283184416953</v>
      </c>
      <c r="AJ73">
        <v>34.173993101954764</v>
      </c>
      <c r="AK73">
        <v>10.272096733806505</v>
      </c>
      <c r="AL73">
        <v>1.1293680422758512</v>
      </c>
      <c r="AM73">
        <v>608.62110603921269</v>
      </c>
      <c r="AN73">
        <v>2.6550310394668486E-8</v>
      </c>
      <c r="AO73">
        <v>1.2468037671356408E-7</v>
      </c>
      <c r="AP73">
        <v>3.8647017632661806</v>
      </c>
      <c r="AQ73">
        <v>3.6509870946349456E-5</v>
      </c>
      <c r="AR73">
        <v>6.2452047633423482E-6</v>
      </c>
      <c r="AS73">
        <v>17.25928021828415</v>
      </c>
      <c r="AT73">
        <v>11.191749912423415</v>
      </c>
      <c r="AU73">
        <v>3.5749004503180233</v>
      </c>
      <c r="AV73">
        <v>0.28980131294815736</v>
      </c>
      <c r="AW73">
        <v>7.3594578473263478E-3</v>
      </c>
      <c r="AX73">
        <v>0.2898013039800918</v>
      </c>
      <c r="AY73">
        <v>8.968065567938055E-9</v>
      </c>
      <c r="AZ73">
        <v>1080577.4158407254</v>
      </c>
      <c r="BA73">
        <v>9.4470086394179667E-6</v>
      </c>
      <c r="BB73" s="23">
        <v>8911416.9799250308</v>
      </c>
      <c r="BC73" s="26">
        <v>-25872.180231219158</v>
      </c>
      <c r="BD73" s="27">
        <v>-0.2894857687559349</v>
      </c>
      <c r="BE73" s="23">
        <v>8171449.9999999981</v>
      </c>
      <c r="BF73" s="28">
        <v>1.0905551621713445</v>
      </c>
      <c r="BG73">
        <v>1</v>
      </c>
      <c r="BH73">
        <v>-0.33400000000000002</v>
      </c>
      <c r="BI73">
        <v>4.5999999999999999E-2</v>
      </c>
      <c r="BJ73">
        <v>5625</v>
      </c>
      <c r="BK73" s="21">
        <v>1.0006590215441316</v>
      </c>
      <c r="BL73">
        <v>194.53713963824498</v>
      </c>
      <c r="BM73">
        <v>8.9114169799250309</v>
      </c>
      <c r="BN73">
        <v>194.53713963824498</v>
      </c>
      <c r="BO73">
        <v>1.0006590215441316</v>
      </c>
      <c r="BP73">
        <v>23881.727527570427</v>
      </c>
      <c r="BQ73" t="s">
        <v>604</v>
      </c>
      <c r="BR73">
        <v>0.3175</v>
      </c>
    </row>
    <row r="74" spans="1:70">
      <c r="A74" s="20" t="s">
        <v>676</v>
      </c>
      <c r="B74">
        <v>13789520</v>
      </c>
      <c r="C74" s="21">
        <v>608.621106065763</v>
      </c>
      <c r="D74">
        <v>85.147893581579396</v>
      </c>
      <c r="E74">
        <v>624.86627494838649</v>
      </c>
      <c r="F74">
        <v>2643264.3898665085</v>
      </c>
      <c r="G74">
        <v>1562686.9740257831</v>
      </c>
      <c r="H74">
        <v>2.2019594042733509E-5</v>
      </c>
      <c r="I74">
        <v>7.2223252690249831E-5</v>
      </c>
      <c r="J74">
        <v>0.4911212487937569</v>
      </c>
      <c r="K74">
        <v>7679.7516396704104</v>
      </c>
      <c r="L74">
        <v>6.5036382888884548E-3</v>
      </c>
      <c r="M74" s="30">
        <v>73</v>
      </c>
      <c r="N74">
        <v>3647.64</v>
      </c>
      <c r="O74" s="22">
        <v>1.7719053836560401E-5</v>
      </c>
      <c r="P74" s="22">
        <v>1.4921936786020801E-2</v>
      </c>
      <c r="Q74" s="22">
        <v>4.7498000000000002E-3</v>
      </c>
      <c r="R74">
        <v>0.3175</v>
      </c>
      <c r="S74" s="23">
        <v>8715213.37890625</v>
      </c>
      <c r="T74">
        <v>419.27906470028603</v>
      </c>
      <c r="U74" s="24">
        <v>502.46449693310626</v>
      </c>
      <c r="V74">
        <v>0.03</v>
      </c>
      <c r="W74" s="22">
        <v>239888.95302605163</v>
      </c>
      <c r="X74">
        <v>2.3953673772885188E-2</v>
      </c>
      <c r="Y74">
        <v>6.4612111628115638</v>
      </c>
      <c r="Z74">
        <v>6.4612111743555216</v>
      </c>
      <c r="AA74">
        <v>-1.1543957789683645E-8</v>
      </c>
      <c r="AB74">
        <v>1.2241048773257568E-5</v>
      </c>
      <c r="AC74">
        <v>762.77530272390209</v>
      </c>
      <c r="AD74">
        <v>6563.2859359548429</v>
      </c>
      <c r="AE74">
        <v>502.46449693310615</v>
      </c>
      <c r="AF74" s="25">
        <v>0</v>
      </c>
      <c r="AG74">
        <v>1.2362963191760184E-5</v>
      </c>
      <c r="AH74">
        <v>63.755696846139266</v>
      </c>
      <c r="AI74">
        <v>0.31942283184416953</v>
      </c>
      <c r="AJ74">
        <v>34.166349085522342</v>
      </c>
      <c r="AK74">
        <v>9.9823618095200608</v>
      </c>
      <c r="AL74">
        <v>1.1293680422758512</v>
      </c>
      <c r="AM74">
        <v>608.62110604176371</v>
      </c>
      <c r="AN74">
        <v>2.3999291443033144E-8</v>
      </c>
      <c r="AO74">
        <v>1.2191441850261585E-7</v>
      </c>
      <c r="AP74">
        <v>3.8640436163623502</v>
      </c>
      <c r="AQ74">
        <v>3.6522309162517575E-5</v>
      </c>
      <c r="AR74">
        <v>6.2424388051314E-6</v>
      </c>
      <c r="AS74">
        <v>17.251636201851728</v>
      </c>
      <c r="AT74">
        <v>11.189534956302175</v>
      </c>
      <c r="AU74">
        <v>3.5741929427613668</v>
      </c>
      <c r="AV74">
        <v>0.28985067360098338</v>
      </c>
      <c r="AW74">
        <v>7.3594578473263478E-3</v>
      </c>
      <c r="AX74">
        <v>0.28985066466280579</v>
      </c>
      <c r="AY74">
        <v>8.9381775869590285E-9</v>
      </c>
      <c r="AZ74">
        <v>1080577.4158407254</v>
      </c>
      <c r="BA74">
        <v>9.4518366738572289E-6</v>
      </c>
      <c r="BB74" s="23">
        <v>8709271.6194788665</v>
      </c>
      <c r="BC74" s="26">
        <v>-5941.7594273835421</v>
      </c>
      <c r="BD74" s="27">
        <v>-6.8176866922898288E-2</v>
      </c>
      <c r="BE74" s="23">
        <v>7950600</v>
      </c>
      <c r="BF74" s="28">
        <v>1.095423190637042</v>
      </c>
      <c r="BG74">
        <v>1</v>
      </c>
      <c r="BH74">
        <v>-0.32900000000000001</v>
      </c>
      <c r="BI74">
        <v>4.5999999999999999E-2</v>
      </c>
      <c r="BJ74">
        <v>5625</v>
      </c>
      <c r="BK74" s="21">
        <v>1.0008725420440561</v>
      </c>
      <c r="BL74">
        <v>189.34204136547697</v>
      </c>
      <c r="BM74">
        <v>8.7092716194788657</v>
      </c>
      <c r="BN74">
        <v>189.34204136547697</v>
      </c>
      <c r="BO74">
        <v>1.0008725420440561</v>
      </c>
      <c r="BP74">
        <v>22303.045319207835</v>
      </c>
      <c r="BQ74" t="s">
        <v>604</v>
      </c>
      <c r="BR74">
        <v>0.3175</v>
      </c>
    </row>
    <row r="75" spans="1:70">
      <c r="A75" s="20" t="s">
        <v>677</v>
      </c>
      <c r="B75">
        <v>13789520</v>
      </c>
      <c r="C75" s="21">
        <v>608.621106065763</v>
      </c>
      <c r="D75">
        <v>85.147893581579396</v>
      </c>
      <c r="E75">
        <v>624.86627494838649</v>
      </c>
      <c r="F75">
        <v>2643264.3898665085</v>
      </c>
      <c r="G75">
        <v>1562686.9740257831</v>
      </c>
      <c r="H75">
        <v>2.2019594042733509E-5</v>
      </c>
      <c r="I75">
        <v>7.2223252690249831E-5</v>
      </c>
      <c r="J75">
        <v>0.4911212487937569</v>
      </c>
      <c r="K75">
        <v>7679.7516396704104</v>
      </c>
      <c r="L75">
        <v>6.5036382888884548E-3</v>
      </c>
      <c r="M75">
        <v>74</v>
      </c>
      <c r="N75">
        <v>3701.88</v>
      </c>
      <c r="O75" s="22">
        <v>1.7719053836560401E-5</v>
      </c>
      <c r="P75" s="22">
        <v>1.4921936786020801E-2</v>
      </c>
      <c r="Q75" s="22">
        <v>4.7498000000000002E-3</v>
      </c>
      <c r="R75">
        <v>0.3175</v>
      </c>
      <c r="S75" s="23">
        <v>343091.71203125</v>
      </c>
      <c r="T75">
        <v>602.76785429697395</v>
      </c>
      <c r="U75" s="24">
        <v>605.99463248764459</v>
      </c>
      <c r="V75">
        <v>0.03</v>
      </c>
      <c r="W75" s="22">
        <v>243456.07500413424</v>
      </c>
      <c r="X75">
        <v>2.3811358616391751E-2</v>
      </c>
      <c r="Y75">
        <v>6.4804910037808234</v>
      </c>
      <c r="Z75">
        <v>6.4804910224067394</v>
      </c>
      <c r="AA75">
        <v>-1.8625915920722491E-8</v>
      </c>
      <c r="AB75">
        <v>1.1955998419780062E-5</v>
      </c>
      <c r="AC75">
        <v>612.39260201987815</v>
      </c>
      <c r="AD75">
        <v>6641.0647532744524</v>
      </c>
      <c r="AE75">
        <v>605.99463248764459</v>
      </c>
      <c r="AF75" s="25">
        <v>0</v>
      </c>
      <c r="AG75">
        <v>1.196080393166259E-5</v>
      </c>
      <c r="AH75">
        <v>65.27573584950099</v>
      </c>
      <c r="AI75">
        <v>0.32320818118414246</v>
      </c>
      <c r="AJ75">
        <v>33.446660243122203</v>
      </c>
      <c r="AK75">
        <v>0.24507047008594915</v>
      </c>
      <c r="AL75">
        <v>1.1293680422758512</v>
      </c>
      <c r="AM75">
        <v>608.62110606504109</v>
      </c>
      <c r="AN75">
        <v>7.2191141953226179E-10</v>
      </c>
      <c r="AO75">
        <v>4.8055118825275682E-9</v>
      </c>
      <c r="AP75">
        <v>3.8604913537548855</v>
      </c>
      <c r="AQ75">
        <v>3.6589552686973422E-5</v>
      </c>
      <c r="AR75">
        <v>5.9828047217725586E-6</v>
      </c>
      <c r="AS75">
        <v>16.730049081429829</v>
      </c>
      <c r="AT75">
        <v>11.036032243660081</v>
      </c>
      <c r="AU75">
        <v>3.5669359089629258</v>
      </c>
      <c r="AV75">
        <v>0.29355544479195972</v>
      </c>
      <c r="AW75">
        <v>7.1880823304371266E-3</v>
      </c>
      <c r="AX75">
        <v>0.29355543545025509</v>
      </c>
      <c r="AY75">
        <v>9.3417046320709574E-9</v>
      </c>
      <c r="AZ75">
        <v>1080577.4158407254</v>
      </c>
      <c r="BA75">
        <v>9.4779522434067353E-6</v>
      </c>
      <c r="BB75" s="23">
        <v>342348.24952539196</v>
      </c>
      <c r="BC75" s="26">
        <v>-743.46250585804228</v>
      </c>
      <c r="BD75" s="27">
        <v>-0.21669497682017019</v>
      </c>
      <c r="BE75" s="23">
        <v>2508225</v>
      </c>
      <c r="BF75" s="28">
        <v>0.13649024689786282</v>
      </c>
      <c r="BG75">
        <v>1</v>
      </c>
      <c r="BH75">
        <v>0.13</v>
      </c>
      <c r="BI75">
        <v>4.5999999999999999E-2</v>
      </c>
      <c r="BJ75">
        <v>5625</v>
      </c>
      <c r="BK75" s="21">
        <v>1.0373880985752275</v>
      </c>
      <c r="BL75">
        <v>5.8532517687890504</v>
      </c>
      <c r="BM75">
        <v>0.34234824952539195</v>
      </c>
      <c r="BN75">
        <v>5.8532517687890504</v>
      </c>
      <c r="BO75">
        <v>1.0373880985752275</v>
      </c>
      <c r="BP75">
        <v>1166.0004147657082</v>
      </c>
      <c r="BQ75" t="s">
        <v>604</v>
      </c>
      <c r="BR75">
        <v>0.3175</v>
      </c>
    </row>
    <row r="76" spans="1:70">
      <c r="A76" s="20" t="s">
        <v>678</v>
      </c>
      <c r="B76">
        <v>13789520</v>
      </c>
      <c r="C76" s="21">
        <v>608.621106065763</v>
      </c>
      <c r="D76">
        <v>85.147893581579396</v>
      </c>
      <c r="E76">
        <v>624.86627494838649</v>
      </c>
      <c r="F76">
        <v>2643264.3898665085</v>
      </c>
      <c r="G76">
        <v>1562686.9740257831</v>
      </c>
      <c r="H76">
        <v>2.2019594042733509E-5</v>
      </c>
      <c r="I76">
        <v>7.2223252690249831E-5</v>
      </c>
      <c r="J76">
        <v>0.4911212487937569</v>
      </c>
      <c r="K76">
        <v>7679.7516396704104</v>
      </c>
      <c r="L76">
        <v>6.5036382888884548E-3</v>
      </c>
      <c r="M76" s="30">
        <v>75</v>
      </c>
      <c r="N76">
        <v>3769.68</v>
      </c>
      <c r="O76" s="22">
        <v>1.7719053836560401E-5</v>
      </c>
      <c r="P76" s="22">
        <v>1.4921936786020801E-2</v>
      </c>
      <c r="Q76" s="22">
        <v>4.7498000000000002E-3</v>
      </c>
      <c r="R76">
        <v>0.3175</v>
      </c>
      <c r="S76" s="23">
        <v>395973.67578125</v>
      </c>
      <c r="T76">
        <v>601.93187912108897</v>
      </c>
      <c r="U76" s="24">
        <v>605.58903146712385</v>
      </c>
      <c r="V76">
        <v>0.03</v>
      </c>
      <c r="W76" s="22">
        <v>247914.9774767374</v>
      </c>
      <c r="X76">
        <v>2.3638084170766852E-2</v>
      </c>
      <c r="Y76">
        <v>6.5041996338577084</v>
      </c>
      <c r="Z76">
        <v>6.5041996482593518</v>
      </c>
      <c r="AA76">
        <v>-1.4401643433359368E-8</v>
      </c>
      <c r="AB76">
        <v>1.1614311032901836E-5</v>
      </c>
      <c r="AC76">
        <v>612.93563773501978</v>
      </c>
      <c r="AD76">
        <v>6738.045093933315</v>
      </c>
      <c r="AE76">
        <v>605.58903146712385</v>
      </c>
      <c r="AF76" s="25">
        <v>0</v>
      </c>
      <c r="AG76">
        <v>1.161971066556588E-5</v>
      </c>
      <c r="AH76">
        <v>67.196116278937154</v>
      </c>
      <c r="AI76">
        <v>0.32792803269583182</v>
      </c>
      <c r="AJ76">
        <v>32.967339442941089</v>
      </c>
      <c r="AK76">
        <v>0.28101568778087077</v>
      </c>
      <c r="AL76">
        <v>1.1293680422758512</v>
      </c>
      <c r="AM76">
        <v>608.6211060649033</v>
      </c>
      <c r="AN76">
        <v>8.5969986685086042E-10</v>
      </c>
      <c r="AO76">
        <v>5.3996326640436788E-9</v>
      </c>
      <c r="AP76">
        <v>3.890969235920783</v>
      </c>
      <c r="AQ76">
        <v>3.601858722929114E-5</v>
      </c>
      <c r="AR76">
        <v>5.8125551491149617E-6</v>
      </c>
      <c r="AS76">
        <v>16.491329616283167</v>
      </c>
      <c r="AT76">
        <v>10.96417382496835</v>
      </c>
      <c r="AU76">
        <v>3.5954599525570043</v>
      </c>
      <c r="AV76">
        <v>0.29550928336377869</v>
      </c>
      <c r="AW76">
        <v>6.9826559844375106E-3</v>
      </c>
      <c r="AX76">
        <v>0.2955092716810544</v>
      </c>
      <c r="AY76">
        <v>1.1682724287975788E-8</v>
      </c>
      <c r="AZ76">
        <v>1080577.4158407254</v>
      </c>
      <c r="BA76">
        <v>9.2569704475618866E-6</v>
      </c>
      <c r="BB76" s="23">
        <v>393856.76624953828</v>
      </c>
      <c r="BC76" s="26">
        <v>-2116.9095317117171</v>
      </c>
      <c r="BD76" s="27">
        <v>-0.53460865233909471</v>
      </c>
      <c r="BE76" s="23">
        <v>2637580</v>
      </c>
      <c r="BF76" s="28">
        <v>0.14932505033005189</v>
      </c>
      <c r="BG76">
        <v>1</v>
      </c>
      <c r="BH76">
        <v>0.13</v>
      </c>
      <c r="BI76">
        <v>4.5999999999999999E-2</v>
      </c>
      <c r="BJ76">
        <v>5625</v>
      </c>
      <c r="BK76" s="21">
        <v>1.0377648140122122</v>
      </c>
      <c r="BL76">
        <v>6.6892269446740329</v>
      </c>
      <c r="BM76">
        <v>0.39385676624953825</v>
      </c>
      <c r="BN76">
        <v>6.6892269446740329</v>
      </c>
      <c r="BO76">
        <v>1.0377648140122122</v>
      </c>
      <c r="BP76">
        <v>1109.6076015434305</v>
      </c>
      <c r="BQ76" t="s">
        <v>604</v>
      </c>
      <c r="BR76">
        <v>0.3175</v>
      </c>
    </row>
    <row r="77" spans="1:70">
      <c r="A77" s="20" t="s">
        <v>679</v>
      </c>
      <c r="B77">
        <v>13789520</v>
      </c>
      <c r="C77" s="21">
        <v>608.621106065763</v>
      </c>
      <c r="D77">
        <v>85.147893581579396</v>
      </c>
      <c r="E77">
        <v>624.86627494838649</v>
      </c>
      <c r="F77">
        <v>2643264.3898665085</v>
      </c>
      <c r="G77">
        <v>1562686.9740257831</v>
      </c>
      <c r="H77">
        <v>2.2019594042733509E-5</v>
      </c>
      <c r="I77">
        <v>7.2223252690249831E-5</v>
      </c>
      <c r="J77">
        <v>0.4911212487937569</v>
      </c>
      <c r="K77">
        <v>7679.7516396704104</v>
      </c>
      <c r="L77">
        <v>6.5036382888884548E-3</v>
      </c>
      <c r="M77">
        <v>76</v>
      </c>
      <c r="N77">
        <v>3783.24</v>
      </c>
      <c r="O77" s="22">
        <v>1.7719053836560401E-5</v>
      </c>
      <c r="P77" s="22">
        <v>1.4921936786020801E-2</v>
      </c>
      <c r="Q77" s="22">
        <v>4.7498000000000002E-3</v>
      </c>
      <c r="R77">
        <v>0.3175</v>
      </c>
      <c r="S77" s="23">
        <v>11638893.45703125</v>
      </c>
      <c r="T77">
        <v>357.53101423134598</v>
      </c>
      <c r="U77" s="24">
        <v>464.64076834253171</v>
      </c>
      <c r="V77">
        <v>0.03</v>
      </c>
      <c r="W77" s="22">
        <v>248806.75797125802</v>
      </c>
      <c r="X77">
        <v>2.360402573567142E-2</v>
      </c>
      <c r="Y77">
        <v>6.5088904228757531</v>
      </c>
      <c r="Z77">
        <v>6.5088904394100471</v>
      </c>
      <c r="AA77">
        <v>-1.6534293934000743E-8</v>
      </c>
      <c r="AB77">
        <v>1.1547841993175833E-5</v>
      </c>
      <c r="AC77">
        <v>814.16076863196679</v>
      </c>
      <c r="AD77">
        <v>6757.4092639581613</v>
      </c>
      <c r="AE77">
        <v>464.64076834253183</v>
      </c>
      <c r="AF77" s="25">
        <v>0</v>
      </c>
      <c r="AG77">
        <v>1.1701163943535614E-5</v>
      </c>
      <c r="AH77">
        <v>67.582895152861596</v>
      </c>
      <c r="AI77">
        <v>0.3288704505770586</v>
      </c>
      <c r="AJ77">
        <v>33.29384548029001</v>
      </c>
      <c r="AK77">
        <v>13.36583746742782</v>
      </c>
      <c r="AL77">
        <v>1.1293680422758512</v>
      </c>
      <c r="AM77">
        <v>608.6211060599876</v>
      </c>
      <c r="AN77">
        <v>5.7754050430958159E-9</v>
      </c>
      <c r="AO77">
        <v>1.5332195035978072E-7</v>
      </c>
      <c r="AP77">
        <v>3.9356355968003536</v>
      </c>
      <c r="AQ77">
        <v>3.5205661458387113E-5</v>
      </c>
      <c r="AR77">
        <v>5.9272429469476972E-6</v>
      </c>
      <c r="AS77">
        <v>16.865049643957658</v>
      </c>
      <c r="AT77">
        <v>11.076217060588997</v>
      </c>
      <c r="AU77">
        <v>3.6426404954052072</v>
      </c>
      <c r="AV77">
        <v>0.2929951013951464</v>
      </c>
      <c r="AW77">
        <v>6.9426940412186857E-3</v>
      </c>
      <c r="AX77">
        <v>0.29299508715564132</v>
      </c>
      <c r="AY77">
        <v>1.4239505075064329E-8</v>
      </c>
      <c r="AZ77">
        <v>1080577.4158407254</v>
      </c>
      <c r="BA77">
        <v>8.9453559895151589E-6</v>
      </c>
      <c r="BB77" s="23">
        <v>11573099.28499826</v>
      </c>
      <c r="BC77" s="26">
        <v>-65794.172032989562</v>
      </c>
      <c r="BD77" s="27">
        <v>-0.56529576695490935</v>
      </c>
      <c r="BE77" s="23">
        <v>9969800</v>
      </c>
      <c r="BF77" s="28">
        <v>1.1608155915864171</v>
      </c>
      <c r="BG77">
        <v>1</v>
      </c>
      <c r="BH77">
        <v>-0.45700000000000002</v>
      </c>
      <c r="BI77">
        <v>4.5999999999999999E-2</v>
      </c>
      <c r="BJ77">
        <v>5625</v>
      </c>
      <c r="BK77" s="21">
        <v>1.0000166897022662</v>
      </c>
      <c r="BL77">
        <v>251.09009183441702</v>
      </c>
      <c r="BM77">
        <v>11.573099284998261</v>
      </c>
      <c r="BN77">
        <v>251.09009183441702</v>
      </c>
      <c r="BO77">
        <v>1.0000166897022662</v>
      </c>
      <c r="BP77">
        <v>44559.026870662616</v>
      </c>
      <c r="BQ77" t="s">
        <v>604</v>
      </c>
      <c r="BR77">
        <v>0.3175</v>
      </c>
    </row>
    <row r="78" spans="1:70">
      <c r="A78" s="20" t="s">
        <v>680</v>
      </c>
      <c r="B78">
        <v>13789520</v>
      </c>
      <c r="C78" s="21">
        <v>608.621106065763</v>
      </c>
      <c r="D78">
        <v>85.147893581579396</v>
      </c>
      <c r="E78">
        <v>624.86627494838649</v>
      </c>
      <c r="F78">
        <v>2643264.3898665085</v>
      </c>
      <c r="G78">
        <v>1562686.9740257831</v>
      </c>
      <c r="H78">
        <v>2.2019594042733509E-5</v>
      </c>
      <c r="I78">
        <v>7.2223252690249831E-5</v>
      </c>
      <c r="J78">
        <v>0.4911212487937569</v>
      </c>
      <c r="K78">
        <v>7679.7516396704104</v>
      </c>
      <c r="L78">
        <v>6.5036382888884548E-3</v>
      </c>
      <c r="M78" s="30">
        <v>77</v>
      </c>
      <c r="N78">
        <v>3905.28</v>
      </c>
      <c r="O78" s="22">
        <v>1.7719053836560401E-5</v>
      </c>
      <c r="P78" s="22">
        <v>1.4921936786020801E-2</v>
      </c>
      <c r="Q78" s="22">
        <v>4.7498000000000002E-3</v>
      </c>
      <c r="R78">
        <v>0.3175</v>
      </c>
      <c r="S78" s="23">
        <v>1161834.5414062499</v>
      </c>
      <c r="T78">
        <v>588.56034428011105</v>
      </c>
      <c r="U78" s="24">
        <v>598.9182828046346</v>
      </c>
      <c r="V78">
        <v>0.03</v>
      </c>
      <c r="W78" s="22">
        <v>256832.78242194376</v>
      </c>
      <c r="X78">
        <v>2.3306034074063234E-2</v>
      </c>
      <c r="Y78">
        <v>6.5503696908217366</v>
      </c>
      <c r="Z78">
        <v>6.5503697070469586</v>
      </c>
      <c r="AA78">
        <v>-1.6225222054799815E-8</v>
      </c>
      <c r="AB78">
        <v>1.0975946116808048E-5</v>
      </c>
      <c r="AC78">
        <v>622.19119190899903</v>
      </c>
      <c r="AD78">
        <v>6931.2195591048785</v>
      </c>
      <c r="AE78">
        <v>598.9182828046346</v>
      </c>
      <c r="AF78" s="25">
        <v>0</v>
      </c>
      <c r="AG78">
        <v>1.0991193046259288E-5</v>
      </c>
      <c r="AH78">
        <v>71.104266216421252</v>
      </c>
      <c r="AI78">
        <v>0.3373294720521543</v>
      </c>
      <c r="AJ78">
        <v>32.078138961695188</v>
      </c>
      <c r="AK78">
        <v>0.88780459897739838</v>
      </c>
      <c r="AL78">
        <v>1.1293680422758512</v>
      </c>
      <c r="AM78">
        <v>608.62110606472368</v>
      </c>
      <c r="AN78">
        <v>1.0393250704510137E-9</v>
      </c>
      <c r="AO78">
        <v>1.5246929451240456E-8</v>
      </c>
      <c r="AP78">
        <v>3.953174182171606</v>
      </c>
      <c r="AQ78">
        <v>3.489396874264683E-5</v>
      </c>
      <c r="AR78">
        <v>5.5032199878552643E-6</v>
      </c>
      <c r="AS78">
        <v>16.061318799898658</v>
      </c>
      <c r="AT78">
        <v>10.832069111009529</v>
      </c>
      <c r="AU78">
        <v>3.653976154449293</v>
      </c>
      <c r="AV78">
        <v>0.29919802772231296</v>
      </c>
      <c r="AW78">
        <v>6.5988637311570732E-3</v>
      </c>
      <c r="AX78">
        <v>0.2991980103869431</v>
      </c>
      <c r="AY78">
        <v>1.7335369861815053E-8</v>
      </c>
      <c r="AZ78">
        <v>1080577.4158407254</v>
      </c>
      <c r="BA78">
        <v>8.8268229869594174E-6</v>
      </c>
      <c r="BB78" s="23">
        <v>1166328.6548264318</v>
      </c>
      <c r="BC78" s="26">
        <v>4494.1134201819077</v>
      </c>
      <c r="BD78" s="27">
        <v>0.38681182733148617</v>
      </c>
      <c r="BE78" s="23">
        <v>3344300</v>
      </c>
      <c r="BF78" s="28">
        <v>0.34875120498353368</v>
      </c>
      <c r="BG78">
        <v>1</v>
      </c>
      <c r="BH78">
        <v>8.8999999999999996E-2</v>
      </c>
      <c r="BI78">
        <v>4.5999999999999999E-2</v>
      </c>
      <c r="BJ78">
        <v>5625</v>
      </c>
      <c r="BK78" s="21">
        <v>1.0428609739097174</v>
      </c>
      <c r="BL78">
        <v>20.060761785651948</v>
      </c>
      <c r="BM78">
        <v>1.1663286548264318</v>
      </c>
      <c r="BN78">
        <v>20.060761785651948</v>
      </c>
      <c r="BO78">
        <v>1.0428609739097174</v>
      </c>
      <c r="BP78">
        <v>397.57322056851768</v>
      </c>
      <c r="BQ78" t="s">
        <v>604</v>
      </c>
      <c r="BR78">
        <v>0.3175</v>
      </c>
    </row>
    <row r="79" spans="1:70">
      <c r="A79" s="20" t="s">
        <v>681</v>
      </c>
      <c r="B79">
        <v>13789520</v>
      </c>
      <c r="C79" s="21">
        <v>608.621106065763</v>
      </c>
      <c r="D79">
        <v>85.147893581579396</v>
      </c>
      <c r="E79">
        <v>624.86627494838649</v>
      </c>
      <c r="F79">
        <v>2643264.3898665085</v>
      </c>
      <c r="G79">
        <v>1562686.9740257831</v>
      </c>
      <c r="H79">
        <v>2.2019594042733509E-5</v>
      </c>
      <c r="I79">
        <v>7.2223252690249831E-5</v>
      </c>
      <c r="J79">
        <v>0.4911212487937569</v>
      </c>
      <c r="K79">
        <v>7679.7516396704104</v>
      </c>
      <c r="L79">
        <v>6.5036382888884548E-3</v>
      </c>
      <c r="M79">
        <v>78</v>
      </c>
      <c r="N79">
        <v>3973.08</v>
      </c>
      <c r="O79" s="22">
        <v>1.7719053836560401E-5</v>
      </c>
      <c r="P79" s="22">
        <v>1.4921936786020801E-2</v>
      </c>
      <c r="Q79" s="22">
        <v>4.7498000000000002E-3</v>
      </c>
      <c r="R79">
        <v>0.3175</v>
      </c>
      <c r="S79" s="23">
        <v>1197501.66015625</v>
      </c>
      <c r="T79">
        <v>588.17556002646495</v>
      </c>
      <c r="U79" s="24">
        <v>598.66929367476439</v>
      </c>
      <c r="V79">
        <v>0.03</v>
      </c>
      <c r="W79" s="22">
        <v>261291.68489454698</v>
      </c>
      <c r="X79">
        <v>2.314682056029143E-2</v>
      </c>
      <c r="Y79">
        <v>6.5728591754018684</v>
      </c>
      <c r="Z79">
        <v>6.5728591860058225</v>
      </c>
      <c r="AA79">
        <v>-1.0603954159194018E-8</v>
      </c>
      <c r="AB79">
        <v>1.0677479180822466E-5</v>
      </c>
      <c r="AC79">
        <v>622.42114520249368</v>
      </c>
      <c r="AD79">
        <v>7027.425863163131</v>
      </c>
      <c r="AE79">
        <v>598.66929367476439</v>
      </c>
      <c r="AF79" s="25">
        <v>0</v>
      </c>
      <c r="AG79">
        <v>1.0692917141523405E-5</v>
      </c>
      <c r="AH79">
        <v>73.09183951099017</v>
      </c>
      <c r="AI79">
        <v>0.34201165265245409</v>
      </c>
      <c r="AJ79">
        <v>31.640777495053246</v>
      </c>
      <c r="AK79">
        <v>0.90488075623402264</v>
      </c>
      <c r="AL79">
        <v>1.1293680422758512</v>
      </c>
      <c r="AM79">
        <v>608.62110606561873</v>
      </c>
      <c r="AN79">
        <v>1.4426859706873074E-10</v>
      </c>
      <c r="AO79">
        <v>1.5437960700939612E-8</v>
      </c>
      <c r="AP79">
        <v>3.9824366295774296</v>
      </c>
      <c r="AQ79">
        <v>3.4383059656185786E-5</v>
      </c>
      <c r="AR79">
        <v>5.3541775511121725E-6</v>
      </c>
      <c r="AS79">
        <v>15.843229524886572</v>
      </c>
      <c r="AT79">
        <v>10.763711248758057</v>
      </c>
      <c r="AU79">
        <v>3.6813146728615531</v>
      </c>
      <c r="AV79">
        <v>0.30112195671587649</v>
      </c>
      <c r="AW79">
        <v>6.419422012159494E-3</v>
      </c>
      <c r="AX79">
        <v>0.30112193621344852</v>
      </c>
      <c r="AY79">
        <v>2.0502427977575621E-8</v>
      </c>
      <c r="AZ79">
        <v>1080577.4158407254</v>
      </c>
      <c r="BA79">
        <v>8.6336740177668876E-6</v>
      </c>
      <c r="BB79" s="23">
        <v>1207361.3144408183</v>
      </c>
      <c r="BC79" s="26">
        <v>9859.6542845682707</v>
      </c>
      <c r="BD79" s="27">
        <v>0.82335203470881058</v>
      </c>
      <c r="BE79" s="23">
        <v>3129760</v>
      </c>
      <c r="BF79" s="28">
        <v>0.385768018774864</v>
      </c>
      <c r="BG79">
        <v>1</v>
      </c>
      <c r="BH79">
        <v>7.1999999999999995E-2</v>
      </c>
      <c r="BI79">
        <v>4.5999999999999999E-2</v>
      </c>
      <c r="BJ79">
        <v>5625</v>
      </c>
      <c r="BK79" s="21">
        <v>1.0429769240598905</v>
      </c>
      <c r="BL79">
        <v>20.445546039298051</v>
      </c>
      <c r="BM79">
        <v>1.2073613144408182</v>
      </c>
      <c r="BN79">
        <v>20.445546039298051</v>
      </c>
      <c r="BO79">
        <v>1.0429769240598905</v>
      </c>
      <c r="BP79">
        <v>382.37666970121211</v>
      </c>
      <c r="BQ79" t="s">
        <v>604</v>
      </c>
      <c r="BR79">
        <v>0.3175</v>
      </c>
    </row>
    <row r="80" spans="1:70">
      <c r="A80" s="20" t="s">
        <v>682</v>
      </c>
      <c r="B80">
        <v>13789520</v>
      </c>
      <c r="C80" s="21">
        <v>608.621106065763</v>
      </c>
      <c r="D80">
        <v>85.147893581579396</v>
      </c>
      <c r="E80">
        <v>624.86627494838649</v>
      </c>
      <c r="F80">
        <v>2643264.3898665085</v>
      </c>
      <c r="G80">
        <v>1562686.9740257831</v>
      </c>
      <c r="H80">
        <v>2.2019594042733509E-5</v>
      </c>
      <c r="I80">
        <v>7.2223252690249831E-5</v>
      </c>
      <c r="J80">
        <v>0.4911212487937569</v>
      </c>
      <c r="K80">
        <v>7679.7516396704104</v>
      </c>
      <c r="L80">
        <v>6.5036382888884548E-3</v>
      </c>
      <c r="M80" s="30">
        <v>79</v>
      </c>
      <c r="N80">
        <v>2766.24</v>
      </c>
      <c r="O80" s="22">
        <v>4.7446061512773302E-5</v>
      </c>
      <c r="P80" s="22">
        <v>2.441771474076131E-2</v>
      </c>
      <c r="Q80" s="22">
        <v>7.7723999999999996E-3</v>
      </c>
      <c r="R80">
        <v>0.59055000000000002</v>
      </c>
      <c r="S80" s="23">
        <v>928553.09140624991</v>
      </c>
      <c r="T80">
        <v>584.781818283598</v>
      </c>
      <c r="U80" s="24">
        <v>598.06589056439032</v>
      </c>
      <c r="V80">
        <v>0.03</v>
      </c>
      <c r="W80" s="22">
        <v>297692.54326179845</v>
      </c>
      <c r="X80">
        <v>2.4120812357165521E-2</v>
      </c>
      <c r="Y80">
        <v>6.4387866497231192</v>
      </c>
      <c r="Z80">
        <v>6.4387866773748144</v>
      </c>
      <c r="AA80">
        <v>-2.7651695155839207E-8</v>
      </c>
      <c r="AB80">
        <v>2.11369857143727E-5</v>
      </c>
      <c r="AC80">
        <v>624.77140799285041</v>
      </c>
      <c r="AD80">
        <v>8173.1398903448398</v>
      </c>
      <c r="AE80">
        <v>598.06589081210439</v>
      </c>
      <c r="AF80" s="25">
        <v>2.4771406970103271E-7</v>
      </c>
      <c r="AG80">
        <v>2.1158068273088913E-5</v>
      </c>
      <c r="AH80">
        <v>36.922795199503511</v>
      </c>
      <c r="AI80">
        <v>0.24308252720246545</v>
      </c>
      <c r="AJ80">
        <v>44.497929032325295</v>
      </c>
      <c r="AK80">
        <v>1.0029274150706411</v>
      </c>
      <c r="AL80">
        <v>1.1293680422758512</v>
      </c>
      <c r="AM80">
        <v>608.62110604699319</v>
      </c>
      <c r="AN80">
        <v>1.8769810594676528E-8</v>
      </c>
      <c r="AO80">
        <v>2.1082558716213092E-8</v>
      </c>
      <c r="AP80">
        <v>3.2894832598426307</v>
      </c>
      <c r="AQ80">
        <v>5.0394937066926603E-5</v>
      </c>
      <c r="AR80">
        <v>1.0589575415902563E-5</v>
      </c>
      <c r="AS80">
        <v>22.271134077898278</v>
      </c>
      <c r="AT80">
        <v>12.466457019957373</v>
      </c>
      <c r="AU80">
        <v>3.0303778776721546</v>
      </c>
      <c r="AV80">
        <v>0.25910538217047607</v>
      </c>
      <c r="AW80">
        <v>1.2707796387863634E-2</v>
      </c>
      <c r="AX80">
        <v>0.25910537792836152</v>
      </c>
      <c r="AY80">
        <v>4.2421145485249667E-9</v>
      </c>
      <c r="AZ80">
        <v>1080577.4158407254</v>
      </c>
      <c r="BA80">
        <v>1.5320016271898433E-5</v>
      </c>
      <c r="BB80" s="23">
        <v>929195.42789374362</v>
      </c>
      <c r="BC80" s="26">
        <v>642.33648749371059</v>
      </c>
      <c r="BD80" s="27">
        <v>6.9176064722472924E-2</v>
      </c>
      <c r="BE80" s="23">
        <v>2236895</v>
      </c>
      <c r="BF80" s="28">
        <v>0.41539519194854635</v>
      </c>
      <c r="BG80">
        <v>1</v>
      </c>
      <c r="BH80">
        <v>8.3000000000000004E-2</v>
      </c>
      <c r="BI80">
        <v>4.5999999999999999E-2</v>
      </c>
      <c r="BJ80">
        <v>5625</v>
      </c>
      <c r="BK80" s="21">
        <v>1.0439130446113452</v>
      </c>
      <c r="BL80">
        <v>23.839287782165002</v>
      </c>
      <c r="BM80">
        <v>0.92919542789374354</v>
      </c>
      <c r="BN80">
        <v>23.839287782165002</v>
      </c>
      <c r="BO80">
        <v>1.0439130446113452</v>
      </c>
      <c r="BP80">
        <v>261.16861938768136</v>
      </c>
      <c r="BQ80" t="s">
        <v>604</v>
      </c>
      <c r="BR80">
        <v>0.59055000000000002</v>
      </c>
    </row>
    <row r="81" spans="1:70">
      <c r="A81" s="20" t="s">
        <v>683</v>
      </c>
      <c r="B81">
        <v>13789520</v>
      </c>
      <c r="C81" s="21">
        <v>608.621106065763</v>
      </c>
      <c r="D81">
        <v>85.147893581579396</v>
      </c>
      <c r="E81">
        <v>624.86627494838649</v>
      </c>
      <c r="F81">
        <v>2643264.3898665085</v>
      </c>
      <c r="G81">
        <v>1562686.9740257831</v>
      </c>
      <c r="H81">
        <v>2.2019594042733509E-5</v>
      </c>
      <c r="I81">
        <v>7.2223252690249831E-5</v>
      </c>
      <c r="J81">
        <v>0.4911212487937569</v>
      </c>
      <c r="K81">
        <v>7679.7516396704104</v>
      </c>
      <c r="L81">
        <v>6.5036382888884548E-3</v>
      </c>
      <c r="M81">
        <v>80</v>
      </c>
      <c r="N81">
        <v>2766.24</v>
      </c>
      <c r="O81" s="22">
        <v>4.7446061512773302E-5</v>
      </c>
      <c r="P81" s="22">
        <v>2.441771474076131E-2</v>
      </c>
      <c r="Q81" s="22">
        <v>7.7723999999999996E-3</v>
      </c>
      <c r="R81">
        <v>0.59055000000000002</v>
      </c>
      <c r="S81" s="23">
        <v>948801.94766875019</v>
      </c>
      <c r="T81">
        <v>584.22817624184802</v>
      </c>
      <c r="U81" s="24">
        <v>597.801932841915</v>
      </c>
      <c r="V81">
        <v>0.03</v>
      </c>
      <c r="W81" s="22">
        <v>297692.54326179845</v>
      </c>
      <c r="X81">
        <v>2.4120812357165521E-2</v>
      </c>
      <c r="Y81">
        <v>6.4387866497231192</v>
      </c>
      <c r="Z81">
        <v>6.4387866773748144</v>
      </c>
      <c r="AA81">
        <v>-2.7651695155839207E-8</v>
      </c>
      <c r="AB81">
        <v>2.11369857143727E-5</v>
      </c>
      <c r="AC81">
        <v>625.17547905653669</v>
      </c>
      <c r="AD81">
        <v>8173.1398903448398</v>
      </c>
      <c r="AE81">
        <v>597.80193284191512</v>
      </c>
      <c r="AF81" s="25">
        <v>0</v>
      </c>
      <c r="AG81">
        <v>2.1158702135068724E-5</v>
      </c>
      <c r="AH81">
        <v>36.922795199503511</v>
      </c>
      <c r="AI81">
        <v>0.24308252720246545</v>
      </c>
      <c r="AJ81">
        <v>44.499262119308</v>
      </c>
      <c r="AK81">
        <v>1.0280152883966882</v>
      </c>
      <c r="AL81">
        <v>1.1293680422758512</v>
      </c>
      <c r="AM81">
        <v>608.62110604652366</v>
      </c>
      <c r="AN81">
        <v>1.9239337234466802E-8</v>
      </c>
      <c r="AO81">
        <v>2.1716420696023909E-8</v>
      </c>
      <c r="AP81">
        <v>3.2895506970518724</v>
      </c>
      <c r="AQ81">
        <v>5.0392870852179738E-5</v>
      </c>
      <c r="AR81">
        <v>1.0590209277882374E-5</v>
      </c>
      <c r="AS81">
        <v>22.272467164880979</v>
      </c>
      <c r="AT81">
        <v>12.466756296833491</v>
      </c>
      <c r="AU81">
        <v>3.0304506266515348</v>
      </c>
      <c r="AV81">
        <v>0.25910007040033767</v>
      </c>
      <c r="AW81">
        <v>1.2707796387863634E-2</v>
      </c>
      <c r="AX81">
        <v>0.25910006615626974</v>
      </c>
      <c r="AY81">
        <v>4.2440679304256435E-9</v>
      </c>
      <c r="AZ81">
        <v>1080577.4158407254</v>
      </c>
      <c r="BA81">
        <v>1.5319074090374203E-5</v>
      </c>
      <c r="BB81" s="23">
        <v>957191.21031483368</v>
      </c>
      <c r="BC81" s="26">
        <v>8389.2626460834872</v>
      </c>
      <c r="BD81" s="27">
        <v>0.88419534410698553</v>
      </c>
      <c r="BE81" s="23">
        <v>2255825</v>
      </c>
      <c r="BF81" s="28">
        <v>0.42431979888281834</v>
      </c>
      <c r="BG81">
        <v>1</v>
      </c>
      <c r="BH81">
        <v>8.2000000000000003E-2</v>
      </c>
      <c r="BI81">
        <v>4.5999999999999999E-2</v>
      </c>
      <c r="BJ81">
        <v>5625</v>
      </c>
      <c r="BK81" s="21">
        <v>1.0440505646942355</v>
      </c>
      <c r="BL81">
        <v>24.392929823914983</v>
      </c>
      <c r="BM81">
        <v>0.95719121031483367</v>
      </c>
      <c r="BN81">
        <v>24.392929823914983</v>
      </c>
      <c r="BO81">
        <v>1.0440505646942355</v>
      </c>
      <c r="BP81">
        <v>243.5806394812424</v>
      </c>
      <c r="BQ81" t="s">
        <v>604</v>
      </c>
      <c r="BR81">
        <v>0.59055000000000002</v>
      </c>
    </row>
    <row r="82" spans="1:70">
      <c r="A82" s="20" t="s">
        <v>684</v>
      </c>
      <c r="B82">
        <v>13789520</v>
      </c>
      <c r="C82" s="21">
        <v>608.621106065763</v>
      </c>
      <c r="D82">
        <v>85.147893581579396</v>
      </c>
      <c r="E82">
        <v>624.86627494838649</v>
      </c>
      <c r="F82">
        <v>2643264.3898665085</v>
      </c>
      <c r="G82">
        <v>1562686.9740257831</v>
      </c>
      <c r="H82">
        <v>2.2019594042733509E-5</v>
      </c>
      <c r="I82">
        <v>7.2223252690249831E-5</v>
      </c>
      <c r="J82">
        <v>0.4911212487937569</v>
      </c>
      <c r="K82">
        <v>7679.7516396704104</v>
      </c>
      <c r="L82">
        <v>6.5036382888884548E-3</v>
      </c>
      <c r="M82" s="30">
        <v>81</v>
      </c>
      <c r="N82">
        <v>2888.28</v>
      </c>
      <c r="O82" s="22">
        <v>4.7446061512773302E-5</v>
      </c>
      <c r="P82" s="22">
        <v>2.441771474076131E-2</v>
      </c>
      <c r="Q82" s="22">
        <v>7.7723999999999996E-3</v>
      </c>
      <c r="R82">
        <v>0.59055000000000002</v>
      </c>
      <c r="S82" s="23">
        <v>1330065.30078125</v>
      </c>
      <c r="T82">
        <v>574.77270588422698</v>
      </c>
      <c r="U82" s="24">
        <v>592.99688676828771</v>
      </c>
      <c r="V82">
        <v>0.03</v>
      </c>
      <c r="W82" s="22">
        <v>310826.03781746601</v>
      </c>
      <c r="X82">
        <v>2.3699630481878314E-2</v>
      </c>
      <c r="Y82">
        <v>6.4957486639876452</v>
      </c>
      <c r="Z82">
        <v>6.4957486725553082</v>
      </c>
      <c r="AA82">
        <v>-8.5676630234843287E-9</v>
      </c>
      <c r="AB82">
        <v>1.9733064588115867E-5</v>
      </c>
      <c r="AC82">
        <v>632.02126424257801</v>
      </c>
      <c r="AD82">
        <v>8458.8863608814681</v>
      </c>
      <c r="AE82">
        <v>592.99688676828771</v>
      </c>
      <c r="AF82" s="25">
        <v>0</v>
      </c>
      <c r="AG82">
        <v>1.9761478312417291E-5</v>
      </c>
      <c r="AH82">
        <v>39.549690377876139</v>
      </c>
      <c r="AI82">
        <v>0.25158109386462224</v>
      </c>
      <c r="AJ82">
        <v>43.013766498832169</v>
      </c>
      <c r="AK82">
        <v>1.460834015692698</v>
      </c>
      <c r="AL82">
        <v>1.1293680422758512</v>
      </c>
      <c r="AM82">
        <v>608.62110605589271</v>
      </c>
      <c r="AN82">
        <v>9.8702912509907037E-9</v>
      </c>
      <c r="AO82">
        <v>2.8413724301424122E-8</v>
      </c>
      <c r="AP82">
        <v>3.3569805301774398</v>
      </c>
      <c r="AQ82">
        <v>4.8388774534276862E-5</v>
      </c>
      <c r="AR82">
        <v>9.8949460183593577E-6</v>
      </c>
      <c r="AS82">
        <v>21.537806576181968</v>
      </c>
      <c r="AT82">
        <v>12.299049181411853</v>
      </c>
      <c r="AU82">
        <v>3.0942082465543805</v>
      </c>
      <c r="AV82">
        <v>0.26277228362305927</v>
      </c>
      <c r="AW82">
        <v>1.1863743027645828E-2</v>
      </c>
      <c r="AX82">
        <v>0.26277227655163815</v>
      </c>
      <c r="AY82">
        <v>7.0714211153344309E-9</v>
      </c>
      <c r="AZ82">
        <v>1080577.4158407254</v>
      </c>
      <c r="BA82">
        <v>1.4414374494962941E-5</v>
      </c>
      <c r="BB82" s="23">
        <v>1330991.6572084543</v>
      </c>
      <c r="BC82" s="26">
        <v>926.35642720432952</v>
      </c>
      <c r="BD82" s="27">
        <v>6.9647439615198509E-2</v>
      </c>
      <c r="BE82" s="23">
        <v>2527155</v>
      </c>
      <c r="BF82" s="28">
        <v>0.52667590915810636</v>
      </c>
      <c r="BG82">
        <v>1</v>
      </c>
      <c r="BH82">
        <v>4.9000000000000002E-2</v>
      </c>
      <c r="BI82">
        <v>4.5999999999999999E-2</v>
      </c>
      <c r="BJ82">
        <v>5625</v>
      </c>
      <c r="BK82" s="21">
        <v>1.0456915736907251</v>
      </c>
      <c r="BL82">
        <v>33.848400181536022</v>
      </c>
      <c r="BM82">
        <v>1.3309916572084544</v>
      </c>
      <c r="BN82">
        <v>33.848400181536022</v>
      </c>
      <c r="BO82">
        <v>1.0456915736907251</v>
      </c>
      <c r="BP82">
        <v>37.842180326526055</v>
      </c>
      <c r="BQ82" t="s">
        <v>604</v>
      </c>
      <c r="BR82">
        <v>0.59055000000000002</v>
      </c>
    </row>
    <row r="83" spans="1:70">
      <c r="A83" s="20" t="s">
        <v>685</v>
      </c>
      <c r="B83">
        <v>13789520</v>
      </c>
      <c r="C83" s="21">
        <v>608.621106065763</v>
      </c>
      <c r="D83">
        <v>85.147893581579396</v>
      </c>
      <c r="E83">
        <v>624.86627494838649</v>
      </c>
      <c r="F83">
        <v>2643264.3898665085</v>
      </c>
      <c r="G83">
        <v>1562686.9740257831</v>
      </c>
      <c r="H83">
        <v>2.2019594042733509E-5</v>
      </c>
      <c r="I83">
        <v>7.2223252690249831E-5</v>
      </c>
      <c r="J83">
        <v>0.4911212487937569</v>
      </c>
      <c r="K83">
        <v>7679.7516396704104</v>
      </c>
      <c r="L83">
        <v>6.5036382888884548E-3</v>
      </c>
      <c r="M83">
        <v>82</v>
      </c>
      <c r="N83">
        <v>2915.4</v>
      </c>
      <c r="O83" s="22">
        <v>4.7446061512773302E-5</v>
      </c>
      <c r="P83" s="22">
        <v>2.441771474076131E-2</v>
      </c>
      <c r="Q83" s="22">
        <v>7.7723999999999996E-3</v>
      </c>
      <c r="R83">
        <v>0.59055000000000002</v>
      </c>
      <c r="S83" s="23">
        <v>923147.01953125</v>
      </c>
      <c r="T83">
        <v>585.88293483903703</v>
      </c>
      <c r="U83" s="24">
        <v>598.41397347917257</v>
      </c>
      <c r="V83">
        <v>0.03</v>
      </c>
      <c r="W83" s="22">
        <v>313744.59216316999</v>
      </c>
      <c r="X83">
        <v>2.3609874739834138E-2</v>
      </c>
      <c r="Y83">
        <v>6.5080841313188298</v>
      </c>
      <c r="Z83">
        <v>6.508084147444321</v>
      </c>
      <c r="AA83">
        <v>-1.6125491164586947E-8</v>
      </c>
      <c r="AB83">
        <v>1.9441273774930842E-5</v>
      </c>
      <c r="AC83">
        <v>623.83479306701861</v>
      </c>
      <c r="AD83">
        <v>8522.1289477333557</v>
      </c>
      <c r="AE83">
        <v>598.41397347917257</v>
      </c>
      <c r="AF83" s="25">
        <v>0</v>
      </c>
      <c r="AG83">
        <v>1.9460924162401404E-5</v>
      </c>
      <c r="AH83">
        <v>40.143285038914101</v>
      </c>
      <c r="AI83">
        <v>0.253462031673718</v>
      </c>
      <c r="AJ83">
        <v>42.676266057857177</v>
      </c>
      <c r="AK83">
        <v>0.95093495926393912</v>
      </c>
      <c r="AL83">
        <v>1.1293680422758512</v>
      </c>
      <c r="AM83">
        <v>608.62110604673455</v>
      </c>
      <c r="AN83">
        <v>1.9028448150493205E-8</v>
      </c>
      <c r="AO83">
        <v>1.9650387470562081E-8</v>
      </c>
      <c r="AP83">
        <v>3.3704927362222925</v>
      </c>
      <c r="AQ83">
        <v>4.8001573889143933E-5</v>
      </c>
      <c r="AR83">
        <v>9.7402872749359832E-6</v>
      </c>
      <c r="AS83">
        <v>21.35967890097545</v>
      </c>
      <c r="AT83">
        <v>12.257524906265665</v>
      </c>
      <c r="AU83">
        <v>3.1068171660332955</v>
      </c>
      <c r="AV83">
        <v>0.26367557018899701</v>
      </c>
      <c r="AW83">
        <v>1.168831506966206E-2</v>
      </c>
      <c r="AX83">
        <v>0.26367556250242252</v>
      </c>
      <c r="AY83">
        <v>7.6865744880194597E-9</v>
      </c>
      <c r="AZ83">
        <v>1080577.4158407254</v>
      </c>
      <c r="BA83">
        <v>1.4241708155391233E-5</v>
      </c>
      <c r="BB83" s="23">
        <v>931648.32755148748</v>
      </c>
      <c r="BC83" s="26">
        <v>8501.308020237484</v>
      </c>
      <c r="BD83" s="27">
        <v>0.920905103994619</v>
      </c>
      <c r="BE83" s="23">
        <v>2271600</v>
      </c>
      <c r="BF83" s="28">
        <v>0.41012868795187862</v>
      </c>
      <c r="BG83">
        <v>1</v>
      </c>
      <c r="BH83">
        <v>8.1000000000000003E-2</v>
      </c>
      <c r="BI83">
        <v>4.5999999999999999E-2</v>
      </c>
      <c r="BJ83">
        <v>5625</v>
      </c>
      <c r="BK83" s="21">
        <v>1.0436266770331801</v>
      </c>
      <c r="BL83">
        <v>22.738171226725967</v>
      </c>
      <c r="BM83">
        <v>0.93164832755148741</v>
      </c>
      <c r="BN83">
        <v>22.738171226725967</v>
      </c>
      <c r="BO83">
        <v>1.0436266770331801</v>
      </c>
      <c r="BP83">
        <v>297.97073259783127</v>
      </c>
      <c r="BQ83" t="s">
        <v>604</v>
      </c>
      <c r="BR83">
        <v>0.59055000000000002</v>
      </c>
    </row>
    <row r="84" spans="1:70">
      <c r="A84" s="20" t="s">
        <v>686</v>
      </c>
      <c r="B84">
        <v>13789520</v>
      </c>
      <c r="C84" s="21">
        <v>608.621106065763</v>
      </c>
      <c r="D84">
        <v>85.147893581579396</v>
      </c>
      <c r="E84">
        <v>624.86627494838649</v>
      </c>
      <c r="F84">
        <v>2643264.3898665085</v>
      </c>
      <c r="G84">
        <v>1562686.9740257831</v>
      </c>
      <c r="H84">
        <v>2.2019594042733509E-5</v>
      </c>
      <c r="I84">
        <v>7.2223252690249831E-5</v>
      </c>
      <c r="J84">
        <v>0.4911212487937569</v>
      </c>
      <c r="K84">
        <v>7679.7516396704104</v>
      </c>
      <c r="L84">
        <v>6.5036382888884548E-3</v>
      </c>
      <c r="M84" s="30">
        <v>83</v>
      </c>
      <c r="N84">
        <v>2915.4</v>
      </c>
      <c r="O84" s="22">
        <v>4.7446061512773302E-5</v>
      </c>
      <c r="P84" s="22">
        <v>2.441771474076131E-2</v>
      </c>
      <c r="Q84" s="22">
        <v>7.7723999999999996E-3</v>
      </c>
      <c r="R84">
        <v>0.59055000000000002</v>
      </c>
      <c r="S84" s="23">
        <v>944118.84079375013</v>
      </c>
      <c r="T84">
        <v>585.33341139100696</v>
      </c>
      <c r="U84" s="24">
        <v>598.14912700786908</v>
      </c>
      <c r="V84">
        <v>0.03</v>
      </c>
      <c r="W84" s="22">
        <v>313744.59216316999</v>
      </c>
      <c r="X84">
        <v>2.3609874739834138E-2</v>
      </c>
      <c r="Y84">
        <v>6.5080841313188298</v>
      </c>
      <c r="Z84">
        <v>6.508084147444321</v>
      </c>
      <c r="AA84">
        <v>-1.6125491164586947E-8</v>
      </c>
      <c r="AB84">
        <v>1.9441273774930842E-5</v>
      </c>
      <c r="AC84">
        <v>624.22957118093098</v>
      </c>
      <c r="AD84">
        <v>8522.1289477333557</v>
      </c>
      <c r="AE84">
        <v>598.14912700786908</v>
      </c>
      <c r="AF84" s="25">
        <v>0</v>
      </c>
      <c r="AG84">
        <v>1.9461006157333621E-5</v>
      </c>
      <c r="AH84">
        <v>40.143285038914101</v>
      </c>
      <c r="AI84">
        <v>0.253462031673718</v>
      </c>
      <c r="AJ84">
        <v>42.676445866252365</v>
      </c>
      <c r="AK84">
        <v>0.97561001255653745</v>
      </c>
      <c r="AL84">
        <v>1.1293680422758512</v>
      </c>
      <c r="AM84">
        <v>608.62110604623876</v>
      </c>
      <c r="AN84">
        <v>1.9524236449797172E-8</v>
      </c>
      <c r="AO84">
        <v>1.9732382402778503E-8</v>
      </c>
      <c r="AP84">
        <v>3.3705026305159675</v>
      </c>
      <c r="AQ84">
        <v>4.8001292067099045E-5</v>
      </c>
      <c r="AR84">
        <v>9.7403692698681996E-6</v>
      </c>
      <c r="AS84">
        <v>21.359858709370648</v>
      </c>
      <c r="AT84">
        <v>12.257566996701392</v>
      </c>
      <c r="AU84">
        <v>3.1068278343606486</v>
      </c>
      <c r="AV84">
        <v>0.26367479615531897</v>
      </c>
      <c r="AW84">
        <v>1.168831506966206E-2</v>
      </c>
      <c r="AX84">
        <v>0.26367478846847675</v>
      </c>
      <c r="AY84">
        <v>7.6868422183018481E-9</v>
      </c>
      <c r="AZ84">
        <v>1080577.4158407254</v>
      </c>
      <c r="BA84">
        <v>1.4241582733834226E-5</v>
      </c>
      <c r="BB84" s="23">
        <v>935544.04416598636</v>
      </c>
      <c r="BC84" s="26">
        <v>-8574.7966277637752</v>
      </c>
      <c r="BD84" s="27">
        <v>-0.90823276236651274</v>
      </c>
      <c r="BE84" s="23">
        <v>2258980</v>
      </c>
      <c r="BF84" s="28">
        <v>0.41414445642103354</v>
      </c>
      <c r="BG84">
        <v>1</v>
      </c>
      <c r="BH84">
        <v>7.6999999999999999E-2</v>
      </c>
      <c r="BI84">
        <v>4.5999999999999999E-2</v>
      </c>
      <c r="BJ84">
        <v>5625</v>
      </c>
      <c r="BK84" s="21">
        <v>1.0437717161518605</v>
      </c>
      <c r="BL84">
        <v>23.28769467475604</v>
      </c>
      <c r="BM84">
        <v>0.93554404416598635</v>
      </c>
      <c r="BN84">
        <v>23.28769467475604</v>
      </c>
      <c r="BO84">
        <v>1.0437717161518605</v>
      </c>
      <c r="BP84">
        <v>279.30114928417765</v>
      </c>
      <c r="BQ84" t="s">
        <v>604</v>
      </c>
      <c r="BR84">
        <v>0.59055000000000002</v>
      </c>
    </row>
    <row r="85" spans="1:70">
      <c r="A85" s="20" t="s">
        <v>687</v>
      </c>
      <c r="B85">
        <v>13789520</v>
      </c>
      <c r="C85" s="21">
        <v>608.621106065763</v>
      </c>
      <c r="D85">
        <v>85.147893581579396</v>
      </c>
      <c r="E85">
        <v>624.86627494838649</v>
      </c>
      <c r="F85">
        <v>2643264.3898665085</v>
      </c>
      <c r="G85">
        <v>1562686.9740257831</v>
      </c>
      <c r="H85">
        <v>2.2019594042733509E-5</v>
      </c>
      <c r="I85">
        <v>7.2223252690249831E-5</v>
      </c>
      <c r="J85">
        <v>0.4911212487937569</v>
      </c>
      <c r="K85">
        <v>7679.7516396704104</v>
      </c>
      <c r="L85">
        <v>6.5036382888884548E-3</v>
      </c>
      <c r="M85">
        <v>84</v>
      </c>
      <c r="N85">
        <v>2996.76</v>
      </c>
      <c r="O85" s="22">
        <v>4.7446061512773302E-5</v>
      </c>
      <c r="P85" s="22">
        <v>2.441771474076131E-2</v>
      </c>
      <c r="Q85" s="22">
        <v>7.7723999999999996E-3</v>
      </c>
      <c r="R85">
        <v>0.59055000000000002</v>
      </c>
      <c r="S85" s="23">
        <v>1429043.1976562499</v>
      </c>
      <c r="T85">
        <v>573.09232433052603</v>
      </c>
      <c r="U85" s="24">
        <v>591.96388165066776</v>
      </c>
      <c r="V85">
        <v>0.03</v>
      </c>
      <c r="W85" s="22">
        <v>322500.25520028168</v>
      </c>
      <c r="X85">
        <v>2.3348415220437336E-2</v>
      </c>
      <c r="Y85">
        <v>6.5444220008767546</v>
      </c>
      <c r="Z85">
        <v>6.5444220182639521</v>
      </c>
      <c r="AA85">
        <v>-1.7387197459584058E-8</v>
      </c>
      <c r="AB85">
        <v>1.8606014860463935E-5</v>
      </c>
      <c r="AC85">
        <v>633.11775042722331</v>
      </c>
      <c r="AD85">
        <v>8711.3161924750784</v>
      </c>
      <c r="AE85">
        <v>591.96388198184525</v>
      </c>
      <c r="AF85" s="25">
        <v>3.3117748898803256E-7</v>
      </c>
      <c r="AG85">
        <v>1.8635044409057385E-5</v>
      </c>
      <c r="AH85">
        <v>41.945392418500653</v>
      </c>
      <c r="AI85">
        <v>0.25908876927802799</v>
      </c>
      <c r="AJ85">
        <v>41.772364805752098</v>
      </c>
      <c r="AK85">
        <v>1.5363076797810673</v>
      </c>
      <c r="AL85">
        <v>1.1293680422758512</v>
      </c>
      <c r="AM85">
        <v>608.62110606449937</v>
      </c>
      <c r="AN85">
        <v>1.2636292012757622E-9</v>
      </c>
      <c r="AO85">
        <v>2.9029548593450014E-8</v>
      </c>
      <c r="AP85">
        <v>3.4147955549140048</v>
      </c>
      <c r="AQ85">
        <v>4.6764129401347E-5</v>
      </c>
      <c r="AR85">
        <v>9.3320369788254174E-6</v>
      </c>
      <c r="AS85">
        <v>20.918718759306799</v>
      </c>
      <c r="AT85">
        <v>12.153221962730873</v>
      </c>
      <c r="AU85">
        <v>3.1487633210866415</v>
      </c>
      <c r="AV85">
        <v>0.2660322338273633</v>
      </c>
      <c r="AW85">
        <v>1.1186147903556822E-2</v>
      </c>
      <c r="AX85">
        <v>0.26603222428322953</v>
      </c>
      <c r="AY85">
        <v>9.5441337610857602E-9</v>
      </c>
      <c r="AZ85">
        <v>1080577.4158407254</v>
      </c>
      <c r="BA85">
        <v>1.3694561987481756E-5</v>
      </c>
      <c r="BB85" s="23">
        <v>1431314.6244925864</v>
      </c>
      <c r="BC85" s="26">
        <v>2271.4268363364972</v>
      </c>
      <c r="BD85" s="27">
        <v>0.15894738801890851</v>
      </c>
      <c r="BE85" s="23">
        <v>2587100</v>
      </c>
      <c r="BF85" s="28">
        <v>0.55325059893030282</v>
      </c>
      <c r="BG85">
        <v>1</v>
      </c>
      <c r="BH85">
        <v>3.6999999999999998E-2</v>
      </c>
      <c r="BI85">
        <v>4.5999999999999999E-2</v>
      </c>
      <c r="BJ85">
        <v>5625</v>
      </c>
      <c r="BK85" s="21">
        <v>1.0458368017443003</v>
      </c>
      <c r="BL85">
        <v>35.528781735236976</v>
      </c>
      <c r="BM85">
        <v>1.4313146244925863</v>
      </c>
      <c r="BN85">
        <v>35.528781735236976</v>
      </c>
      <c r="BO85">
        <v>1.0458368017443003</v>
      </c>
      <c r="BP85">
        <v>19.991792771150472</v>
      </c>
      <c r="BQ85" t="s">
        <v>604</v>
      </c>
      <c r="BR85">
        <v>0.59055000000000002</v>
      </c>
    </row>
    <row r="86" spans="1:70">
      <c r="A86" s="20" t="s">
        <v>688</v>
      </c>
      <c r="B86">
        <v>13789520</v>
      </c>
      <c r="C86" s="21">
        <v>608.621106065763</v>
      </c>
      <c r="D86">
        <v>85.147893581579396</v>
      </c>
      <c r="E86">
        <v>624.86627494838649</v>
      </c>
      <c r="F86">
        <v>2643264.3898665085</v>
      </c>
      <c r="G86">
        <v>1562686.9740257831</v>
      </c>
      <c r="H86">
        <v>2.2019594042733509E-5</v>
      </c>
      <c r="I86">
        <v>7.2223252690249831E-5</v>
      </c>
      <c r="J86">
        <v>0.4911212487937569</v>
      </c>
      <c r="K86">
        <v>7679.7516396704104</v>
      </c>
      <c r="L86">
        <v>6.5036382888884548E-3</v>
      </c>
      <c r="M86" s="30">
        <v>85</v>
      </c>
      <c r="N86">
        <v>3051</v>
      </c>
      <c r="O86" s="22">
        <v>4.7446061512773302E-5</v>
      </c>
      <c r="P86" s="22">
        <v>2.441771474076131E-2</v>
      </c>
      <c r="Q86" s="22">
        <v>7.7723999999999996E-3</v>
      </c>
      <c r="R86">
        <v>0.59055000000000002</v>
      </c>
      <c r="S86" s="23">
        <v>1447764.24228125</v>
      </c>
      <c r="T86">
        <v>573.09232433052603</v>
      </c>
      <c r="U86" s="24">
        <v>591.87121722994573</v>
      </c>
      <c r="V86">
        <v>0.03</v>
      </c>
      <c r="W86" s="22">
        <v>328337.36389168946</v>
      </c>
      <c r="X86">
        <v>2.3180308583188824E-2</v>
      </c>
      <c r="Y86">
        <v>6.5681096352291135</v>
      </c>
      <c r="Z86">
        <v>6.5681096469750795</v>
      </c>
      <c r="AA86">
        <v>-1.1745965977638662E-8</v>
      </c>
      <c r="AB86">
        <v>1.8080526362899183E-5</v>
      </c>
      <c r="AC86">
        <v>633.03739973696042</v>
      </c>
      <c r="AD86">
        <v>8837.0014135973688</v>
      </c>
      <c r="AE86">
        <v>591.87121722994561</v>
      </c>
      <c r="AF86" s="25">
        <v>0</v>
      </c>
      <c r="AG86">
        <v>1.8109203067865978E-5</v>
      </c>
      <c r="AH86">
        <v>43.164484208161781</v>
      </c>
      <c r="AI86">
        <v>0.26282685300011116</v>
      </c>
      <c r="AJ86">
        <v>41.17931478304088</v>
      </c>
      <c r="AK86">
        <v>1.5347091410783251</v>
      </c>
      <c r="AL86">
        <v>1.1293680422758512</v>
      </c>
      <c r="AM86">
        <v>608.62110604730594</v>
      </c>
      <c r="AN86">
        <v>1.8457058104104362E-8</v>
      </c>
      <c r="AO86">
        <v>2.8676704966795383E-8</v>
      </c>
      <c r="AP86">
        <v>3.4430890015921798</v>
      </c>
      <c r="AQ86">
        <v>4.5998722486401484E-5</v>
      </c>
      <c r="AR86">
        <v>9.0689398864163867E-6</v>
      </c>
      <c r="AS86">
        <v>20.62226200300838</v>
      </c>
      <c r="AT86">
        <v>12.081855860196056</v>
      </c>
      <c r="AU86">
        <v>3.1754361541362801</v>
      </c>
      <c r="AV86">
        <v>0.26765284745589968</v>
      </c>
      <c r="AW86">
        <v>1.0870218237829864E-2</v>
      </c>
      <c r="AX86">
        <v>0.2676528368872676</v>
      </c>
      <c r="AY86">
        <v>1.0568632080598661E-8</v>
      </c>
      <c r="AZ86">
        <v>1080577.4158407254</v>
      </c>
      <c r="BA86">
        <v>1.3359725079755533E-5</v>
      </c>
      <c r="BB86" s="23">
        <v>1449354.7535731045</v>
      </c>
      <c r="BC86" s="26">
        <v>1590.5112918545492</v>
      </c>
      <c r="BD86" s="27">
        <v>0.109859826994233</v>
      </c>
      <c r="BE86" s="23">
        <v>2602875</v>
      </c>
      <c r="BF86" s="28">
        <v>0.55682841226455537</v>
      </c>
      <c r="BG86">
        <v>1</v>
      </c>
      <c r="BH86">
        <v>3.4000000000000002E-2</v>
      </c>
      <c r="BI86">
        <v>4.5999999999999999E-2</v>
      </c>
      <c r="BJ86">
        <v>5625</v>
      </c>
      <c r="BK86" s="21">
        <v>1.0458368017443003</v>
      </c>
      <c r="BL86">
        <v>35.528781735236976</v>
      </c>
      <c r="BM86">
        <v>1.4493547535731044</v>
      </c>
      <c r="BN86">
        <v>35.528781735236976</v>
      </c>
      <c r="BO86">
        <v>1.0458368017443003</v>
      </c>
      <c r="BP86">
        <v>19.991792771150472</v>
      </c>
      <c r="BQ86" t="s">
        <v>604</v>
      </c>
      <c r="BR86">
        <v>0.59055000000000002</v>
      </c>
    </row>
    <row r="87" spans="1:70">
      <c r="A87" s="20" t="s">
        <v>689</v>
      </c>
      <c r="B87">
        <v>13789520</v>
      </c>
      <c r="C87" s="21">
        <v>608.621106065763</v>
      </c>
      <c r="D87">
        <v>85.147893581579396</v>
      </c>
      <c r="E87">
        <v>624.86627494838649</v>
      </c>
      <c r="F87">
        <v>2643264.3898665085</v>
      </c>
      <c r="G87">
        <v>1562686.9740257831</v>
      </c>
      <c r="H87">
        <v>2.2019594042733509E-5</v>
      </c>
      <c r="I87">
        <v>7.2223252690249831E-5</v>
      </c>
      <c r="J87">
        <v>0.4911212487937569</v>
      </c>
      <c r="K87">
        <v>7679.7516396704104</v>
      </c>
      <c r="L87">
        <v>6.5036382888884548E-3</v>
      </c>
      <c r="M87">
        <v>86</v>
      </c>
      <c r="N87">
        <v>3051</v>
      </c>
      <c r="O87" s="22">
        <v>4.7446061512773302E-5</v>
      </c>
      <c r="P87" s="22">
        <v>2.441771474076131E-2</v>
      </c>
      <c r="Q87" s="22">
        <v>7.7723999999999996E-3</v>
      </c>
      <c r="R87">
        <v>0.59055000000000002</v>
      </c>
      <c r="S87" s="23">
        <v>1468476.4337812504</v>
      </c>
      <c r="T87">
        <v>572.54322596837198</v>
      </c>
      <c r="U87" s="24">
        <v>591.59077588702974</v>
      </c>
      <c r="V87">
        <v>0.03</v>
      </c>
      <c r="W87" s="22">
        <v>328337.36389168946</v>
      </c>
      <c r="X87">
        <v>2.3180308583188824E-2</v>
      </c>
      <c r="Y87">
        <v>6.5681096352291135</v>
      </c>
      <c r="Z87">
        <v>6.5681096469750795</v>
      </c>
      <c r="AA87">
        <v>-1.1745965977638662E-8</v>
      </c>
      <c r="AB87">
        <v>1.8080526362899183E-5</v>
      </c>
      <c r="AC87">
        <v>633.44645304266578</v>
      </c>
      <c r="AD87">
        <v>8837.0014135973688</v>
      </c>
      <c r="AE87">
        <v>591.59077622149425</v>
      </c>
      <c r="AF87" s="25">
        <v>3.3446451652707765E-7</v>
      </c>
      <c r="AG87">
        <v>1.8109684291362569E-5</v>
      </c>
      <c r="AH87">
        <v>43.164484208161781</v>
      </c>
      <c r="AI87">
        <v>0.26282685300011116</v>
      </c>
      <c r="AJ87">
        <v>41.180409058353426</v>
      </c>
      <c r="AK87">
        <v>1.5604140561861863</v>
      </c>
      <c r="AL87">
        <v>1.1293680422758512</v>
      </c>
      <c r="AM87">
        <v>608.62110604676104</v>
      </c>
      <c r="AN87">
        <v>1.9001959117304068E-8</v>
      </c>
      <c r="AO87">
        <v>2.9157928463386664E-8</v>
      </c>
      <c r="AP87">
        <v>3.4431537019404002</v>
      </c>
      <c r="AQ87">
        <v>4.5996993777399271E-5</v>
      </c>
      <c r="AR87">
        <v>9.069421109912978E-6</v>
      </c>
      <c r="AS87">
        <v>20.62335627832093</v>
      </c>
      <c r="AT87">
        <v>12.082121167241606</v>
      </c>
      <c r="AU87">
        <v>3.1755058839521411</v>
      </c>
      <c r="AV87">
        <v>0.2676478179882591</v>
      </c>
      <c r="AW87">
        <v>1.0870218237829864E-2</v>
      </c>
      <c r="AX87">
        <v>0.26764780741915561</v>
      </c>
      <c r="AY87">
        <v>1.0569103481294917E-8</v>
      </c>
      <c r="AZ87">
        <v>1080577.4158407254</v>
      </c>
      <c r="BA87">
        <v>1.3358971965578394E-5</v>
      </c>
      <c r="BB87" s="23">
        <v>1473759.4398034464</v>
      </c>
      <c r="BC87" s="26">
        <v>5283.0060221960302</v>
      </c>
      <c r="BD87" s="27">
        <v>0.35976103536047666</v>
      </c>
      <c r="BE87" s="23">
        <v>2618650</v>
      </c>
      <c r="BF87" s="28">
        <v>0.56279359204301693</v>
      </c>
      <c r="BG87">
        <v>1</v>
      </c>
      <c r="BH87">
        <v>3.3000000000000002E-2</v>
      </c>
      <c r="BI87">
        <v>4.5999999999999999E-2</v>
      </c>
      <c r="BJ87">
        <v>5625</v>
      </c>
      <c r="BK87" s="21">
        <v>1.045874372902112</v>
      </c>
      <c r="BL87">
        <v>36.077880097391017</v>
      </c>
      <c r="BM87">
        <v>1.4737594398034464</v>
      </c>
      <c r="BN87">
        <v>36.077880097391017</v>
      </c>
      <c r="BO87">
        <v>1.045874372902112</v>
      </c>
      <c r="BP87">
        <v>15.383024530441501</v>
      </c>
      <c r="BQ87" t="s">
        <v>604</v>
      </c>
      <c r="BR87">
        <v>0.59055000000000002</v>
      </c>
    </row>
  </sheetData>
  <phoneticPr fontId="1"/>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R15"/>
  <sheetViews>
    <sheetView workbookViewId="0"/>
  </sheetViews>
  <sheetFormatPr defaultRowHeight="13.5"/>
  <cols>
    <col min="1" max="1" width="23.75" customWidth="1"/>
    <col min="2" max="2" width="10.625" customWidth="1"/>
    <col min="3" max="3" width="12.75" customWidth="1"/>
    <col min="4" max="10" width="13.875" customWidth="1"/>
    <col min="11" max="12" width="15" customWidth="1"/>
    <col min="13" max="13" width="10.625" customWidth="1"/>
    <col min="14" max="14" width="12" customWidth="1"/>
    <col min="15" max="16" width="14.25" customWidth="1"/>
    <col min="17" max="17" width="10.625" customWidth="1"/>
    <col min="18" max="18" width="14.25" customWidth="1"/>
    <col min="19" max="19" width="25.5" customWidth="1"/>
    <col min="20" max="20" width="14.25" customWidth="1"/>
    <col min="21" max="21" width="15.75" customWidth="1"/>
    <col min="22" max="23" width="13.125" customWidth="1"/>
    <col min="24" max="24" width="32.125" customWidth="1"/>
    <col min="25" max="25" width="9.75" customWidth="1"/>
    <col min="26" max="26" width="32.125" customWidth="1"/>
    <col min="27" max="27" width="10.5" customWidth="1"/>
    <col min="28" max="28" width="20" customWidth="1"/>
    <col min="29" max="31" width="10.625" customWidth="1"/>
    <col min="32" max="32" width="20.625" customWidth="1"/>
    <col min="33" max="33" width="27.25" customWidth="1"/>
    <col min="34" max="38" width="20" customWidth="1"/>
    <col min="39" max="39" width="21" customWidth="1"/>
    <col min="40" max="41" width="20" customWidth="1"/>
    <col min="42" max="42" width="15.875" customWidth="1"/>
    <col min="43" max="43" width="16.5" customWidth="1"/>
    <col min="44" max="44" width="11.625" customWidth="1"/>
    <col min="45" max="45" width="18.125" customWidth="1"/>
    <col min="46" max="46" width="19.375" customWidth="1"/>
    <col min="47" max="47" width="18.125" customWidth="1"/>
    <col min="48" max="48" width="13" customWidth="1"/>
    <col min="49" max="49" width="19" customWidth="1"/>
    <col min="50" max="50" width="18.125" customWidth="1"/>
    <col min="51" max="51" width="13.75" customWidth="1"/>
    <col min="52" max="52" width="16.75" customWidth="1"/>
    <col min="53" max="53" width="12.875" customWidth="1"/>
    <col min="54" max="54" width="20.625" customWidth="1"/>
    <col min="55" max="55" width="13.875" customWidth="1"/>
    <col min="56" max="56" width="15.625" customWidth="1"/>
    <col min="57" max="57" width="13.875" customWidth="1"/>
    <col min="58" max="58" width="12.625" customWidth="1"/>
    <col min="59" max="60" width="9.125" customWidth="1"/>
    <col min="61" max="61" width="12.875" customWidth="1"/>
    <col min="62" max="62" width="9.125" customWidth="1"/>
    <col min="63" max="63" width="11.5" customWidth="1"/>
    <col min="64" max="64" width="12.75" customWidth="1"/>
    <col min="65" max="65" width="12.875" customWidth="1"/>
    <col min="66" max="67" width="12.75" customWidth="1"/>
    <col min="68" max="68" width="15.375" customWidth="1"/>
    <col min="69" max="69" width="12" customWidth="1"/>
  </cols>
  <sheetData>
    <row r="1" spans="1:70" ht="61.5" customHeight="1">
      <c r="A1" t="s">
        <v>535</v>
      </c>
      <c r="B1" t="s">
        <v>536</v>
      </c>
      <c r="C1" s="1" t="s">
        <v>537</v>
      </c>
      <c r="D1" s="1" t="s">
        <v>538</v>
      </c>
      <c r="E1" s="1" t="s">
        <v>539</v>
      </c>
      <c r="F1" s="1" t="s">
        <v>540</v>
      </c>
      <c r="G1" s="1" t="s">
        <v>541</v>
      </c>
      <c r="H1" s="1" t="s">
        <v>542</v>
      </c>
      <c r="I1" s="1" t="s">
        <v>543</v>
      </c>
      <c r="J1" s="1" t="s">
        <v>544</v>
      </c>
      <c r="K1" s="1" t="s">
        <v>545</v>
      </c>
      <c r="L1" s="1" t="s">
        <v>546</v>
      </c>
      <c r="M1" s="2" t="s">
        <v>54</v>
      </c>
      <c r="N1" s="2" t="s">
        <v>547</v>
      </c>
      <c r="O1" s="2" t="s">
        <v>548</v>
      </c>
      <c r="P1" s="2" t="s">
        <v>549</v>
      </c>
      <c r="Q1" s="2" t="s">
        <v>550</v>
      </c>
      <c r="R1" s="2" t="s">
        <v>372</v>
      </c>
      <c r="S1" s="3" t="s">
        <v>551</v>
      </c>
      <c r="T1" s="2" t="s">
        <v>552</v>
      </c>
      <c r="U1" s="2" t="s">
        <v>553</v>
      </c>
      <c r="V1" s="4" t="s">
        <v>554</v>
      </c>
      <c r="W1" s="4" t="s">
        <v>555</v>
      </c>
      <c r="X1" s="4" t="s">
        <v>556</v>
      </c>
      <c r="Y1" s="4" t="s">
        <v>557</v>
      </c>
      <c r="Z1" s="4" t="s">
        <v>558</v>
      </c>
      <c r="AA1" s="4" t="s">
        <v>559</v>
      </c>
      <c r="AB1" s="4" t="s">
        <v>560</v>
      </c>
      <c r="AC1" s="5" t="s">
        <v>561</v>
      </c>
      <c r="AD1" s="5" t="s">
        <v>562</v>
      </c>
      <c r="AE1" s="5" t="s">
        <v>563</v>
      </c>
      <c r="AF1" s="5" t="s">
        <v>564</v>
      </c>
      <c r="AG1" s="6" t="s">
        <v>565</v>
      </c>
      <c r="AH1" s="6" t="s">
        <v>566</v>
      </c>
      <c r="AI1" s="6" t="s">
        <v>567</v>
      </c>
      <c r="AJ1" s="7" t="s">
        <v>568</v>
      </c>
      <c r="AK1" s="7" t="s">
        <v>569</v>
      </c>
      <c r="AL1" s="7" t="s">
        <v>570</v>
      </c>
      <c r="AM1" s="7" t="s">
        <v>571</v>
      </c>
      <c r="AN1" s="7" t="s">
        <v>572</v>
      </c>
      <c r="AO1" s="8" t="s">
        <v>573</v>
      </c>
      <c r="AP1" s="2" t="s">
        <v>574</v>
      </c>
      <c r="AQ1" s="2" t="s">
        <v>575</v>
      </c>
      <c r="AR1" s="2" t="s">
        <v>576</v>
      </c>
      <c r="AS1" s="2" t="s">
        <v>577</v>
      </c>
      <c r="AT1" s="2" t="s">
        <v>578</v>
      </c>
      <c r="AU1" s="2" t="s">
        <v>579</v>
      </c>
      <c r="AV1" s="2" t="s">
        <v>580</v>
      </c>
      <c r="AW1" s="2" t="s">
        <v>581</v>
      </c>
      <c r="AX1" s="2" t="s">
        <v>582</v>
      </c>
      <c r="AY1" s="2" t="s">
        <v>583</v>
      </c>
      <c r="AZ1" s="9" t="s">
        <v>584</v>
      </c>
      <c r="BA1" t="s">
        <v>585</v>
      </c>
      <c r="BB1" t="s">
        <v>586</v>
      </c>
      <c r="BC1" s="10" t="s">
        <v>587</v>
      </c>
      <c r="BD1" s="10" t="s">
        <v>588</v>
      </c>
      <c r="BE1" t="s">
        <v>589</v>
      </c>
      <c r="BF1" s="11" t="s">
        <v>590</v>
      </c>
      <c r="BG1" t="s">
        <v>591</v>
      </c>
      <c r="BH1" t="s">
        <v>592</v>
      </c>
      <c r="BI1" t="s">
        <v>593</v>
      </c>
      <c r="BJ1" t="s">
        <v>594</v>
      </c>
      <c r="BK1" t="s">
        <v>595</v>
      </c>
      <c r="BL1" t="s">
        <v>596</v>
      </c>
      <c r="BM1" t="s">
        <v>597</v>
      </c>
      <c r="BN1" t="s">
        <v>598</v>
      </c>
      <c r="BO1" t="s">
        <v>599</v>
      </c>
      <c r="BP1" t="s">
        <v>600</v>
      </c>
      <c r="BQ1" t="s">
        <v>601</v>
      </c>
      <c r="BR1" t="s">
        <v>602</v>
      </c>
    </row>
    <row r="2" spans="1:70">
      <c r="A2" s="12" t="s">
        <v>690</v>
      </c>
      <c r="B2" s="13">
        <v>14927148.904999999</v>
      </c>
      <c r="C2" s="13">
        <v>614.9156661127455</v>
      </c>
      <c r="D2" s="13">
        <v>95.99129627600891</v>
      </c>
      <c r="E2" s="13">
        <v>604.83147460894611</v>
      </c>
      <c r="F2" s="13">
        <v>2612762.6286267578</v>
      </c>
      <c r="G2" s="13">
        <v>1607339.4945123668</v>
      </c>
      <c r="H2" s="13">
        <v>2.2671477363907453E-5</v>
      </c>
      <c r="I2" s="13">
        <v>6.9572022522881486E-5</v>
      </c>
      <c r="J2" s="13">
        <v>0.47825678197067412</v>
      </c>
      <c r="K2" s="13">
        <v>8454.9052671850641</v>
      </c>
      <c r="L2" s="13">
        <v>5.2373024455701312E-3</v>
      </c>
      <c r="M2" s="14">
        <v>229</v>
      </c>
      <c r="N2" s="13">
        <v>3507.9720000000002</v>
      </c>
      <c r="O2" s="15">
        <v>1.0848891429240124E-4</v>
      </c>
      <c r="P2" s="15">
        <v>3.3674103335298272E-2</v>
      </c>
      <c r="Q2" s="13">
        <v>1.2886925387400553E-2</v>
      </c>
      <c r="R2" s="13">
        <v>1.778</v>
      </c>
      <c r="S2" s="16">
        <v>1550934.60203125</v>
      </c>
      <c r="T2" s="13">
        <v>579.81666666666661</v>
      </c>
      <c r="U2" s="17">
        <v>598.69947242040178</v>
      </c>
      <c r="V2" s="13">
        <v>0.03</v>
      </c>
      <c r="W2" s="15">
        <v>1697921.1950677731</v>
      </c>
      <c r="X2" s="13">
        <v>1.5808189466610945E-2</v>
      </c>
      <c r="Y2" s="13">
        <v>7.9535118739752901</v>
      </c>
      <c r="Z2" s="13">
        <v>7.953511887862148</v>
      </c>
      <c r="AA2" s="13">
        <v>-1.3886857885836434E-8</v>
      </c>
      <c r="AB2" s="13">
        <v>1.5632156766116078E-5</v>
      </c>
      <c r="AC2" s="13">
        <v>632.68348025459318</v>
      </c>
      <c r="AD2" s="13">
        <v>37738.41071644445</v>
      </c>
      <c r="AE2" s="13">
        <v>598.69947242040166</v>
      </c>
      <c r="AF2" s="18">
        <v>0</v>
      </c>
      <c r="AG2" s="13">
        <v>1.5664159842023211E-5</v>
      </c>
      <c r="AH2" s="13">
        <v>40.20406799084099</v>
      </c>
      <c r="AI2" s="13">
        <v>0.25782071459805578</v>
      </c>
      <c r="AJ2" s="13">
        <v>35.109501907755636</v>
      </c>
      <c r="AK2" s="13">
        <v>1.0848455230884144</v>
      </c>
      <c r="AL2" s="13">
        <v>1.2299352185945529</v>
      </c>
      <c r="AM2" s="13">
        <v>614.91566611001031</v>
      </c>
      <c r="AN2" s="13">
        <v>2.7351916287443601E-9</v>
      </c>
      <c r="AO2" s="13">
        <v>3.2003075907132588E-8</v>
      </c>
      <c r="AP2" s="13">
        <v>3.1636590393141626</v>
      </c>
      <c r="AQ2" s="13">
        <v>3.9687171162984917E-5</v>
      </c>
      <c r="AR2" s="13">
        <v>7.8480814589651718E-6</v>
      </c>
      <c r="AS2" s="13">
        <v>17.590616651941023</v>
      </c>
      <c r="AT2" s="13">
        <v>11.286828075479086</v>
      </c>
      <c r="AU2" s="13">
        <v>2.9099780799654167</v>
      </c>
      <c r="AV2" s="13">
        <v>0.2536809593487459</v>
      </c>
      <c r="AW2" s="13">
        <v>1.0168983703586362E-2</v>
      </c>
      <c r="AX2" s="13">
        <v>0.25368094018623077</v>
      </c>
      <c r="AY2" s="13">
        <v>1.916251513023326E-8</v>
      </c>
      <c r="AZ2" s="13">
        <v>1005423.1341143909</v>
      </c>
      <c r="BA2" s="13">
        <v>1.2544705567129808E-5</v>
      </c>
      <c r="BB2" s="16">
        <v>1551366.8462386318</v>
      </c>
      <c r="BC2" s="16">
        <v>432.24420738173649</v>
      </c>
      <c r="BD2" s="19">
        <v>2.7869918358622521E-2</v>
      </c>
      <c r="BE2" s="16">
        <v>2915712.5985881896</v>
      </c>
      <c r="BF2" s="13">
        <v>0.53207124974862596</v>
      </c>
      <c r="BG2" s="13">
        <v>0.6543279479376316</v>
      </c>
      <c r="BH2" s="13">
        <v>4.1827591863522147E-2</v>
      </c>
      <c r="BI2" s="13">
        <v>4.5999999999999999E-2</v>
      </c>
      <c r="BJ2" s="13">
        <v>5625</v>
      </c>
      <c r="BK2" s="13">
        <v>1.0458039901580181</v>
      </c>
      <c r="BL2" s="13">
        <v>35.098999446078892</v>
      </c>
      <c r="BM2" s="13">
        <v>1.5513668462386316</v>
      </c>
      <c r="BN2" s="13">
        <v>35.098999446078892</v>
      </c>
      <c r="BO2" s="13">
        <v>1.0458039901580181</v>
      </c>
      <c r="BP2" s="13">
        <v>24.019806429535006</v>
      </c>
      <c r="BQ2" s="14">
        <v>1.009375478841255</v>
      </c>
      <c r="BR2">
        <v>2.4380000000000002</v>
      </c>
    </row>
    <row r="3" spans="1:70">
      <c r="A3" s="20" t="s">
        <v>691</v>
      </c>
      <c r="B3">
        <v>14582411.055</v>
      </c>
      <c r="C3" s="21">
        <v>613.05026988781367</v>
      </c>
      <c r="D3">
        <v>92.580958140603215</v>
      </c>
      <c r="E3">
        <v>610.99184656446221</v>
      </c>
      <c r="F3">
        <v>2622345.5985878608</v>
      </c>
      <c r="G3">
        <v>1593812.5192969192</v>
      </c>
      <c r="H3">
        <v>2.2466336042427335E-5</v>
      </c>
      <c r="I3">
        <v>7.0373614625891007E-5</v>
      </c>
      <c r="J3">
        <v>0.48213977909987105</v>
      </c>
      <c r="K3">
        <v>8194.8014383951322</v>
      </c>
      <c r="L3">
        <v>5.6080351609815058E-3</v>
      </c>
      <c r="M3">
        <v>230</v>
      </c>
      <c r="N3">
        <v>3444.24</v>
      </c>
      <c r="O3" s="22">
        <v>1.0848891429240124E-4</v>
      </c>
      <c r="P3" s="22">
        <v>3.3674103335298272E-2</v>
      </c>
      <c r="Q3">
        <v>1.2886925387400553E-2</v>
      </c>
      <c r="R3">
        <v>1.778</v>
      </c>
      <c r="S3" s="23">
        <v>1803192.87109375</v>
      </c>
      <c r="T3">
        <v>570.37222222222226</v>
      </c>
      <c r="U3" s="24">
        <v>593.44225677387522</v>
      </c>
      <c r="V3">
        <v>0.03</v>
      </c>
      <c r="W3" s="22">
        <v>1648084.9291049081</v>
      </c>
      <c r="X3">
        <v>1.611558393814511E-2</v>
      </c>
      <c r="Y3">
        <v>7.87729258572387</v>
      </c>
      <c r="Z3">
        <v>7.8772925931407354</v>
      </c>
      <c r="AA3">
        <v>-7.4168653441120114E-9</v>
      </c>
      <c r="AB3">
        <v>1.7206182179050892E-5</v>
      </c>
      <c r="AC3">
        <v>634.75374336829168</v>
      </c>
      <c r="AD3">
        <v>36985.170242801796</v>
      </c>
      <c r="AE3">
        <v>593.44225712141258</v>
      </c>
      <c r="AF3" s="25">
        <v>3.4753736599668628E-7</v>
      </c>
      <c r="AG3">
        <v>1.724463914211775E-5</v>
      </c>
      <c r="AH3">
        <v>39.111768800003595</v>
      </c>
      <c r="AI3">
        <v>0.25300902971444011</v>
      </c>
      <c r="AJ3">
        <v>37.880498737933756</v>
      </c>
      <c r="AK3">
        <v>1.3331875039290033</v>
      </c>
      <c r="AL3">
        <v>1.1961215883036658</v>
      </c>
      <c r="AM3">
        <v>613.05026987914391</v>
      </c>
      <c r="AN3">
        <v>8.6697582446504384E-9</v>
      </c>
      <c r="AO3">
        <v>3.8456963066858411E-8</v>
      </c>
      <c r="AP3">
        <v>3.2067921124303878</v>
      </c>
      <c r="AQ3">
        <v>4.2618772905278344E-5</v>
      </c>
      <c r="AR3">
        <v>8.6415480525923043E-6</v>
      </c>
      <c r="AS3">
        <v>18.982487682245377</v>
      </c>
      <c r="AT3">
        <v>11.667584266022475</v>
      </c>
      <c r="AU3">
        <v>2.9520041742578145</v>
      </c>
      <c r="AV3">
        <v>0.25478793817257328</v>
      </c>
      <c r="AW3">
        <v>1.0917871766046394E-2</v>
      </c>
      <c r="AX3">
        <v>0.25478793658880378</v>
      </c>
      <c r="AY3">
        <v>1.5837695044318423E-9</v>
      </c>
      <c r="AZ3">
        <v>1028533.0792909416</v>
      </c>
      <c r="BA3">
        <v>1.3290157706225025E-5</v>
      </c>
      <c r="BB3" s="23">
        <v>1818438.1300952577</v>
      </c>
      <c r="BC3" s="26">
        <v>15245.259001507657</v>
      </c>
      <c r="BD3" s="27">
        <v>0.84545914338383832</v>
      </c>
      <c r="BE3" s="23">
        <v>3184415.5243404349</v>
      </c>
      <c r="BF3" s="28">
        <v>0.57104297984852259</v>
      </c>
      <c r="BG3">
        <v>0.6543279479376316</v>
      </c>
      <c r="BH3">
        <v>3.0903005549072472E-2</v>
      </c>
      <c r="BI3">
        <v>4.5999999999999999E-2</v>
      </c>
      <c r="BJ3">
        <v>5625</v>
      </c>
      <c r="BK3" s="21">
        <v>1.0459413868483352</v>
      </c>
      <c r="BL3">
        <v>42.678047665591407</v>
      </c>
      <c r="BM3">
        <v>1.8184381300952577</v>
      </c>
      <c r="BN3">
        <v>42.678047665591407</v>
      </c>
      <c r="BO3">
        <v>1.0459413868483352</v>
      </c>
      <c r="BP3">
        <v>7.1719392991795852</v>
      </c>
      <c r="BQ3" s="29">
        <v>1.0111623444865137</v>
      </c>
      <c r="BR3">
        <v>2.4380000000000002</v>
      </c>
    </row>
    <row r="4" spans="1:70">
      <c r="A4" s="20" t="s">
        <v>692</v>
      </c>
      <c r="B4">
        <v>16650838.154999999</v>
      </c>
      <c r="C4" s="21">
        <v>623.7467472920838</v>
      </c>
      <c r="D4">
        <v>115.08174830522883</v>
      </c>
      <c r="E4">
        <v>572.29121245744955</v>
      </c>
      <c r="F4">
        <v>2559557.8321399409</v>
      </c>
      <c r="G4">
        <v>1675797.4223693286</v>
      </c>
      <c r="H4">
        <v>2.3829582904311094E-5</v>
      </c>
      <c r="I4">
        <v>6.5509940250288218E-5</v>
      </c>
      <c r="J4">
        <v>0.45915472043015876</v>
      </c>
      <c r="K4">
        <v>10285.252806144354</v>
      </c>
      <c r="L4">
        <v>3.5437208597502243E-3</v>
      </c>
      <c r="M4" s="30">
        <v>231</v>
      </c>
      <c r="N4">
        <v>3437.46</v>
      </c>
      <c r="O4" s="22">
        <v>1.0848891429240124E-4</v>
      </c>
      <c r="P4" s="22">
        <v>3.3674103335298272E-2</v>
      </c>
      <c r="Q4">
        <v>1.2886925387400553E-2</v>
      </c>
      <c r="R4">
        <v>1.778</v>
      </c>
      <c r="S4" s="23">
        <v>2133151.26953125</v>
      </c>
      <c r="T4">
        <v>575.92777777777769</v>
      </c>
      <c r="U4" s="24">
        <v>597.71525440534867</v>
      </c>
      <c r="V4">
        <v>0.03</v>
      </c>
      <c r="W4" s="22">
        <v>1766959.0722981179</v>
      </c>
      <c r="X4">
        <v>1.4827406621256983E-2</v>
      </c>
      <c r="Y4">
        <v>8.212349073386271</v>
      </c>
      <c r="Z4">
        <v>8.2123490768499092</v>
      </c>
      <c r="AA4">
        <v>-3.4636382650887754E-9</v>
      </c>
      <c r="AB4">
        <v>1.1112385813588112E-5</v>
      </c>
      <c r="AC4">
        <v>650.95276395956296</v>
      </c>
      <c r="AD4">
        <v>38035.059485906088</v>
      </c>
      <c r="AE4">
        <v>597.71525491487625</v>
      </c>
      <c r="AF4" s="25">
        <v>5.0952758101630025E-7</v>
      </c>
      <c r="AG4">
        <v>1.1160672586839777E-5</v>
      </c>
      <c r="AH4">
        <v>38.267795080516358</v>
      </c>
      <c r="AI4">
        <v>0.25858788923415976</v>
      </c>
      <c r="AJ4">
        <v>25.212065278554938</v>
      </c>
      <c r="AK4">
        <v>1.5986598237457939</v>
      </c>
      <c r="AL4">
        <v>1.4674493516224545</v>
      </c>
      <c r="AM4">
        <v>623.74674728292723</v>
      </c>
      <c r="AN4">
        <v>9.1565652837743983E-9</v>
      </c>
      <c r="AO4">
        <v>4.828677325166557E-8</v>
      </c>
      <c r="AP4">
        <v>2.7350726256164575</v>
      </c>
      <c r="AQ4">
        <v>3.1064943180193777E-5</v>
      </c>
      <c r="AR4">
        <v>5.6044796800457214E-6</v>
      </c>
      <c r="AS4">
        <v>12.66057277876455</v>
      </c>
      <c r="AT4">
        <v>9.6424632944047062</v>
      </c>
      <c r="AU4">
        <v>2.4934242303179754</v>
      </c>
      <c r="AV4">
        <v>0.24164839529848203</v>
      </c>
      <c r="AW4">
        <v>8.3302290581558792E-3</v>
      </c>
      <c r="AX4">
        <v>0.24164839384817507</v>
      </c>
      <c r="AY4">
        <v>1.4503069578619687E-9</v>
      </c>
      <c r="AZ4">
        <v>883760.40977061237</v>
      </c>
      <c r="BA4">
        <v>1.1357995721664632E-5</v>
      </c>
      <c r="BB4" s="23">
        <v>2150196.2680550651</v>
      </c>
      <c r="BC4" s="26">
        <v>17044.998523815069</v>
      </c>
      <c r="BD4" s="27">
        <v>0.79905249886758523</v>
      </c>
      <c r="BE4" s="23">
        <v>3144395.9396539307</v>
      </c>
      <c r="BF4" s="28">
        <v>0.6838185487199534</v>
      </c>
      <c r="BG4">
        <v>0.6543279479376316</v>
      </c>
      <c r="BH4">
        <v>-6.5763840908347693E-2</v>
      </c>
      <c r="BI4">
        <v>4.5999999999999999E-2</v>
      </c>
      <c r="BJ4">
        <v>5625</v>
      </c>
      <c r="BK4" s="21">
        <v>1.0455027481817014</v>
      </c>
      <c r="BL4">
        <v>47.818969514306104</v>
      </c>
      <c r="BM4">
        <v>2.150196268055065</v>
      </c>
      <c r="BN4">
        <v>47.818969514306104</v>
      </c>
      <c r="BO4">
        <v>1.0455027481817014</v>
      </c>
      <c r="BP4">
        <v>61.136284265648236</v>
      </c>
      <c r="BQ4" s="29">
        <v>1.0083257790681535</v>
      </c>
      <c r="BR4">
        <v>2.4380000000000002</v>
      </c>
    </row>
    <row r="5" spans="1:70">
      <c r="A5" s="20" t="s">
        <v>693</v>
      </c>
      <c r="B5">
        <v>16650838.154999999</v>
      </c>
      <c r="C5" s="21">
        <v>623.7467472920838</v>
      </c>
      <c r="D5">
        <v>115.08174830522883</v>
      </c>
      <c r="E5">
        <v>572.29121245744955</v>
      </c>
      <c r="F5">
        <v>2559557.8321399409</v>
      </c>
      <c r="G5">
        <v>1675797.4223693286</v>
      </c>
      <c r="H5">
        <v>2.3829582904311094E-5</v>
      </c>
      <c r="I5">
        <v>6.5509940250288218E-5</v>
      </c>
      <c r="J5">
        <v>0.45915472043015876</v>
      </c>
      <c r="K5">
        <v>10285.252806144354</v>
      </c>
      <c r="L5">
        <v>3.5437208597502243E-3</v>
      </c>
      <c r="M5">
        <v>232</v>
      </c>
      <c r="N5">
        <v>2798.7840000000001</v>
      </c>
      <c r="O5" s="22">
        <v>1.0848891429240124E-4</v>
      </c>
      <c r="P5" s="22">
        <v>3.3674103335298272E-2</v>
      </c>
      <c r="Q5">
        <v>1.2886925387400553E-2</v>
      </c>
      <c r="R5">
        <v>1.778</v>
      </c>
      <c r="S5" s="23">
        <v>2188781.4608437498</v>
      </c>
      <c r="T5">
        <v>565.92777777777769</v>
      </c>
      <c r="U5" s="24">
        <v>593.38495915172291</v>
      </c>
      <c r="V5">
        <v>0.03</v>
      </c>
      <c r="W5" s="22">
        <v>1438660.1677409529</v>
      </c>
      <c r="X5">
        <v>1.5879996994288045E-2</v>
      </c>
      <c r="Y5">
        <v>7.935509064364906</v>
      </c>
      <c r="Z5">
        <v>7.9355090834102988</v>
      </c>
      <c r="AA5">
        <v>-1.9045392818384244E-8</v>
      </c>
      <c r="AB5">
        <v>1.5651596188145608E-5</v>
      </c>
      <c r="AC5">
        <v>660.15859572469026</v>
      </c>
      <c r="AD5">
        <v>32048.55391700126</v>
      </c>
      <c r="AE5">
        <v>593.38495915172291</v>
      </c>
      <c r="AF5" s="25">
        <v>0</v>
      </c>
      <c r="AG5">
        <v>1.5715236999108968E-5</v>
      </c>
      <c r="AH5">
        <v>27.169529424232472</v>
      </c>
      <c r="AI5">
        <v>0.21788760218648817</v>
      </c>
      <c r="AJ5">
        <v>29.913231260798213</v>
      </c>
      <c r="AK5">
        <v>2.0312745648503032</v>
      </c>
      <c r="AL5">
        <v>1.4674493516224545</v>
      </c>
      <c r="AM5">
        <v>623.74674728459786</v>
      </c>
      <c r="AN5">
        <v>7.4859372034552507E-9</v>
      </c>
      <c r="AO5">
        <v>6.3640810963360356E-8</v>
      </c>
      <c r="AP5">
        <v>2.5089117088366808</v>
      </c>
      <c r="AQ5">
        <v>3.6917946205136628E-5</v>
      </c>
      <c r="AR5">
        <v>7.8894389050361643E-6</v>
      </c>
      <c r="AS5">
        <v>15.017184309575873</v>
      </c>
      <c r="AT5">
        <v>10.495975830090183</v>
      </c>
      <c r="AU5">
        <v>2.2869430062256848</v>
      </c>
      <c r="AV5">
        <v>0.22196870261099599</v>
      </c>
      <c r="AW5">
        <v>1.1732978278488434E-2</v>
      </c>
      <c r="AX5">
        <v>0.22196869861194682</v>
      </c>
      <c r="AY5">
        <v>3.999049175140712E-9</v>
      </c>
      <c r="AZ5">
        <v>883760.40977061237</v>
      </c>
      <c r="BA5">
        <v>1.4714725143617968E-5</v>
      </c>
      <c r="BB5" s="23">
        <v>2187435.0694962279</v>
      </c>
      <c r="BC5" s="26">
        <v>-1346.391347521916</v>
      </c>
      <c r="BD5" s="27">
        <v>-6.1513283605888085E-2</v>
      </c>
      <c r="BE5" s="23">
        <v>2955732.1832746952</v>
      </c>
      <c r="BF5" s="28">
        <v>0.74006538274138878</v>
      </c>
      <c r="BG5">
        <v>0.6543279479376316</v>
      </c>
      <c r="BH5">
        <v>-9.2078770611555866E-2</v>
      </c>
      <c r="BI5">
        <v>4.5999999999999999E-2</v>
      </c>
      <c r="BJ5">
        <v>5625</v>
      </c>
      <c r="BK5" s="21">
        <v>1.0434753523757512</v>
      </c>
      <c r="BL5">
        <v>57.818969514306104</v>
      </c>
      <c r="BM5">
        <v>2.1874350694962277</v>
      </c>
      <c r="BN5">
        <v>57.818969514306104</v>
      </c>
      <c r="BO5">
        <v>1.0434753523757512</v>
      </c>
      <c r="BP5">
        <v>317.5156745517703</v>
      </c>
      <c r="BQ5" s="29">
        <v>1.008775394691833</v>
      </c>
      <c r="BR5">
        <v>2.4380000000000002</v>
      </c>
    </row>
    <row r="6" spans="1:70">
      <c r="A6" s="20" t="s">
        <v>694</v>
      </c>
      <c r="B6">
        <v>14582411.055</v>
      </c>
      <c r="C6" s="21">
        <v>613.05026988781367</v>
      </c>
      <c r="D6">
        <v>92.580958140603215</v>
      </c>
      <c r="E6">
        <v>610.99184656446221</v>
      </c>
      <c r="F6">
        <v>2622345.5985878608</v>
      </c>
      <c r="G6">
        <v>1593812.5192969192</v>
      </c>
      <c r="H6">
        <v>2.2466336042427335E-5</v>
      </c>
      <c r="I6">
        <v>7.0373614625891007E-5</v>
      </c>
      <c r="J6">
        <v>0.48213977909987105</v>
      </c>
      <c r="K6">
        <v>8194.8014383951322</v>
      </c>
      <c r="L6">
        <v>5.6080351609815058E-3</v>
      </c>
      <c r="M6">
        <v>242</v>
      </c>
      <c r="N6">
        <v>2740.4760000000001</v>
      </c>
      <c r="O6" s="22">
        <v>1.0848891429240124E-4</v>
      </c>
      <c r="P6" s="22">
        <v>3.3674103335298272E-2</v>
      </c>
      <c r="Q6">
        <v>1.2886925387400553E-2</v>
      </c>
      <c r="R6">
        <v>1.778</v>
      </c>
      <c r="S6" s="23">
        <v>2634801.8742187498</v>
      </c>
      <c r="T6">
        <v>534.53888888888889</v>
      </c>
      <c r="U6" s="24">
        <v>576.90527598943288</v>
      </c>
      <c r="V6">
        <v>0.03</v>
      </c>
      <c r="W6" s="22">
        <v>1311330.5676067008</v>
      </c>
      <c r="X6">
        <v>1.7469075208911455E-2</v>
      </c>
      <c r="Y6">
        <v>7.5659774524761705</v>
      </c>
      <c r="Z6">
        <v>7.5659774627363792</v>
      </c>
      <c r="AA6">
        <v>-1.0260208682666416E-8</v>
      </c>
      <c r="AB6">
        <v>2.5072373860597526E-5</v>
      </c>
      <c r="AC6">
        <v>657.0423081972117</v>
      </c>
      <c r="AD6">
        <v>30638.828312541253</v>
      </c>
      <c r="AE6">
        <v>576.90527598943265</v>
      </c>
      <c r="AF6" s="25">
        <v>0</v>
      </c>
      <c r="AG6">
        <v>2.5148982512052586E-5</v>
      </c>
      <c r="AH6">
        <v>26.840865689841085</v>
      </c>
      <c r="AI6">
        <v>0.20959482333198357</v>
      </c>
      <c r="AJ6">
        <v>45.764268746789867</v>
      </c>
      <c r="AK6">
        <v>2.6260683837127745</v>
      </c>
      <c r="AL6">
        <v>1.1961215883036658</v>
      </c>
      <c r="AM6">
        <v>613.05026984673009</v>
      </c>
      <c r="AN6">
        <v>4.1083580981648993E-8</v>
      </c>
      <c r="AO6">
        <v>7.660865145505953E-8</v>
      </c>
      <c r="AP6">
        <v>2.8795138005881822</v>
      </c>
      <c r="AQ6">
        <v>5.2857208819058405E-5</v>
      </c>
      <c r="AR6">
        <v>1.2612795581753823E-5</v>
      </c>
      <c r="AS6">
        <v>22.951837768191094</v>
      </c>
      <c r="AT6">
        <v>12.616990051729612</v>
      </c>
      <c r="AU6">
        <v>2.6444558008736623</v>
      </c>
      <c r="AV6">
        <v>0.23505799971451991</v>
      </c>
      <c r="AW6">
        <v>1.5909221454929227E-2</v>
      </c>
      <c r="AX6">
        <v>0.23505799912376468</v>
      </c>
      <c r="AY6">
        <v>5.9075522251816892E-10</v>
      </c>
      <c r="AZ6">
        <v>1028533.0792909416</v>
      </c>
      <c r="BA6">
        <v>1.8356296402629347E-5</v>
      </c>
      <c r="BB6" s="23">
        <v>2622686.8242223347</v>
      </c>
      <c r="BC6" s="26">
        <v>-12115.049996415153</v>
      </c>
      <c r="BD6" s="27">
        <v>-0.4598087664563929</v>
      </c>
      <c r="BE6" s="23">
        <v>3264454.6937134438</v>
      </c>
      <c r="BF6" s="28">
        <v>0.80340732841935281</v>
      </c>
      <c r="BG6">
        <v>0.6543279479376316</v>
      </c>
      <c r="BH6">
        <v>-9.4205149215638898E-2</v>
      </c>
      <c r="BI6">
        <v>4.5999999999999999E-2</v>
      </c>
      <c r="BJ6">
        <v>5625</v>
      </c>
      <c r="BK6" s="21">
        <v>1.0353385511684958</v>
      </c>
      <c r="BL6">
        <v>78.511380998924778</v>
      </c>
      <c r="BM6">
        <v>2.6226868242223347</v>
      </c>
      <c r="BN6">
        <v>78.511380998924778</v>
      </c>
      <c r="BO6">
        <v>1.0353385511684958</v>
      </c>
      <c r="BP6">
        <v>1483.1264664443445</v>
      </c>
      <c r="BQ6" s="29">
        <v>1.0122802440309793</v>
      </c>
      <c r="BR6">
        <v>2.4380000000000002</v>
      </c>
    </row>
    <row r="7" spans="1:70">
      <c r="A7" s="20" t="s">
        <v>695</v>
      </c>
      <c r="B7">
        <v>14582411.055</v>
      </c>
      <c r="C7" s="21">
        <v>613.05026988781367</v>
      </c>
      <c r="D7">
        <v>92.580958140603215</v>
      </c>
      <c r="E7">
        <v>610.99184656446221</v>
      </c>
      <c r="F7">
        <v>2622345.5985878608</v>
      </c>
      <c r="G7">
        <v>1593812.5192969192</v>
      </c>
      <c r="H7">
        <v>2.2466336042427335E-5</v>
      </c>
      <c r="I7">
        <v>7.0373614625891007E-5</v>
      </c>
      <c r="J7">
        <v>0.48213977909987105</v>
      </c>
      <c r="K7">
        <v>8194.8014383951322</v>
      </c>
      <c r="L7">
        <v>5.6080351609815058E-3</v>
      </c>
      <c r="M7" s="30">
        <v>243</v>
      </c>
      <c r="N7">
        <v>2759.4600000000005</v>
      </c>
      <c r="O7" s="22">
        <v>1.0848891429240124E-4</v>
      </c>
      <c r="P7" s="22">
        <v>3.3674103335298272E-2</v>
      </c>
      <c r="Q7">
        <v>1.2886925387400553E-2</v>
      </c>
      <c r="R7">
        <v>1.778</v>
      </c>
      <c r="S7" s="23">
        <v>2390583.85546875</v>
      </c>
      <c r="T7">
        <v>542.87222222222226</v>
      </c>
      <c r="U7" s="24">
        <v>581.04724883719985</v>
      </c>
      <c r="V7">
        <v>0.03</v>
      </c>
      <c r="W7" s="22">
        <v>1320414.5002868068</v>
      </c>
      <c r="X7">
        <v>1.7425744469040605E-2</v>
      </c>
      <c r="Y7">
        <v>7.5753783665553183</v>
      </c>
      <c r="Z7">
        <v>7.5753783759301827</v>
      </c>
      <c r="AA7">
        <v>-9.3748644403035541E-9</v>
      </c>
      <c r="AB7">
        <v>2.4790074292142728E-5</v>
      </c>
      <c r="AC7">
        <v>651.88490374493188</v>
      </c>
      <c r="AD7">
        <v>30812.785908224163</v>
      </c>
      <c r="AE7">
        <v>581.04724935604884</v>
      </c>
      <c r="AF7" s="25">
        <v>5.1884899221477099E-7</v>
      </c>
      <c r="AG7">
        <v>2.4859262844338705E-5</v>
      </c>
      <c r="AH7">
        <v>27.146518860214883</v>
      </c>
      <c r="AI7">
        <v>0.21078483657800223</v>
      </c>
      <c r="AJ7">
        <v>45.493899940370625</v>
      </c>
      <c r="AK7">
        <v>2.3202531315928119</v>
      </c>
      <c r="AL7">
        <v>1.1961215883036658</v>
      </c>
      <c r="AM7">
        <v>613.05026983839093</v>
      </c>
      <c r="AN7">
        <v>4.9422737902204972E-8</v>
      </c>
      <c r="AO7">
        <v>6.918855219597726E-8</v>
      </c>
      <c r="AP7">
        <v>2.8885980875020856</v>
      </c>
      <c r="AQ7">
        <v>5.2525272704803532E-5</v>
      </c>
      <c r="AR7">
        <v>1.2464225698267341E-5</v>
      </c>
      <c r="AS7">
        <v>22.810259511790239</v>
      </c>
      <c r="AT7">
        <v>12.58605206668841</v>
      </c>
      <c r="AU7">
        <v>2.6529489280391436</v>
      </c>
      <c r="AV7">
        <v>0.23564915946294196</v>
      </c>
      <c r="AW7">
        <v>1.5730093368528267E-2</v>
      </c>
      <c r="AX7">
        <v>0.23564915854268964</v>
      </c>
      <c r="AY7">
        <v>9.2025231879233615E-10</v>
      </c>
      <c r="AZ7">
        <v>1028533.0792909416</v>
      </c>
      <c r="BA7">
        <v>1.8183655570520973E-5</v>
      </c>
      <c r="BB7" s="23">
        <v>2391149.4724981738</v>
      </c>
      <c r="BC7" s="26">
        <v>565.61702942382544</v>
      </c>
      <c r="BD7" s="27">
        <v>2.3660204519908724E-2</v>
      </c>
      <c r="BE7" s="23">
        <v>3144395.9396539307</v>
      </c>
      <c r="BF7" s="28">
        <v>0.76044795833228984</v>
      </c>
      <c r="BG7">
        <v>0.6543279479376316</v>
      </c>
      <c r="BH7">
        <v>-6.2186969406098552E-2</v>
      </c>
      <c r="BI7">
        <v>4.5999999999999999E-2</v>
      </c>
      <c r="BJ7">
        <v>5625</v>
      </c>
      <c r="BK7" s="21">
        <v>1.0391240194146243</v>
      </c>
      <c r="BL7">
        <v>70.178047665591407</v>
      </c>
      <c r="BM7">
        <v>2.3911494724981739</v>
      </c>
      <c r="BN7">
        <v>70.178047665591407</v>
      </c>
      <c r="BO7">
        <v>1.0391240194146243</v>
      </c>
      <c r="BP7">
        <v>910.71456090670699</v>
      </c>
      <c r="BQ7" s="29">
        <v>1.010907982927949</v>
      </c>
      <c r="BR7">
        <v>2.4380000000000002</v>
      </c>
    </row>
    <row r="8" spans="1:70">
      <c r="A8" s="20" t="s">
        <v>696</v>
      </c>
      <c r="B8">
        <v>14582411.055</v>
      </c>
      <c r="C8" s="21">
        <v>613.05026988781367</v>
      </c>
      <c r="D8">
        <v>92.580958140603215</v>
      </c>
      <c r="E8">
        <v>610.99184656446221</v>
      </c>
      <c r="F8">
        <v>2622345.5985878608</v>
      </c>
      <c r="G8">
        <v>1593812.5192969192</v>
      </c>
      <c r="H8">
        <v>2.2466336042427335E-5</v>
      </c>
      <c r="I8">
        <v>7.0373614625891007E-5</v>
      </c>
      <c r="J8">
        <v>0.48213977909987105</v>
      </c>
      <c r="K8">
        <v>8194.8014383951322</v>
      </c>
      <c r="L8">
        <v>5.6080351609815058E-3</v>
      </c>
      <c r="M8">
        <v>244</v>
      </c>
      <c r="N8">
        <v>2747.2559999999999</v>
      </c>
      <c r="O8" s="22">
        <v>1.0848891429240124E-4</v>
      </c>
      <c r="P8" s="22">
        <v>3.3674103335298272E-2</v>
      </c>
      <c r="Q8">
        <v>1.2886925387400553E-2</v>
      </c>
      <c r="R8">
        <v>1.778</v>
      </c>
      <c r="S8" s="23">
        <v>1964396.11015625</v>
      </c>
      <c r="T8">
        <v>556.20555555555552</v>
      </c>
      <c r="U8" s="24">
        <v>587.71417713344522</v>
      </c>
      <c r="V8">
        <v>0.03</v>
      </c>
      <c r="W8" s="22">
        <v>1314574.8292781671</v>
      </c>
      <c r="X8">
        <v>1.74535471697236E-2</v>
      </c>
      <c r="Y8">
        <v>7.5693423465558336</v>
      </c>
      <c r="Z8">
        <v>7.5693423565747304</v>
      </c>
      <c r="AA8">
        <v>-1.001889682328283E-8</v>
      </c>
      <c r="AB8">
        <v>2.4970969865607584E-5</v>
      </c>
      <c r="AC8">
        <v>643.84723881842785</v>
      </c>
      <c r="AD8">
        <v>30700.975514163954</v>
      </c>
      <c r="AE8">
        <v>587.71417713344522</v>
      </c>
      <c r="AF8" s="25">
        <v>0</v>
      </c>
      <c r="AG8">
        <v>2.5028702045761533E-5</v>
      </c>
      <c r="AH8">
        <v>26.94986309861563</v>
      </c>
      <c r="AI8">
        <v>0.21001996138268883</v>
      </c>
      <c r="AJ8">
        <v>45.637774583459382</v>
      </c>
      <c r="AK8">
        <v>1.839159307272145</v>
      </c>
      <c r="AL8">
        <v>1.1961215883036658</v>
      </c>
      <c r="AM8">
        <v>613.05026986383098</v>
      </c>
      <c r="AN8">
        <v>2.3982693164725788E-8</v>
      </c>
      <c r="AO8">
        <v>5.7732180153948815E-8</v>
      </c>
      <c r="AP8">
        <v>2.8815102904697771</v>
      </c>
      <c r="AQ8">
        <v>5.278398865778899E-5</v>
      </c>
      <c r="AR8">
        <v>1.2543217112957741E-5</v>
      </c>
      <c r="AS8">
        <v>22.871522226998412</v>
      </c>
      <c r="AT8">
        <v>12.599462829054286</v>
      </c>
      <c r="AU8">
        <v>2.6461386968006044</v>
      </c>
      <c r="AV8">
        <v>0.23537159366917271</v>
      </c>
      <c r="AW8">
        <v>1.5844877383574863E-2</v>
      </c>
      <c r="AX8">
        <v>0.23537159300700419</v>
      </c>
      <c r="AY8">
        <v>6.621685144647671E-10</v>
      </c>
      <c r="AZ8">
        <v>1028533.0792909416</v>
      </c>
      <c r="BA8">
        <v>1.8318167674904793E-5</v>
      </c>
      <c r="BB8" s="23">
        <v>1980567.3111720087</v>
      </c>
      <c r="BC8" s="26">
        <v>16171.201015758794</v>
      </c>
      <c r="BD8" s="27">
        <v>0.82321487668149174</v>
      </c>
      <c r="BE8" s="23">
        <v>2898561.3480082601</v>
      </c>
      <c r="BF8" s="28">
        <v>0.68329321804175414</v>
      </c>
      <c r="BG8">
        <v>0.6543279479376316</v>
      </c>
      <c r="BH8">
        <v>-1.0917306192882562E-2</v>
      </c>
      <c r="BI8">
        <v>4.5999999999999999E-2</v>
      </c>
      <c r="BJ8">
        <v>5625</v>
      </c>
      <c r="BK8" s="21">
        <v>1.0437371540263765</v>
      </c>
      <c r="BL8">
        <v>56.84471433225815</v>
      </c>
      <c r="BM8">
        <v>1.9805673111720086</v>
      </c>
      <c r="BN8">
        <v>56.84471433225815</v>
      </c>
      <c r="BO8">
        <v>1.0437371540263765</v>
      </c>
      <c r="BP8">
        <v>283.74440093538311</v>
      </c>
      <c r="BQ8" s="29">
        <v>1.0093125793401099</v>
      </c>
      <c r="BR8">
        <v>2.4380000000000002</v>
      </c>
    </row>
    <row r="9" spans="1:70">
      <c r="A9" s="20" t="s">
        <v>697</v>
      </c>
      <c r="B9">
        <v>14582411.055</v>
      </c>
      <c r="C9" s="21">
        <v>613.05026988781367</v>
      </c>
      <c r="D9">
        <v>92.580958140603215</v>
      </c>
      <c r="E9">
        <v>610.99184656446221</v>
      </c>
      <c r="F9">
        <v>2622345.5985878608</v>
      </c>
      <c r="G9">
        <v>1593812.5192969192</v>
      </c>
      <c r="H9">
        <v>2.2466336042427335E-5</v>
      </c>
      <c r="I9">
        <v>7.0373614625891007E-5</v>
      </c>
      <c r="J9">
        <v>0.48213977909987105</v>
      </c>
      <c r="K9">
        <v>8194.8014383951322</v>
      </c>
      <c r="L9">
        <v>5.6080351609815058E-3</v>
      </c>
      <c r="M9" s="30">
        <v>245</v>
      </c>
      <c r="N9">
        <v>3425.2559999999999</v>
      </c>
      <c r="O9" s="22">
        <v>1.0848891429240124E-4</v>
      </c>
      <c r="P9" s="22">
        <v>3.3674103335298272E-2</v>
      </c>
      <c r="Q9">
        <v>1.2886925387400553E-2</v>
      </c>
      <c r="R9">
        <v>1.778</v>
      </c>
      <c r="S9" s="23">
        <v>2260070.80078125</v>
      </c>
      <c r="T9">
        <v>558.15</v>
      </c>
      <c r="U9" s="24">
        <v>587.22558610911608</v>
      </c>
      <c r="V9">
        <v>0.03</v>
      </c>
      <c r="W9" s="22">
        <v>1639000.9964248026</v>
      </c>
      <c r="X9">
        <v>1.6146425868859934E-2</v>
      </c>
      <c r="Y9">
        <v>7.869765624568112</v>
      </c>
      <c r="Z9">
        <v>7.8697656326742891</v>
      </c>
      <c r="AA9">
        <v>-8.1061770629275998E-9</v>
      </c>
      <c r="AB9">
        <v>1.7364204871684689E-5</v>
      </c>
      <c r="AC9">
        <v>641.70422358001736</v>
      </c>
      <c r="AD9">
        <v>36816.494106426726</v>
      </c>
      <c r="AE9">
        <v>587.22558652615828</v>
      </c>
      <c r="AF9" s="25">
        <v>4.1704220166138839E-7</v>
      </c>
      <c r="AG9">
        <v>1.7412110079226552E-5</v>
      </c>
      <c r="AH9">
        <v>38.755832719709737</v>
      </c>
      <c r="AI9">
        <v>0.25185514600050629</v>
      </c>
      <c r="AJ9">
        <v>38.073937216931071</v>
      </c>
      <c r="AK9">
        <v>1.7587615720774425</v>
      </c>
      <c r="AL9">
        <v>1.1961215883036658</v>
      </c>
      <c r="AM9">
        <v>613.05026986827977</v>
      </c>
      <c r="AN9">
        <v>1.9533899831003509E-8</v>
      </c>
      <c r="AO9">
        <v>4.7905207541863005E-8</v>
      </c>
      <c r="AP9">
        <v>3.1997908794996426</v>
      </c>
      <c r="AQ9">
        <v>4.2805479101932241E-5</v>
      </c>
      <c r="AR9">
        <v>8.7300076433842075E-6</v>
      </c>
      <c r="AS9">
        <v>19.089344221071183</v>
      </c>
      <c r="AT9">
        <v>11.695651425934818</v>
      </c>
      <c r="AU9">
        <v>2.9456099974498433</v>
      </c>
      <c r="AV9">
        <v>0.25418088204979927</v>
      </c>
      <c r="AW9">
        <v>1.1018142208167004E-2</v>
      </c>
      <c r="AX9">
        <v>0.25418088064550204</v>
      </c>
      <c r="AY9">
        <v>1.4042972340533311E-9</v>
      </c>
      <c r="AZ9">
        <v>1028533.0792909416</v>
      </c>
      <c r="BA9">
        <v>1.3377586446719861E-5</v>
      </c>
      <c r="BB9" s="23">
        <v>2250394.4008321026</v>
      </c>
      <c r="BC9" s="26">
        <v>-9676.399949147366</v>
      </c>
      <c r="BD9" s="27">
        <v>-0.42814587692573508</v>
      </c>
      <c r="BE9" s="23">
        <v>3338776.7795598097</v>
      </c>
      <c r="BF9" s="28">
        <v>0.6740176266377409</v>
      </c>
      <c r="BG9">
        <v>0.6543279479376316</v>
      </c>
      <c r="BH9">
        <v>-2.6417471996425666E-2</v>
      </c>
      <c r="BI9">
        <v>4.5999999999999999E-2</v>
      </c>
      <c r="BJ9">
        <v>5625</v>
      </c>
      <c r="BK9" s="21">
        <v>1.0442197500160584</v>
      </c>
      <c r="BL9">
        <v>54.900269887813693</v>
      </c>
      <c r="BM9">
        <v>2.2503944008321026</v>
      </c>
      <c r="BN9">
        <v>54.900269887813693</v>
      </c>
      <c r="BO9">
        <v>1.0442197500160584</v>
      </c>
      <c r="BP9">
        <v>222.01804272968747</v>
      </c>
      <c r="BQ9" s="29">
        <v>1.0133757595321473</v>
      </c>
      <c r="BR9">
        <v>2.4380000000000002</v>
      </c>
    </row>
    <row r="10" spans="1:70">
      <c r="A10" s="20" t="s">
        <v>698</v>
      </c>
      <c r="B10">
        <v>14410042.129999999</v>
      </c>
      <c r="C10" s="21">
        <v>612.10417526659455</v>
      </c>
      <c r="D10">
        <v>90.918182000549308</v>
      </c>
      <c r="E10">
        <v>614.04047527067326</v>
      </c>
      <c r="F10">
        <v>2627022.5861350344</v>
      </c>
      <c r="G10">
        <v>1587051.743777507</v>
      </c>
      <c r="H10">
        <v>2.2366390223892932E-5</v>
      </c>
      <c r="I10">
        <v>7.0774633188978175E-5</v>
      </c>
      <c r="J10">
        <v>0.4840864465582857</v>
      </c>
      <c r="K10">
        <v>8073.7157051809381</v>
      </c>
      <c r="L10">
        <v>5.7975807482611623E-3</v>
      </c>
      <c r="M10">
        <v>246</v>
      </c>
      <c r="N10">
        <v>4145.2920000000004</v>
      </c>
      <c r="O10" s="22">
        <v>1.0848891429240124E-4</v>
      </c>
      <c r="P10" s="22">
        <v>3.3674103335298272E-2</v>
      </c>
      <c r="Q10">
        <v>1.2886925387400553E-2</v>
      </c>
      <c r="R10">
        <v>1.778</v>
      </c>
      <c r="S10" s="23">
        <v>2018154.60546875</v>
      </c>
      <c r="T10">
        <v>570.65</v>
      </c>
      <c r="U10" s="24">
        <v>592.42528042643369</v>
      </c>
      <c r="V10">
        <v>0.03</v>
      </c>
      <c r="W10" s="22">
        <v>1972302.5733000003</v>
      </c>
      <c r="X10">
        <v>1.5224273344868313E-2</v>
      </c>
      <c r="Y10">
        <v>8.104602394294032</v>
      </c>
      <c r="Z10">
        <v>8.1046023970739274</v>
      </c>
      <c r="AA10">
        <v>-2.7798954249647068E-9</v>
      </c>
      <c r="AB10">
        <v>1.3063760474261146E-5</v>
      </c>
      <c r="AC10">
        <v>632.34339307489211</v>
      </c>
      <c r="AD10">
        <v>43019.646624305176</v>
      </c>
      <c r="AE10">
        <v>592.42528074986751</v>
      </c>
      <c r="AF10" s="25">
        <v>3.2343382372346241E-7</v>
      </c>
      <c r="AG10">
        <v>1.3096719290254965E-5</v>
      </c>
      <c r="AH10">
        <v>53.25493307704626</v>
      </c>
      <c r="AI10">
        <v>0.29449737092387218</v>
      </c>
      <c r="AJ10">
        <v>33.462879780017701</v>
      </c>
      <c r="AK10">
        <v>1.2782020670308958</v>
      </c>
      <c r="AL10">
        <v>1.1803971616409898</v>
      </c>
      <c r="AM10">
        <v>612.10417526166475</v>
      </c>
      <c r="AN10">
        <v>4.9298023441224359E-9</v>
      </c>
      <c r="AO10">
        <v>3.2958815993819245E-8</v>
      </c>
      <c r="AP10">
        <v>3.5283750498921318</v>
      </c>
      <c r="AQ10">
        <v>3.6948183840641528E-5</v>
      </c>
      <c r="AR10">
        <v>6.5648390531243922E-6</v>
      </c>
      <c r="AS10">
        <v>16.773545736245993</v>
      </c>
      <c r="AT10">
        <v>11.049014933873108</v>
      </c>
      <c r="AU10">
        <v>3.2539058493242319</v>
      </c>
      <c r="AV10">
        <v>0.27446920056789992</v>
      </c>
      <c r="AW10">
        <v>8.1897038757112045E-3</v>
      </c>
      <c r="AX10">
        <v>0.27446918879706234</v>
      </c>
      <c r="AY10">
        <v>1.1770837582414373E-8</v>
      </c>
      <c r="AZ10">
        <v>1039970.8423575275</v>
      </c>
      <c r="BA10">
        <v>1.0471728010255343E-5</v>
      </c>
      <c r="BB10" s="23">
        <v>2009885.9332805101</v>
      </c>
      <c r="BC10" s="26">
        <v>-8268.6721882398706</v>
      </c>
      <c r="BD10" s="27">
        <v>-0.40971450679911281</v>
      </c>
      <c r="BE10" s="23">
        <v>3475986.7841992537</v>
      </c>
      <c r="BF10" s="28">
        <v>0.57822024595053745</v>
      </c>
      <c r="BG10">
        <v>0.6543279479376316</v>
      </c>
      <c r="BH10">
        <v>1.1901062589217967E-2</v>
      </c>
      <c r="BI10">
        <v>4.5999999999999999E-2</v>
      </c>
      <c r="BJ10">
        <v>5625</v>
      </c>
      <c r="BK10" s="21">
        <v>1.0459827103109833</v>
      </c>
      <c r="BL10">
        <v>41.454175266594575</v>
      </c>
      <c r="BM10">
        <v>2.0098859332805099</v>
      </c>
      <c r="BN10">
        <v>41.454175266594575</v>
      </c>
      <c r="BO10">
        <v>1.0459827103109833</v>
      </c>
      <c r="BP10">
        <v>2.1146257059754037</v>
      </c>
      <c r="BQ10" s="29">
        <v>1.0118388059150161</v>
      </c>
      <c r="BR10">
        <v>2.4380000000000002</v>
      </c>
    </row>
    <row r="11" spans="1:70">
      <c r="A11" s="20" t="s">
        <v>699</v>
      </c>
      <c r="B11">
        <v>14651358.625</v>
      </c>
      <c r="C11" s="21">
        <v>613.42618183469449</v>
      </c>
      <c r="D11">
        <v>93.253820227631977</v>
      </c>
      <c r="E11">
        <v>609.76672565409854</v>
      </c>
      <c r="F11">
        <v>2620453.7584548215</v>
      </c>
      <c r="G11">
        <v>1596516.9820091785</v>
      </c>
      <c r="H11">
        <v>2.2506791326882159E-5</v>
      </c>
      <c r="I11">
        <v>7.0213280572698186E-5</v>
      </c>
      <c r="J11">
        <v>0.48136205369642565</v>
      </c>
      <c r="K11">
        <v>8244.8394584875186</v>
      </c>
      <c r="L11">
        <v>5.5330018798425981E-3</v>
      </c>
      <c r="M11" s="30">
        <v>247</v>
      </c>
      <c r="N11">
        <v>4160.2079999999996</v>
      </c>
      <c r="O11" s="22">
        <v>1.0848891429240124E-4</v>
      </c>
      <c r="P11" s="22">
        <v>3.3674103335298272E-2</v>
      </c>
      <c r="Q11">
        <v>1.2886925387400553E-2</v>
      </c>
      <c r="R11">
        <v>1.778</v>
      </c>
      <c r="S11" s="23">
        <v>1761768.76953125</v>
      </c>
      <c r="T11">
        <v>578.15</v>
      </c>
      <c r="U11" s="24">
        <v>596.6976786583773</v>
      </c>
      <c r="V11">
        <v>0.03</v>
      </c>
      <c r="W11" s="22">
        <v>1995224.734490013</v>
      </c>
      <c r="X11">
        <v>1.5075909561577233E-2</v>
      </c>
      <c r="Y11">
        <v>8.1443839286639292</v>
      </c>
      <c r="Z11">
        <v>8.1443839473008612</v>
      </c>
      <c r="AA11">
        <v>-1.8636931997662032E-8</v>
      </c>
      <c r="AB11">
        <v>1.2413154456919507E-5</v>
      </c>
      <c r="AC11">
        <v>630.57455542401817</v>
      </c>
      <c r="AD11">
        <v>43307.049130616753</v>
      </c>
      <c r="AE11">
        <v>596.69767865837707</v>
      </c>
      <c r="AF11" s="25">
        <v>0</v>
      </c>
      <c r="AG11">
        <v>1.244207924616607E-5</v>
      </c>
      <c r="AH11">
        <v>53.48843663272055</v>
      </c>
      <c r="AI11">
        <v>0.29617479150034609</v>
      </c>
      <c r="AJ11">
        <v>32.002618263389508</v>
      </c>
      <c r="AK11">
        <v>1.0775938153418132</v>
      </c>
      <c r="AL11">
        <v>1.2026233096901375</v>
      </c>
      <c r="AM11">
        <v>613.42618182874276</v>
      </c>
      <c r="AN11">
        <v>5.9517333284020424E-9</v>
      </c>
      <c r="AO11">
        <v>2.892478924656354E-8</v>
      </c>
      <c r="AP11">
        <v>3.4790034641985841</v>
      </c>
      <c r="AQ11">
        <v>3.5511468131733084E-5</v>
      </c>
      <c r="AR11">
        <v>6.2355020177063169E-6</v>
      </c>
      <c r="AS11">
        <v>16.038508259360334</v>
      </c>
      <c r="AT11">
        <v>10.824962984133592</v>
      </c>
      <c r="AU11">
        <v>3.2060811548247306</v>
      </c>
      <c r="AV11">
        <v>0.27292230937385353</v>
      </c>
      <c r="AW11">
        <v>7.9152405481282447E-3</v>
      </c>
      <c r="AX11">
        <v>0.27292229728527712</v>
      </c>
      <c r="AY11">
        <v>1.2088576417657038E-8</v>
      </c>
      <c r="AZ11">
        <v>1023936.776445643</v>
      </c>
      <c r="BA11">
        <v>1.0207367856103423E-5</v>
      </c>
      <c r="BB11" s="23">
        <v>1769266.6868605493</v>
      </c>
      <c r="BC11" s="26">
        <v>7497.9173292992637</v>
      </c>
      <c r="BD11" s="27">
        <v>0.42559031917078527</v>
      </c>
      <c r="BE11" s="23">
        <v>3121527.6055473564</v>
      </c>
      <c r="BF11" s="28">
        <v>0.56679514341514536</v>
      </c>
      <c r="BG11">
        <v>0.6543279479376316</v>
      </c>
      <c r="BH11">
        <v>1.6591548793667185E-2</v>
      </c>
      <c r="BI11">
        <v>4.5999999999999999E-2</v>
      </c>
      <c r="BJ11">
        <v>5625</v>
      </c>
      <c r="BK11" s="21">
        <v>1.045817878798351</v>
      </c>
      <c r="BL11">
        <v>35.276181834694512</v>
      </c>
      <c r="BM11">
        <v>1.7692666868605491</v>
      </c>
      <c r="BN11">
        <v>35.276181834694512</v>
      </c>
      <c r="BO11">
        <v>1.045817878798351</v>
      </c>
      <c r="BP11">
        <v>22.314458058870105</v>
      </c>
      <c r="BQ11" s="29">
        <v>1.0092777566811608</v>
      </c>
      <c r="BR11">
        <v>2.4380000000000002</v>
      </c>
    </row>
    <row r="12" spans="1:70">
      <c r="A12" s="20" t="s">
        <v>700</v>
      </c>
      <c r="B12">
        <v>14444515.914999999</v>
      </c>
      <c r="C12" s="21">
        <v>612.29412141213845</v>
      </c>
      <c r="D12">
        <v>91.248555698911844</v>
      </c>
      <c r="E12">
        <v>613.43232402419449</v>
      </c>
      <c r="F12">
        <v>2626093.1345668421</v>
      </c>
      <c r="G12">
        <v>1588403.9289842495</v>
      </c>
      <c r="H12">
        <v>2.2386245793773059E-5</v>
      </c>
      <c r="I12">
        <v>7.0694401850615891E-5</v>
      </c>
      <c r="J12">
        <v>0.48369684775438243</v>
      </c>
      <c r="K12">
        <v>8097.4885849811244</v>
      </c>
      <c r="L12">
        <v>5.7594462826100956E-3</v>
      </c>
      <c r="M12">
        <v>248</v>
      </c>
      <c r="N12">
        <v>4122.24</v>
      </c>
      <c r="O12" s="22">
        <v>1.0848891429240124E-4</v>
      </c>
      <c r="P12" s="22">
        <v>3.3674103335298272E-2</v>
      </c>
      <c r="Q12">
        <v>1.2886925387400553E-2</v>
      </c>
      <c r="R12">
        <v>1.778</v>
      </c>
      <c r="S12" s="23">
        <v>1156398.92578125</v>
      </c>
      <c r="T12">
        <v>589.53888888888889</v>
      </c>
      <c r="U12" s="24">
        <v>602.04902302612891</v>
      </c>
      <c r="V12">
        <v>0.03</v>
      </c>
      <c r="W12" s="22">
        <v>1963560.5097306669</v>
      </c>
      <c r="X12">
        <v>1.5234230343649385E-2</v>
      </c>
      <c r="Y12">
        <v>8.1019534023692454</v>
      </c>
      <c r="Z12">
        <v>8.1019534051569337</v>
      </c>
      <c r="AA12">
        <v>-2.7876883024191557E-9</v>
      </c>
      <c r="AB12">
        <v>1.3101817863397777E-5</v>
      </c>
      <c r="AC12">
        <v>622.84804111150117</v>
      </c>
      <c r="AD12">
        <v>42842.968934338925</v>
      </c>
      <c r="AE12">
        <v>602.04902302612891</v>
      </c>
      <c r="AF12" s="25">
        <v>0</v>
      </c>
      <c r="AG12">
        <v>1.3120978783860063E-5</v>
      </c>
      <c r="AH12">
        <v>52.750966401694079</v>
      </c>
      <c r="AI12">
        <v>0.29324585475279519</v>
      </c>
      <c r="AJ12">
        <v>33.387180696555134</v>
      </c>
      <c r="AK12">
        <v>0.66564975451069097</v>
      </c>
      <c r="AL12">
        <v>1.1834832388614511</v>
      </c>
      <c r="AM12">
        <v>612.29412140910858</v>
      </c>
      <c r="AN12">
        <v>3.0298679121187888E-9</v>
      </c>
      <c r="AO12">
        <v>1.9160920462286306E-8</v>
      </c>
      <c r="AP12">
        <v>3.5090297357746638</v>
      </c>
      <c r="AQ12">
        <v>3.6998688973520515E-5</v>
      </c>
      <c r="AR12">
        <v>6.5700698521611746E-6</v>
      </c>
      <c r="AS12">
        <v>16.717968450106891</v>
      </c>
      <c r="AT12">
        <v>11.032420480470574</v>
      </c>
      <c r="AU12">
        <v>3.2352115737878369</v>
      </c>
      <c r="AV12">
        <v>0.27381816198682696</v>
      </c>
      <c r="AW12">
        <v>8.2333135405710349E-3</v>
      </c>
      <c r="AX12">
        <v>0.27381814986526504</v>
      </c>
      <c r="AY12">
        <v>1.2121561920874768E-8</v>
      </c>
      <c r="AZ12">
        <v>1037689.2055825926</v>
      </c>
      <c r="BA12">
        <v>1.0543851651160937E-5</v>
      </c>
      <c r="BB12" s="23">
        <v>1156780.7079237681</v>
      </c>
      <c r="BC12" s="26">
        <v>381.78214251808822</v>
      </c>
      <c r="BD12" s="27">
        <v>3.3014743788365296E-2</v>
      </c>
      <c r="BE12" s="23">
        <v>2755634.2598421718</v>
      </c>
      <c r="BF12" s="28">
        <v>0.41978746047017951</v>
      </c>
      <c r="BG12">
        <v>0.6543279479376316</v>
      </c>
      <c r="BH12">
        <v>6.9505391417700374E-2</v>
      </c>
      <c r="BI12">
        <v>4.5999999999999999E-2</v>
      </c>
      <c r="BJ12">
        <v>5625</v>
      </c>
      <c r="BK12" s="21">
        <v>1.0436312433547148</v>
      </c>
      <c r="BL12">
        <v>22.75523252324956</v>
      </c>
      <c r="BM12">
        <v>1.156780707923768</v>
      </c>
      <c r="BN12">
        <v>22.75523252324956</v>
      </c>
      <c r="BO12">
        <v>1.0436312433547148</v>
      </c>
      <c r="BP12">
        <v>297.38200532718975</v>
      </c>
      <c r="BQ12" s="29">
        <v>0.99834772292061991</v>
      </c>
      <c r="BR12">
        <v>2.4380000000000002</v>
      </c>
    </row>
    <row r="13" spans="1:70">
      <c r="A13" s="20" t="s">
        <v>701</v>
      </c>
      <c r="B13">
        <v>16581890.584999999</v>
      </c>
      <c r="C13" s="21">
        <v>623.40834329200698</v>
      </c>
      <c r="D13">
        <v>114.24072089270538</v>
      </c>
      <c r="E13">
        <v>573.66553119769708</v>
      </c>
      <c r="F13">
        <v>2561880.926064556</v>
      </c>
      <c r="G13">
        <v>1673008.4528857057</v>
      </c>
      <c r="H13">
        <v>2.3778054068935119E-5</v>
      </c>
      <c r="I13">
        <v>6.5676255486798709E-5</v>
      </c>
      <c r="J13">
        <v>0.4599028461125329</v>
      </c>
      <c r="K13">
        <v>10188.161618072991</v>
      </c>
      <c r="L13">
        <v>3.6065031383353337E-3</v>
      </c>
      <c r="M13">
        <v>252</v>
      </c>
      <c r="N13">
        <v>4191.3959999999997</v>
      </c>
      <c r="O13" s="22">
        <v>1.0848891429240124E-4</v>
      </c>
      <c r="P13" s="22">
        <v>3.3674103335298272E-2</v>
      </c>
      <c r="Q13">
        <v>1.2886925387400553E-2</v>
      </c>
      <c r="R13">
        <v>1.9303999999999999</v>
      </c>
      <c r="S13" s="23">
        <v>1953061.81640625</v>
      </c>
      <c r="T13">
        <v>577.59444444444443</v>
      </c>
      <c r="U13" s="24">
        <v>598.43528577932307</v>
      </c>
      <c r="V13">
        <v>0.03</v>
      </c>
      <c r="W13" s="22">
        <v>2149049.1651358847</v>
      </c>
      <c r="X13">
        <v>1.3952667981821924E-2</v>
      </c>
      <c r="Y13">
        <v>8.4658656102023055</v>
      </c>
      <c r="Z13">
        <v>8.4658656247936932</v>
      </c>
      <c r="AA13">
        <v>-1.4591387653695165E-8</v>
      </c>
      <c r="AB13">
        <v>8.1029219269965852E-6</v>
      </c>
      <c r="AC13">
        <v>646.39744372785935</v>
      </c>
      <c r="AD13">
        <v>44874.538167118364</v>
      </c>
      <c r="AE13">
        <v>598.43528624329747</v>
      </c>
      <c r="AF13" s="25">
        <v>4.6397440200962592E-7</v>
      </c>
      <c r="AG13">
        <v>8.1377916838587354E-6</v>
      </c>
      <c r="AH13">
        <v>53.410409294249938</v>
      </c>
      <c r="AI13">
        <v>0.30512906274941193</v>
      </c>
      <c r="AJ13">
        <v>21.689049289730264</v>
      </c>
      <c r="AK13">
        <v>1.4268205248517696</v>
      </c>
      <c r="AL13">
        <v>1.4549166438635874</v>
      </c>
      <c r="AM13">
        <v>623.40834328513415</v>
      </c>
      <c r="AN13">
        <v>6.8728240876225755E-9</v>
      </c>
      <c r="AO13">
        <v>3.4869756862150218E-8</v>
      </c>
      <c r="AP13">
        <v>2.9767178092351076</v>
      </c>
      <c r="AQ13">
        <v>2.6843578869652676E-5</v>
      </c>
      <c r="AR13">
        <v>4.0863307203604428E-6</v>
      </c>
      <c r="AS13">
        <v>10.890992526121185</v>
      </c>
      <c r="AT13">
        <v>8.8896803692486763</v>
      </c>
      <c r="AU13">
        <v>2.7124998392106949</v>
      </c>
      <c r="AV13">
        <v>0.26421797002441272</v>
      </c>
      <c r="AW13">
        <v>6.0356979568173619E-3</v>
      </c>
      <c r="AX13">
        <v>0.26421796254476321</v>
      </c>
      <c r="AY13">
        <v>7.4796495108664374E-9</v>
      </c>
      <c r="AZ13">
        <v>888872.47317885025</v>
      </c>
      <c r="BA13">
        <v>9.0178446832857007E-6</v>
      </c>
      <c r="BB13" s="23">
        <v>1971716.093150737</v>
      </c>
      <c r="BC13" s="26">
        <v>18654.276744486997</v>
      </c>
      <c r="BD13" s="27">
        <v>0.95512986776895659</v>
      </c>
      <c r="BE13" s="23">
        <v>3001513.8415608276</v>
      </c>
      <c r="BF13" s="28">
        <v>0.6569072132365773</v>
      </c>
      <c r="BG13">
        <v>0.760494</v>
      </c>
      <c r="BH13">
        <v>-5.8276004235210725E-2</v>
      </c>
      <c r="BI13">
        <v>4.5999999999999999E-2</v>
      </c>
      <c r="BJ13">
        <v>5625</v>
      </c>
      <c r="BK13" s="21">
        <v>1.0457244083640593</v>
      </c>
      <c r="BL13">
        <v>45.813898847562541</v>
      </c>
      <c r="BM13">
        <v>1.9717160931507369</v>
      </c>
      <c r="BN13">
        <v>45.813898847562541</v>
      </c>
      <c r="BO13">
        <v>1.0457244083640593</v>
      </c>
      <c r="BP13">
        <v>33.801419809689044</v>
      </c>
      <c r="BQ13" s="29">
        <v>1.0094311531373998</v>
      </c>
      <c r="BR13">
        <v>2.4380000000000002</v>
      </c>
    </row>
    <row r="14" spans="1:70">
      <c r="A14" s="20" t="s">
        <v>702</v>
      </c>
      <c r="B14">
        <v>16616364.369999999</v>
      </c>
      <c r="C14" s="21">
        <v>623.57769163346586</v>
      </c>
      <c r="D14">
        <v>114.66029599737462</v>
      </c>
      <c r="E14">
        <v>572.97931530121309</v>
      </c>
      <c r="F14">
        <v>2560721.691284928</v>
      </c>
      <c r="G14">
        <v>1674402.1546774118</v>
      </c>
      <c r="H14">
        <v>2.3803753768346773E-5</v>
      </c>
      <c r="I14">
        <v>6.559315938668894E-5</v>
      </c>
      <c r="J14">
        <v>0.45952852946905182</v>
      </c>
      <c r="K14">
        <v>10236.374668774288</v>
      </c>
      <c r="L14">
        <v>3.575061404803361E-3</v>
      </c>
      <c r="M14" s="30">
        <v>253</v>
      </c>
      <c r="N14">
        <v>4161.5640000000003</v>
      </c>
      <c r="O14" s="22">
        <v>1.0848891429240124E-4</v>
      </c>
      <c r="P14" s="22">
        <v>3.3674103335298272E-2</v>
      </c>
      <c r="Q14">
        <v>1.2886925387400553E-2</v>
      </c>
      <c r="R14">
        <v>1.9303999999999999</v>
      </c>
      <c r="S14" s="23">
        <v>1494577.9667187501</v>
      </c>
      <c r="T14">
        <v>589.81666666666661</v>
      </c>
      <c r="U14" s="24">
        <v>605.80376338361771</v>
      </c>
      <c r="V14">
        <v>0.03</v>
      </c>
      <c r="W14" s="22">
        <v>2136456.5677697137</v>
      </c>
      <c r="X14">
        <v>1.3963748912751459E-2</v>
      </c>
      <c r="Y14">
        <v>8.4625059003306067</v>
      </c>
      <c r="Z14">
        <v>8.4625059157986122</v>
      </c>
      <c r="AA14">
        <v>-1.5468005543084473E-8</v>
      </c>
      <c r="AB14">
        <v>8.1316465961717523E-6</v>
      </c>
      <c r="AC14">
        <v>639.96991104815049</v>
      </c>
      <c r="AD14">
        <v>44629.30202274608</v>
      </c>
      <c r="AE14">
        <v>605.80376338361771</v>
      </c>
      <c r="AF14" s="25">
        <v>0</v>
      </c>
      <c r="AG14">
        <v>8.1583580516541831E-6</v>
      </c>
      <c r="AH14">
        <v>52.757748815396518</v>
      </c>
      <c r="AI14">
        <v>0.3034405772394384</v>
      </c>
      <c r="AJ14">
        <v>21.625034636946875</v>
      </c>
      <c r="AK14">
        <v>1.0153118952728628</v>
      </c>
      <c r="AL14">
        <v>1.4611413919535472</v>
      </c>
      <c r="AM14">
        <v>623.57769162893317</v>
      </c>
      <c r="AN14">
        <v>4.5326942199608311E-9</v>
      </c>
      <c r="AO14">
        <v>2.6711455482430834E-8</v>
      </c>
      <c r="AP14">
        <v>2.9550456553388647</v>
      </c>
      <c r="AQ14">
        <v>2.6924265669217713E-5</v>
      </c>
      <c r="AR14">
        <v>4.092534753568307E-6</v>
      </c>
      <c r="AS14">
        <v>10.847918813869544</v>
      </c>
      <c r="AT14">
        <v>8.8698662359891607</v>
      </c>
      <c r="AU14">
        <v>2.6914773306851556</v>
      </c>
      <c r="AV14">
        <v>0.26356832465370905</v>
      </c>
      <c r="AW14">
        <v>6.0763455276189567E-3</v>
      </c>
      <c r="AX14">
        <v>0.26356831875633924</v>
      </c>
      <c r="AY14">
        <v>5.8973698147113396E-9</v>
      </c>
      <c r="AZ14">
        <v>886319.53660751623</v>
      </c>
      <c r="BA14">
        <v>9.111285851226627E-6</v>
      </c>
      <c r="BB14" s="23">
        <v>1488836.9797627456</v>
      </c>
      <c r="BC14" s="26">
        <v>-5740.986956004519</v>
      </c>
      <c r="BD14" s="27">
        <v>-0.3841209414192347</v>
      </c>
      <c r="BE14" s="23">
        <v>2619411.5769735198</v>
      </c>
      <c r="BF14" s="28">
        <v>0.56838604244200319</v>
      </c>
      <c r="BG14">
        <v>0.760494</v>
      </c>
      <c r="BH14">
        <v>-1.9712135043268779E-3</v>
      </c>
      <c r="BI14">
        <v>4.5999999999999999E-2</v>
      </c>
      <c r="BJ14">
        <v>5625</v>
      </c>
      <c r="BK14" s="21">
        <v>1.0456827803984645</v>
      </c>
      <c r="BL14">
        <v>33.761024966799255</v>
      </c>
      <c r="BM14">
        <v>1.4888369797627454</v>
      </c>
      <c r="BN14">
        <v>33.761024966799255</v>
      </c>
      <c r="BO14">
        <v>1.0456827803984645</v>
      </c>
      <c r="BP14">
        <v>38.924809464902239</v>
      </c>
      <c r="BQ14" s="29">
        <v>1.0011983657133301</v>
      </c>
      <c r="BR14">
        <v>2.4380000000000002</v>
      </c>
    </row>
    <row r="15" spans="1:70">
      <c r="A15" s="20" t="s">
        <v>703</v>
      </c>
      <c r="B15">
        <v>16650838.154999999</v>
      </c>
      <c r="C15" s="21">
        <v>623.7467472920838</v>
      </c>
      <c r="D15">
        <v>115.08174830522883</v>
      </c>
      <c r="E15">
        <v>572.29121245744955</v>
      </c>
      <c r="F15">
        <v>2559557.8321399409</v>
      </c>
      <c r="G15">
        <v>1675797.4223693286</v>
      </c>
      <c r="H15">
        <v>2.3829582904311094E-5</v>
      </c>
      <c r="I15">
        <v>6.5509940250288218E-5</v>
      </c>
      <c r="J15">
        <v>0.45915472043015876</v>
      </c>
      <c r="K15">
        <v>10285.252806144354</v>
      </c>
      <c r="L15">
        <v>3.5437208597502243E-3</v>
      </c>
      <c r="M15">
        <v>254</v>
      </c>
      <c r="N15">
        <v>4131.732</v>
      </c>
      <c r="O15" s="22">
        <v>1.0848891429240124E-4</v>
      </c>
      <c r="P15" s="22">
        <v>3.3674103335298272E-2</v>
      </c>
      <c r="Q15">
        <v>1.2886925387400553E-2</v>
      </c>
      <c r="R15">
        <v>1.778</v>
      </c>
      <c r="S15" s="23">
        <v>1254442.0314062499</v>
      </c>
      <c r="T15">
        <v>601.48333333333335</v>
      </c>
      <c r="U15" s="24">
        <v>612.14294508174021</v>
      </c>
      <c r="V15">
        <v>0.03</v>
      </c>
      <c r="W15" s="22">
        <v>2123836.013133083</v>
      </c>
      <c r="X15">
        <v>1.3974962066725397E-2</v>
      </c>
      <c r="Y15">
        <v>8.4591101693275306</v>
      </c>
      <c r="Z15">
        <v>8.4591101857217321</v>
      </c>
      <c r="AA15">
        <v>-1.6394201551861443E-8</v>
      </c>
      <c r="AB15">
        <v>8.1608029244634802E-6</v>
      </c>
      <c r="AC15">
        <v>634.4723157732526</v>
      </c>
      <c r="AD15">
        <v>44383.475831181611</v>
      </c>
      <c r="AE15">
        <v>612.14294508174032</v>
      </c>
      <c r="AF15" s="25">
        <v>0</v>
      </c>
      <c r="AG15">
        <v>8.1836286552396876E-6</v>
      </c>
      <c r="AH15">
        <v>52.108414711899705</v>
      </c>
      <c r="AI15">
        <v>0.30174868889881501</v>
      </c>
      <c r="AJ15">
        <v>21.572534895113858</v>
      </c>
      <c r="AK15">
        <v>0.66283739130762298</v>
      </c>
      <c r="AL15">
        <v>1.4674493516224545</v>
      </c>
      <c r="AM15">
        <v>623.7467472894806</v>
      </c>
      <c r="AN15">
        <v>2.6032012101495638E-9</v>
      </c>
      <c r="AO15">
        <v>2.2825730776207409E-8</v>
      </c>
      <c r="AP15">
        <v>2.9348600396442093</v>
      </c>
      <c r="AQ15">
        <v>2.6979475299871256E-5</v>
      </c>
      <c r="AR15">
        <v>4.1032271930079475E-6</v>
      </c>
      <c r="AS15">
        <v>10.816352443737745</v>
      </c>
      <c r="AT15">
        <v>8.8552955208723141</v>
      </c>
      <c r="AU15">
        <v>2.6720738132347699</v>
      </c>
      <c r="AV15">
        <v>0.26278622640943938</v>
      </c>
      <c r="AW15">
        <v>6.1176203562084966E-3</v>
      </c>
      <c r="AX15">
        <v>0.26278622202752433</v>
      </c>
      <c r="AY15">
        <v>4.3819150530310935E-9</v>
      </c>
      <c r="AZ15">
        <v>883760.40977061237</v>
      </c>
      <c r="BA15">
        <v>9.1927638577074885E-6</v>
      </c>
      <c r="BB15" s="23">
        <v>1255828.1279330954</v>
      </c>
      <c r="BC15" s="26">
        <v>1386.0965268455911</v>
      </c>
      <c r="BD15" s="27">
        <v>0.11049506411163174</v>
      </c>
      <c r="BE15" s="23">
        <v>2687029.2575224498</v>
      </c>
      <c r="BF15" s="28">
        <v>0.46736674876812467</v>
      </c>
      <c r="BG15">
        <v>0.6543279479376316</v>
      </c>
      <c r="BH15">
        <v>4.5215393920802538E-2</v>
      </c>
      <c r="BI15">
        <v>4.5999999999999999E-2</v>
      </c>
      <c r="BJ15">
        <v>5625</v>
      </c>
      <c r="BK15" s="21">
        <v>1.0434979978402203</v>
      </c>
      <c r="BL15">
        <v>22.263413958750448</v>
      </c>
      <c r="BM15">
        <v>1.2558281279330954</v>
      </c>
      <c r="BN15">
        <v>22.263413958750448</v>
      </c>
      <c r="BO15">
        <v>1.0434979978402203</v>
      </c>
      <c r="BP15">
        <v>314.58648439864845</v>
      </c>
      <c r="BQ15" s="29">
        <v>0.98980218515242047</v>
      </c>
      <c r="BR15">
        <v>2.4380000000000002</v>
      </c>
    </row>
  </sheetData>
  <phoneticPr fontId="1"/>
  <pageMargins left="0.7" right="0.7" top="0.75" bottom="0.75" header="0.3" footer="0.3"/>
  <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R24"/>
  <sheetViews>
    <sheetView workbookViewId="0"/>
  </sheetViews>
  <sheetFormatPr defaultRowHeight="13.5"/>
  <cols>
    <col min="1" max="1" width="23.75" customWidth="1"/>
    <col min="2" max="2" width="10.625" customWidth="1"/>
    <col min="3" max="3" width="12.75" customWidth="1"/>
    <col min="4" max="10" width="13.875" customWidth="1"/>
    <col min="11" max="12" width="15" customWidth="1"/>
    <col min="13" max="13" width="10.625" customWidth="1"/>
    <col min="14" max="14" width="12" customWidth="1"/>
    <col min="15" max="16" width="14.25" customWidth="1"/>
    <col min="17" max="17" width="10.625" customWidth="1"/>
    <col min="18" max="18" width="14.25" customWidth="1"/>
    <col min="19" max="19" width="25.5" customWidth="1"/>
    <col min="20" max="20" width="14.25" customWidth="1"/>
    <col min="21" max="21" width="15.75" customWidth="1"/>
    <col min="22" max="23" width="13.125" customWidth="1"/>
    <col min="24" max="24" width="32.125" customWidth="1"/>
    <col min="25" max="25" width="9.75" customWidth="1"/>
    <col min="26" max="26" width="32.125" customWidth="1"/>
    <col min="27" max="27" width="10.5" customWidth="1"/>
    <col min="28" max="28" width="20" customWidth="1"/>
    <col min="29" max="31" width="10.625" customWidth="1"/>
    <col min="32" max="32" width="20.625" customWidth="1"/>
    <col min="33" max="33" width="27.25" customWidth="1"/>
    <col min="34" max="38" width="20" customWidth="1"/>
    <col min="39" max="39" width="21" customWidth="1"/>
    <col min="40" max="41" width="20" customWidth="1"/>
    <col min="42" max="42" width="15.875" customWidth="1"/>
    <col min="43" max="43" width="16.5" customWidth="1"/>
    <col min="44" max="44" width="11.625" customWidth="1"/>
    <col min="45" max="45" width="18.125" customWidth="1"/>
    <col min="46" max="46" width="19.375" customWidth="1"/>
    <col min="47" max="47" width="18.125" customWidth="1"/>
    <col min="48" max="48" width="13" customWidth="1"/>
    <col min="49" max="49" width="19" customWidth="1"/>
    <col min="50" max="50" width="18.125" customWidth="1"/>
    <col min="51" max="51" width="13.75" customWidth="1"/>
    <col min="52" max="52" width="16.75" customWidth="1"/>
    <col min="53" max="53" width="12.875" customWidth="1"/>
    <col min="54" max="54" width="20.625" customWidth="1"/>
    <col min="55" max="55" width="13.875" customWidth="1"/>
    <col min="56" max="56" width="15.625" customWidth="1"/>
    <col min="57" max="57" width="13.875" customWidth="1"/>
    <col min="58" max="58" width="12.625" customWidth="1"/>
    <col min="59" max="60" width="9.125" customWidth="1"/>
    <col min="61" max="61" width="12.875" customWidth="1"/>
    <col min="62" max="62" width="9.125" customWidth="1"/>
    <col min="63" max="63" width="11.5" customWidth="1"/>
    <col min="64" max="64" width="12.75" customWidth="1"/>
    <col min="65" max="65" width="12.875" customWidth="1"/>
    <col min="66" max="67" width="12.75" customWidth="1"/>
    <col min="68" max="68" width="15.375" customWidth="1"/>
    <col min="69" max="69" width="12" customWidth="1"/>
  </cols>
  <sheetData>
    <row r="1" spans="1:70" ht="61.5" customHeight="1">
      <c r="A1" t="s">
        <v>535</v>
      </c>
      <c r="B1" t="s">
        <v>536</v>
      </c>
      <c r="C1" s="1" t="s">
        <v>537</v>
      </c>
      <c r="D1" s="1" t="s">
        <v>538</v>
      </c>
      <c r="E1" s="1" t="s">
        <v>539</v>
      </c>
      <c r="F1" s="1" t="s">
        <v>540</v>
      </c>
      <c r="G1" s="1" t="s">
        <v>541</v>
      </c>
      <c r="H1" s="1" t="s">
        <v>542</v>
      </c>
      <c r="I1" s="1" t="s">
        <v>543</v>
      </c>
      <c r="J1" s="1" t="s">
        <v>544</v>
      </c>
      <c r="K1" s="1" t="s">
        <v>545</v>
      </c>
      <c r="L1" s="1" t="s">
        <v>546</v>
      </c>
      <c r="M1" s="2" t="s">
        <v>54</v>
      </c>
      <c r="N1" s="2" t="s">
        <v>547</v>
      </c>
      <c r="O1" s="2" t="s">
        <v>548</v>
      </c>
      <c r="P1" s="2" t="s">
        <v>549</v>
      </c>
      <c r="Q1" s="2" t="s">
        <v>550</v>
      </c>
      <c r="R1" s="2" t="s">
        <v>372</v>
      </c>
      <c r="S1" s="3" t="s">
        <v>551</v>
      </c>
      <c r="T1" s="2" t="s">
        <v>552</v>
      </c>
      <c r="U1" s="2" t="s">
        <v>553</v>
      </c>
      <c r="V1" s="4" t="s">
        <v>554</v>
      </c>
      <c r="W1" s="4" t="s">
        <v>555</v>
      </c>
      <c r="X1" s="4" t="s">
        <v>556</v>
      </c>
      <c r="Y1" s="4" t="s">
        <v>557</v>
      </c>
      <c r="Z1" s="4" t="s">
        <v>558</v>
      </c>
      <c r="AA1" s="4" t="s">
        <v>559</v>
      </c>
      <c r="AB1" s="4" t="s">
        <v>560</v>
      </c>
      <c r="AC1" s="5" t="s">
        <v>561</v>
      </c>
      <c r="AD1" s="5" t="s">
        <v>562</v>
      </c>
      <c r="AE1" s="5" t="s">
        <v>563</v>
      </c>
      <c r="AF1" s="5" t="s">
        <v>564</v>
      </c>
      <c r="AG1" s="6" t="s">
        <v>565</v>
      </c>
      <c r="AH1" s="6" t="s">
        <v>566</v>
      </c>
      <c r="AI1" s="6" t="s">
        <v>567</v>
      </c>
      <c r="AJ1" s="7" t="s">
        <v>568</v>
      </c>
      <c r="AK1" s="7" t="s">
        <v>569</v>
      </c>
      <c r="AL1" s="7" t="s">
        <v>570</v>
      </c>
      <c r="AM1" s="7" t="s">
        <v>571</v>
      </c>
      <c r="AN1" s="7" t="s">
        <v>572</v>
      </c>
      <c r="AO1" s="8" t="s">
        <v>573</v>
      </c>
      <c r="AP1" s="2" t="s">
        <v>574</v>
      </c>
      <c r="AQ1" s="2" t="s">
        <v>575</v>
      </c>
      <c r="AR1" s="2" t="s">
        <v>576</v>
      </c>
      <c r="AS1" s="2" t="s">
        <v>577</v>
      </c>
      <c r="AT1" s="2" t="s">
        <v>578</v>
      </c>
      <c r="AU1" s="2" t="s">
        <v>579</v>
      </c>
      <c r="AV1" s="2" t="s">
        <v>580</v>
      </c>
      <c r="AW1" s="2" t="s">
        <v>581</v>
      </c>
      <c r="AX1" s="2" t="s">
        <v>582</v>
      </c>
      <c r="AY1" s="2" t="s">
        <v>583</v>
      </c>
      <c r="AZ1" s="9" t="s">
        <v>584</v>
      </c>
      <c r="BA1" t="s">
        <v>585</v>
      </c>
      <c r="BB1" t="s">
        <v>586</v>
      </c>
      <c r="BC1" s="10" t="s">
        <v>587</v>
      </c>
      <c r="BD1" s="10" t="s">
        <v>588</v>
      </c>
      <c r="BE1" t="s">
        <v>589</v>
      </c>
      <c r="BF1" s="11" t="s">
        <v>590</v>
      </c>
      <c r="BG1" t="s">
        <v>591</v>
      </c>
      <c r="BH1" t="s">
        <v>592</v>
      </c>
      <c r="BI1" t="s">
        <v>593</v>
      </c>
      <c r="BJ1" t="s">
        <v>594</v>
      </c>
      <c r="BK1" t="s">
        <v>595</v>
      </c>
      <c r="BL1" t="s">
        <v>596</v>
      </c>
      <c r="BM1" t="s">
        <v>597</v>
      </c>
      <c r="BN1" t="s">
        <v>598</v>
      </c>
      <c r="BO1" t="s">
        <v>599</v>
      </c>
      <c r="BP1" t="s">
        <v>600</v>
      </c>
      <c r="BQ1" t="s">
        <v>601</v>
      </c>
      <c r="BR1" t="s">
        <v>602</v>
      </c>
    </row>
    <row r="2" spans="1:70">
      <c r="A2" s="20" t="s">
        <v>704</v>
      </c>
      <c r="B2">
        <v>14582411.055</v>
      </c>
      <c r="C2" s="21">
        <v>613.05026988781367</v>
      </c>
      <c r="D2">
        <v>92.580958140603215</v>
      </c>
      <c r="E2">
        <v>610.99184656446221</v>
      </c>
      <c r="F2">
        <v>2622345.5985878608</v>
      </c>
      <c r="G2">
        <v>1593812.5192969192</v>
      </c>
      <c r="H2">
        <v>2.2466336042427335E-5</v>
      </c>
      <c r="I2">
        <v>7.0373614625891007E-5</v>
      </c>
      <c r="J2">
        <v>0.48213977909987105</v>
      </c>
      <c r="K2">
        <v>8194.8014383951322</v>
      </c>
      <c r="L2">
        <v>5.6080351609815058E-3</v>
      </c>
      <c r="M2">
        <v>268</v>
      </c>
      <c r="N2">
        <v>2709.288</v>
      </c>
      <c r="O2" s="22">
        <v>8.7843467213758383E-5</v>
      </c>
      <c r="P2" s="22">
        <v>2.9843873572041598E-2</v>
      </c>
      <c r="Q2">
        <v>1.1773735336561952E-2</v>
      </c>
      <c r="R2">
        <v>4.2545000000000002</v>
      </c>
      <c r="S2" s="23">
        <v>309991.23828125</v>
      </c>
      <c r="T2">
        <v>587.81666666666661</v>
      </c>
      <c r="U2" s="24">
        <v>607.99800953315639</v>
      </c>
      <c r="V2">
        <v>0.03</v>
      </c>
      <c r="W2" s="22">
        <v>1148948.3519083303</v>
      </c>
      <c r="X2">
        <v>1.7947228785031476E-2</v>
      </c>
      <c r="Y2">
        <v>7.46450993592223</v>
      </c>
      <c r="Z2">
        <v>7.464509945170315</v>
      </c>
      <c r="AA2">
        <v>-9.2480849644971386E-9</v>
      </c>
      <c r="AB2">
        <v>2.4969487573206528E-5</v>
      </c>
      <c r="AC2">
        <v>619.32503018571344</v>
      </c>
      <c r="AD2">
        <v>27209.729032503245</v>
      </c>
      <c r="AE2">
        <v>607.99800953315639</v>
      </c>
      <c r="AF2" s="25">
        <v>0</v>
      </c>
      <c r="AG2">
        <v>2.497862237416156E-5</v>
      </c>
      <c r="AH2">
        <v>26.951462954326068</v>
      </c>
      <c r="AI2">
        <v>0.21002619511840076</v>
      </c>
      <c r="AJ2">
        <v>45.547810324654428</v>
      </c>
      <c r="AK2">
        <v>0.37483183953091426</v>
      </c>
      <c r="AL2">
        <v>1.1961215883036658</v>
      </c>
      <c r="AM2">
        <v>613.05026988184954</v>
      </c>
      <c r="AN2">
        <v>5.9641251937136985E-9</v>
      </c>
      <c r="AO2">
        <v>9.1348009550318429E-9</v>
      </c>
      <c r="AP2">
        <v>2.8777922720717699</v>
      </c>
      <c r="AQ2">
        <v>5.2920467317838785E-5</v>
      </c>
      <c r="AR2">
        <v>1.2493878587558296E-5</v>
      </c>
      <c r="AS2">
        <v>22.782233687716261</v>
      </c>
      <c r="AT2">
        <v>12.579905039922123</v>
      </c>
      <c r="AU2">
        <v>2.6421095904856369</v>
      </c>
      <c r="AV2">
        <v>0.23568268158613304</v>
      </c>
      <c r="AW2">
        <v>1.5843936821735748E-2</v>
      </c>
      <c r="AX2">
        <v>0.23568268104770801</v>
      </c>
      <c r="AY2">
        <v>5.3842502678591586E-10</v>
      </c>
      <c r="AZ2">
        <v>1028533.0792909416</v>
      </c>
      <c r="BA2">
        <v>1.8389258957784493E-5</v>
      </c>
      <c r="BB2" s="23">
        <v>312168.11267499486</v>
      </c>
      <c r="BC2" s="26">
        <v>2176.8743937448598</v>
      </c>
      <c r="BD2" s="27">
        <v>0.70223739413235198</v>
      </c>
      <c r="BE2" s="23">
        <v>934294.72739999997</v>
      </c>
      <c r="BF2" s="28">
        <v>0.33412166794916121</v>
      </c>
      <c r="BG2">
        <v>1</v>
      </c>
      <c r="BH2">
        <v>0.10800429032202953</v>
      </c>
      <c r="BI2">
        <v>4.5999999999999999E-2</v>
      </c>
      <c r="BJ2">
        <v>5625</v>
      </c>
      <c r="BK2" s="21">
        <v>1.0442509826912505</v>
      </c>
      <c r="BL2">
        <v>25.233603221147064</v>
      </c>
      <c r="BM2">
        <v>0.31216811267499484</v>
      </c>
      <c r="BN2">
        <v>25.233603221147064</v>
      </c>
      <c r="BO2">
        <v>1.0442509826912505</v>
      </c>
      <c r="BP2">
        <v>218.04647383051838</v>
      </c>
      <c r="BQ2" s="29">
        <v>0.97789546367813707</v>
      </c>
      <c r="BR2">
        <v>4.2670000000000003</v>
      </c>
    </row>
    <row r="3" spans="1:70">
      <c r="A3" s="20" t="s">
        <v>705</v>
      </c>
      <c r="B3">
        <v>16547416.799999999</v>
      </c>
      <c r="C3" s="21">
        <v>623.23870133313642</v>
      </c>
      <c r="D3">
        <v>113.82300371015133</v>
      </c>
      <c r="E3">
        <v>574.34988711113044</v>
      </c>
      <c r="F3">
        <v>2563035.5779140079</v>
      </c>
      <c r="G3">
        <v>1671616.2807993235</v>
      </c>
      <c r="H3">
        <v>2.3752482411014488E-5</v>
      </c>
      <c r="I3">
        <v>6.5759231557403181E-5</v>
      </c>
      <c r="J3">
        <v>0.46027765484939753</v>
      </c>
      <c r="K3">
        <v>10140.600460117175</v>
      </c>
      <c r="L3">
        <v>3.6380461586323874E-3</v>
      </c>
      <c r="M3" s="30">
        <v>269</v>
      </c>
      <c r="N3">
        <v>2737.7640000000001</v>
      </c>
      <c r="O3" s="22">
        <v>8.7843467213758383E-5</v>
      </c>
      <c r="P3" s="22">
        <v>2.9843873572041598E-2</v>
      </c>
      <c r="Q3">
        <v>1.1773735336561952E-2</v>
      </c>
      <c r="R3">
        <v>4.2545000000000002</v>
      </c>
      <c r="S3" s="23">
        <v>494270.71578125004</v>
      </c>
      <c r="T3">
        <v>588.87222222222226</v>
      </c>
      <c r="U3" s="24">
        <v>614.60575730191204</v>
      </c>
      <c r="V3">
        <v>0.03</v>
      </c>
      <c r="W3" s="22">
        <v>1242494.4871012333</v>
      </c>
      <c r="X3">
        <v>1.6437499229920417E-2</v>
      </c>
      <c r="Y3">
        <v>7.7997759423759687</v>
      </c>
      <c r="Z3">
        <v>7.7997759564197757</v>
      </c>
      <c r="AA3">
        <v>-1.4043807006203224E-8</v>
      </c>
      <c r="AB3">
        <v>1.6281267644159479E-5</v>
      </c>
      <c r="AC3">
        <v>633.83431484847335</v>
      </c>
      <c r="AD3">
        <v>28160.30498526575</v>
      </c>
      <c r="AE3">
        <v>614.60575730191192</v>
      </c>
      <c r="AF3" s="25">
        <v>0</v>
      </c>
      <c r="AG3">
        <v>1.6295906720375457E-5</v>
      </c>
      <c r="AH3">
        <v>26.813977177784075</v>
      </c>
      <c r="AI3">
        <v>0.21606894314552855</v>
      </c>
      <c r="AJ3">
        <v>30.753226597710839</v>
      </c>
      <c r="AK3">
        <v>0.59348507504414161</v>
      </c>
      <c r="AL3">
        <v>1.4487735538805233</v>
      </c>
      <c r="AM3">
        <v>623.23870133294622</v>
      </c>
      <c r="AN3">
        <v>1.9019807950826362E-10</v>
      </c>
      <c r="AO3">
        <v>1.4639076215978698E-8</v>
      </c>
      <c r="AP3">
        <v>2.5166153847070851</v>
      </c>
      <c r="AQ3">
        <v>3.7993154802287024E-5</v>
      </c>
      <c r="AR3">
        <v>8.1552728982957181E-6</v>
      </c>
      <c r="AS3">
        <v>15.390426547660049</v>
      </c>
      <c r="AT3">
        <v>10.618728316820242</v>
      </c>
      <c r="AU3">
        <v>2.2943774049648469</v>
      </c>
      <c r="AV3">
        <v>0.22223797974223825</v>
      </c>
      <c r="AW3">
        <v>1.2089362096043598E-2</v>
      </c>
      <c r="AX3">
        <v>0.22223796165765691</v>
      </c>
      <c r="AY3">
        <v>1.808458133245594E-8</v>
      </c>
      <c r="AZ3">
        <v>891419.29711468448</v>
      </c>
      <c r="BA3">
        <v>1.509692543134045E-5</v>
      </c>
      <c r="BB3" s="23">
        <v>496459.3945243567</v>
      </c>
      <c r="BC3" s="26">
        <v>2188.6787431066623</v>
      </c>
      <c r="BD3" s="27">
        <v>0.44280971403438524</v>
      </c>
      <c r="BE3" s="23">
        <v>982919.73179999983</v>
      </c>
      <c r="BF3" s="28">
        <v>0.50508640579958775</v>
      </c>
      <c r="BG3">
        <v>1</v>
      </c>
      <c r="BH3">
        <v>2.9461923127596282E-2</v>
      </c>
      <c r="BI3">
        <v>4.5999999999999999E-2</v>
      </c>
      <c r="BJ3">
        <v>5625</v>
      </c>
      <c r="BK3" s="21">
        <v>1.045741196263406</v>
      </c>
      <c r="BL3">
        <v>34.366479110914156</v>
      </c>
      <c r="BM3">
        <v>0.49645939452435667</v>
      </c>
      <c r="BN3">
        <v>34.366479110914156</v>
      </c>
      <c r="BO3">
        <v>1.045741196263406</v>
      </c>
      <c r="BP3">
        <v>31.736557607766557</v>
      </c>
      <c r="BQ3" s="29">
        <v>0.94428405247274105</v>
      </c>
      <c r="BR3">
        <v>4.2670000000000003</v>
      </c>
    </row>
    <row r="4" spans="1:70">
      <c r="A4" s="20" t="s">
        <v>706</v>
      </c>
      <c r="B4">
        <v>16547416.799999999</v>
      </c>
      <c r="C4" s="21">
        <v>623.23870133313642</v>
      </c>
      <c r="D4">
        <v>113.82300371015133</v>
      </c>
      <c r="E4">
        <v>574.34988711113044</v>
      </c>
      <c r="F4">
        <v>2563035.5779140079</v>
      </c>
      <c r="G4">
        <v>1671616.2807993235</v>
      </c>
      <c r="H4">
        <v>2.3752482411014488E-5</v>
      </c>
      <c r="I4">
        <v>6.5759231557403181E-5</v>
      </c>
      <c r="J4">
        <v>0.46027765484939753</v>
      </c>
      <c r="K4">
        <v>10140.600460117175</v>
      </c>
      <c r="L4">
        <v>3.6380461586323874E-3</v>
      </c>
      <c r="M4">
        <v>270</v>
      </c>
      <c r="N4">
        <v>2730.9839999999995</v>
      </c>
      <c r="O4" s="22">
        <v>8.7843467213758383E-5</v>
      </c>
      <c r="P4" s="22">
        <v>2.9843873572041598E-2</v>
      </c>
      <c r="Q4">
        <v>1.1773735336561952E-2</v>
      </c>
      <c r="R4">
        <v>4.2545000000000002</v>
      </c>
      <c r="S4" s="23">
        <v>916852.12265625002</v>
      </c>
      <c r="T4">
        <v>556.42777777777769</v>
      </c>
      <c r="U4" s="24">
        <v>604.28094831687395</v>
      </c>
      <c r="V4">
        <v>0.03</v>
      </c>
      <c r="W4" s="22">
        <v>1239417.4824278767</v>
      </c>
      <c r="X4">
        <v>1.6451586070915805E-2</v>
      </c>
      <c r="Y4">
        <v>7.7964359077637271</v>
      </c>
      <c r="Z4">
        <v>7.7964359219427264</v>
      </c>
      <c r="AA4">
        <v>-1.4178999308001039E-8</v>
      </c>
      <c r="AB4">
        <v>1.6348198136847576E-5</v>
      </c>
      <c r="AC4">
        <v>646.53512963984724</v>
      </c>
      <c r="AD4">
        <v>28102.6008843729</v>
      </c>
      <c r="AE4">
        <v>604.2809487822251</v>
      </c>
      <c r="AF4" s="25">
        <v>4.6535114961443469E-7</v>
      </c>
      <c r="AG4">
        <v>1.6375471538842052E-5</v>
      </c>
      <c r="AH4">
        <v>26.704199165038343</v>
      </c>
      <c r="AI4">
        <v>0.21562618998281938</v>
      </c>
      <c r="AJ4">
        <v>30.840054313901476</v>
      </c>
      <c r="AK4">
        <v>1.3043724252264597</v>
      </c>
      <c r="AL4">
        <v>1.4487735538805233</v>
      </c>
      <c r="AM4">
        <v>623.2387013281575</v>
      </c>
      <c r="AN4">
        <v>4.978915058018174E-9</v>
      </c>
      <c r="AO4">
        <v>2.7273401994476086E-8</v>
      </c>
      <c r="AP4">
        <v>2.5154288434367502</v>
      </c>
      <c r="AQ4">
        <v>3.80290064055831E-5</v>
      </c>
      <c r="AR4">
        <v>8.2013724704182643E-6</v>
      </c>
      <c r="AS4">
        <v>15.445709263167938</v>
      </c>
      <c r="AT4">
        <v>10.636656235893868</v>
      </c>
      <c r="AU4">
        <v>2.2935416583027917</v>
      </c>
      <c r="AV4">
        <v>0.22188718513395855</v>
      </c>
      <c r="AW4">
        <v>1.213906012810459E-2</v>
      </c>
      <c r="AX4">
        <v>0.22188718340547073</v>
      </c>
      <c r="AY4">
        <v>1.7284878250922731E-9</v>
      </c>
      <c r="AZ4">
        <v>891419.29711468448</v>
      </c>
      <c r="BA4">
        <v>1.5118299412367905E-5</v>
      </c>
      <c r="BB4" s="23">
        <v>923623.43351159396</v>
      </c>
      <c r="BC4" s="26">
        <v>6771.3108553439379</v>
      </c>
      <c r="BD4" s="27">
        <v>0.73853903895935735</v>
      </c>
      <c r="BE4" s="23">
        <v>1274669.7582</v>
      </c>
      <c r="BF4" s="28">
        <v>0.72459821657326418</v>
      </c>
      <c r="BG4">
        <v>1</v>
      </c>
      <c r="BH4">
        <v>-0.1313905309823481</v>
      </c>
      <c r="BI4">
        <v>4.5999999999999999E-2</v>
      </c>
      <c r="BJ4">
        <v>5625</v>
      </c>
      <c r="BK4" s="21">
        <v>1.0404817062614953</v>
      </c>
      <c r="BL4">
        <v>66.810923555358727</v>
      </c>
      <c r="BM4">
        <v>0.92362343351159393</v>
      </c>
      <c r="BN4">
        <v>66.810923555358727</v>
      </c>
      <c r="BO4">
        <v>1.0404817062614953</v>
      </c>
      <c r="BP4">
        <v>718.82562189128942</v>
      </c>
      <c r="BQ4" s="29">
        <v>0.97937652577915113</v>
      </c>
      <c r="BR4">
        <v>4.2670000000000003</v>
      </c>
    </row>
    <row r="5" spans="1:70">
      <c r="A5" s="20" t="s">
        <v>707</v>
      </c>
      <c r="B5">
        <v>14478989.699999999</v>
      </c>
      <c r="C5" s="21">
        <v>612.48370255129544</v>
      </c>
      <c r="D5">
        <v>91.580011978832957</v>
      </c>
      <c r="E5">
        <v>612.82339669043313</v>
      </c>
      <c r="F5">
        <v>2625160.7264840975</v>
      </c>
      <c r="G5">
        <v>1589756.0808983105</v>
      </c>
      <c r="H5">
        <v>2.2406167499944594E-5</v>
      </c>
      <c r="I5">
        <v>7.0614185977515193E-5</v>
      </c>
      <c r="J5">
        <v>0.48330738078477459</v>
      </c>
      <c r="K5">
        <v>8121.4802011854335</v>
      </c>
      <c r="L5">
        <v>5.7214247636284644E-3</v>
      </c>
      <c r="M5" s="30">
        <v>271</v>
      </c>
      <c r="N5">
        <v>2688.9479999999999</v>
      </c>
      <c r="O5" s="22">
        <v>8.7843467213758383E-5</v>
      </c>
      <c r="P5" s="22">
        <v>2.9843873572041598E-2</v>
      </c>
      <c r="Q5">
        <v>1.1773735336561952E-2</v>
      </c>
      <c r="R5">
        <v>4.2545000000000002</v>
      </c>
      <c r="S5" s="23">
        <v>647947.73046875</v>
      </c>
      <c r="T5">
        <v>557.53888888888889</v>
      </c>
      <c r="U5" s="24">
        <v>600.42499636992181</v>
      </c>
      <c r="V5">
        <v>0.03</v>
      </c>
      <c r="W5" s="22">
        <v>1136437.7149280838</v>
      </c>
      <c r="X5">
        <v>1.8069825945164094E-2</v>
      </c>
      <c r="Y5">
        <v>7.4391448545865719</v>
      </c>
      <c r="Z5">
        <v>7.4391448717583062</v>
      </c>
      <c r="AA5">
        <v>-1.7171734256749005E-8</v>
      </c>
      <c r="AB5">
        <v>2.5762736125966368E-5</v>
      </c>
      <c r="AC5">
        <v>627.52932359403883</v>
      </c>
      <c r="AD5">
        <v>27005.214656034936</v>
      </c>
      <c r="AE5">
        <v>600.42499636992159</v>
      </c>
      <c r="AF5" s="25">
        <v>0</v>
      </c>
      <c r="AG5">
        <v>2.5782022424969371E-5</v>
      </c>
      <c r="AH5">
        <v>26.649769196813612</v>
      </c>
      <c r="AI5">
        <v>0.20853504844415208</v>
      </c>
      <c r="AJ5">
        <v>46.659428989490543</v>
      </c>
      <c r="AK5">
        <v>0.8999307821157283</v>
      </c>
      <c r="AL5">
        <v>1.186598293632519</v>
      </c>
      <c r="AM5">
        <v>612.48370254356598</v>
      </c>
      <c r="AN5">
        <v>7.7294544098549522E-9</v>
      </c>
      <c r="AO5">
        <v>1.928629900300308E-8</v>
      </c>
      <c r="AP5">
        <v>2.8848824909490522</v>
      </c>
      <c r="AQ5">
        <v>5.4214220677271988E-5</v>
      </c>
      <c r="AR5">
        <v>1.2900654361986187E-5</v>
      </c>
      <c r="AS5">
        <v>23.347166339367231</v>
      </c>
      <c r="AT5">
        <v>12.702378104174656</v>
      </c>
      <c r="AU5">
        <v>2.6488910333099986</v>
      </c>
      <c r="AV5">
        <v>0.2359914576390536</v>
      </c>
      <c r="AW5">
        <v>1.6228633277820294E-2</v>
      </c>
      <c r="AX5">
        <v>0.23599145685042391</v>
      </c>
      <c r="AY5">
        <v>7.8862968933002264E-10</v>
      </c>
      <c r="AZ5">
        <v>1035404.645585787</v>
      </c>
      <c r="BA5">
        <v>1.8792523039452087E-5</v>
      </c>
      <c r="BB5" s="23">
        <v>651192.29163135006</v>
      </c>
      <c r="BC5" s="26">
        <v>3244.5611626000609</v>
      </c>
      <c r="BD5" s="27">
        <v>0.50074427458104098</v>
      </c>
      <c r="BE5" s="23">
        <v>1180892.9639999999</v>
      </c>
      <c r="BF5" s="28">
        <v>0.55144057207825836</v>
      </c>
      <c r="BG5">
        <v>1</v>
      </c>
      <c r="BH5">
        <v>3.7567660942059797E-3</v>
      </c>
      <c r="BI5">
        <v>4.5999999999999999E-2</v>
      </c>
      <c r="BJ5">
        <v>5625</v>
      </c>
      <c r="BK5" s="21">
        <v>1.0442093003538542</v>
      </c>
      <c r="BL5">
        <v>54.944813662406546</v>
      </c>
      <c r="BM5">
        <v>0.65119229163135006</v>
      </c>
      <c r="BN5">
        <v>54.944813662406546</v>
      </c>
      <c r="BO5">
        <v>1.0442093003538542</v>
      </c>
      <c r="BP5">
        <v>223.34745540405333</v>
      </c>
      <c r="BQ5" s="29">
        <v>0.95632728001527822</v>
      </c>
      <c r="BR5">
        <v>4.2670000000000003</v>
      </c>
    </row>
    <row r="6" spans="1:70">
      <c r="A6" s="20" t="s">
        <v>708</v>
      </c>
      <c r="B6">
        <v>16650838.154999999</v>
      </c>
      <c r="C6" s="21">
        <v>623.7467472920838</v>
      </c>
      <c r="D6">
        <v>115.08174830522883</v>
      </c>
      <c r="E6">
        <v>572.29121245744955</v>
      </c>
      <c r="F6">
        <v>2559557.8321399409</v>
      </c>
      <c r="G6">
        <v>1675797.4223693286</v>
      </c>
      <c r="H6">
        <v>2.3829582904311094E-5</v>
      </c>
      <c r="I6">
        <v>6.5509940250288218E-5</v>
      </c>
      <c r="J6">
        <v>0.45915472043015876</v>
      </c>
      <c r="K6">
        <v>10285.252806144354</v>
      </c>
      <c r="L6">
        <v>3.5437208597502243E-3</v>
      </c>
      <c r="M6">
        <v>272</v>
      </c>
      <c r="N6">
        <v>2687.5920000000001</v>
      </c>
      <c r="O6" s="22">
        <v>8.7843467213758383E-5</v>
      </c>
      <c r="P6" s="22">
        <v>2.9843873572041598E-2</v>
      </c>
      <c r="Q6">
        <v>1.1773735336561952E-2</v>
      </c>
      <c r="R6">
        <v>4.2545000000000002</v>
      </c>
      <c r="S6" s="23">
        <v>1255750.06640625</v>
      </c>
      <c r="T6">
        <v>529.53888888888889</v>
      </c>
      <c r="U6" s="24">
        <v>595.20165131806129</v>
      </c>
      <c r="V6">
        <v>0.03</v>
      </c>
      <c r="W6" s="22">
        <v>1224366.1886239857</v>
      </c>
      <c r="X6">
        <v>1.6462010911340728E-2</v>
      </c>
      <c r="Y6">
        <v>7.7939669058850152</v>
      </c>
      <c r="Z6">
        <v>7.7939669201516413</v>
      </c>
      <c r="AA6">
        <v>-1.4266626102710234E-8</v>
      </c>
      <c r="AB6">
        <v>1.6373376592761435E-5</v>
      </c>
      <c r="AC6">
        <v>659.08469050945325</v>
      </c>
      <c r="AD6">
        <v>27770.121591671035</v>
      </c>
      <c r="AE6">
        <v>595.20165131806129</v>
      </c>
      <c r="AF6" s="25">
        <v>0</v>
      </c>
      <c r="AG6">
        <v>1.6411700230044151E-5</v>
      </c>
      <c r="AH6">
        <v>25.971826932633167</v>
      </c>
      <c r="AI6">
        <v>0.21303095360291072</v>
      </c>
      <c r="AJ6">
        <v>30.542611019592503</v>
      </c>
      <c r="AK6">
        <v>1.9647771947123649</v>
      </c>
      <c r="AL6">
        <v>1.4674493516224545</v>
      </c>
      <c r="AM6">
        <v>623.74674728214586</v>
      </c>
      <c r="AN6">
        <v>9.9379349194350652E-9</v>
      </c>
      <c r="AO6">
        <v>3.8323637282716092E-8</v>
      </c>
      <c r="AP6">
        <v>2.4762128019628538</v>
      </c>
      <c r="AQ6">
        <v>3.7899402235645376E-5</v>
      </c>
      <c r="AR6">
        <v>8.2250119336634335E-6</v>
      </c>
      <c r="AS6">
        <v>15.306966164389465</v>
      </c>
      <c r="AT6">
        <v>10.591540148203196</v>
      </c>
      <c r="AU6">
        <v>2.2563258978952412</v>
      </c>
      <c r="AV6">
        <v>0.21988690406761258</v>
      </c>
      <c r="AW6">
        <v>1.2274049854025896E-2</v>
      </c>
      <c r="AX6">
        <v>0.21988689233148487</v>
      </c>
      <c r="AY6">
        <v>1.173612770855037E-8</v>
      </c>
      <c r="AZ6">
        <v>883760.40977061237</v>
      </c>
      <c r="BA6">
        <v>1.530538982982526E-5</v>
      </c>
      <c r="BB6" s="23">
        <v>1266408.8744844501</v>
      </c>
      <c r="BC6" s="26">
        <v>10658.808078200091</v>
      </c>
      <c r="BD6" s="27">
        <v>0.84880012060870091</v>
      </c>
      <c r="BE6" s="23">
        <v>1500428.7072000001</v>
      </c>
      <c r="BF6" s="28">
        <v>0.84403135477708757</v>
      </c>
      <c r="BG6">
        <v>1</v>
      </c>
      <c r="BH6">
        <v>-0.27208090547888958</v>
      </c>
      <c r="BI6">
        <v>4.5999999999999999E-2</v>
      </c>
      <c r="BJ6">
        <v>5625</v>
      </c>
      <c r="BK6" s="21">
        <v>1.0272824280625039</v>
      </c>
      <c r="BL6">
        <v>94.207858403194905</v>
      </c>
      <c r="BM6">
        <v>1.2664088744844499</v>
      </c>
      <c r="BN6">
        <v>94.207858403194905</v>
      </c>
      <c r="BO6">
        <v>1.0272824280625039</v>
      </c>
      <c r="BP6">
        <v>2938.4919126608283</v>
      </c>
      <c r="BQ6" s="29">
        <v>0.97747276612651646</v>
      </c>
      <c r="BR6">
        <v>4.2670000000000003</v>
      </c>
    </row>
    <row r="7" spans="1:70">
      <c r="A7" s="20" t="s">
        <v>709</v>
      </c>
      <c r="B7">
        <v>16650838.154999999</v>
      </c>
      <c r="C7" s="21">
        <v>623.7467472920838</v>
      </c>
      <c r="D7">
        <v>115.08174830522883</v>
      </c>
      <c r="E7">
        <v>572.29121245744955</v>
      </c>
      <c r="F7">
        <v>2559557.8321399409</v>
      </c>
      <c r="G7">
        <v>1675797.4223693286</v>
      </c>
      <c r="H7">
        <v>2.3829582904311094E-5</v>
      </c>
      <c r="I7">
        <v>6.5509940250288218E-5</v>
      </c>
      <c r="J7">
        <v>0.45915472043015876</v>
      </c>
      <c r="K7">
        <v>10285.252806144354</v>
      </c>
      <c r="L7">
        <v>3.5437208597502243E-3</v>
      </c>
      <c r="M7" s="30">
        <v>273</v>
      </c>
      <c r="N7">
        <v>2770.3080000000004</v>
      </c>
      <c r="O7" s="22">
        <v>8.7843467213758383E-5</v>
      </c>
      <c r="P7" s="22">
        <v>2.9843873572041598E-2</v>
      </c>
      <c r="Q7">
        <v>1.1773735336561952E-2</v>
      </c>
      <c r="R7">
        <v>4.2545000000000002</v>
      </c>
      <c r="S7" s="23">
        <v>1604681.0839062501</v>
      </c>
      <c r="T7">
        <v>504.48333333333335</v>
      </c>
      <c r="U7" s="24">
        <v>585.88624821087205</v>
      </c>
      <c r="V7">
        <v>0.03</v>
      </c>
      <c r="W7" s="22">
        <v>1262048.4981628675</v>
      </c>
      <c r="X7">
        <v>1.6290988941210699E-2</v>
      </c>
      <c r="Y7">
        <v>7.834770430461246</v>
      </c>
      <c r="Z7">
        <v>7.8347704419592903</v>
      </c>
      <c r="AA7">
        <v>-1.1498044294455667E-8</v>
      </c>
      <c r="AB7">
        <v>1.5571994950689427E-5</v>
      </c>
      <c r="AC7">
        <v>669.95858096151062</v>
      </c>
      <c r="AD7">
        <v>28475.724309918431</v>
      </c>
      <c r="AE7">
        <v>585.88624891045777</v>
      </c>
      <c r="AF7" s="25">
        <v>6.9958571202732855E-7</v>
      </c>
      <c r="AG7">
        <v>1.5618560010589244E-5</v>
      </c>
      <c r="AH7">
        <v>27.308415172020059</v>
      </c>
      <c r="AI7">
        <v>0.21844379342202522</v>
      </c>
      <c r="AJ7">
        <v>29.805099388713902</v>
      </c>
      <c r="AK7">
        <v>2.5807311322970898</v>
      </c>
      <c r="AL7">
        <v>1.4674493516224545</v>
      </c>
      <c r="AM7">
        <v>623.74674728447701</v>
      </c>
      <c r="AN7">
        <v>7.6067863119533285E-9</v>
      </c>
      <c r="AO7">
        <v>4.6565059899816754E-8</v>
      </c>
      <c r="AP7">
        <v>2.5100933124921783</v>
      </c>
      <c r="AQ7">
        <v>3.6883196809524494E-5</v>
      </c>
      <c r="AR7">
        <v>7.8325625352445303E-6</v>
      </c>
      <c r="AS7">
        <v>14.946980046368099</v>
      </c>
      <c r="AT7">
        <v>10.472546379219022</v>
      </c>
      <c r="AU7">
        <v>2.2876627578646982</v>
      </c>
      <c r="AV7">
        <v>0.22243055462748007</v>
      </c>
      <c r="AW7">
        <v>1.1673306435515538E-2</v>
      </c>
      <c r="AX7">
        <v>0.22243055098949394</v>
      </c>
      <c r="AY7">
        <v>3.6379861345636755E-9</v>
      </c>
      <c r="AZ7">
        <v>883760.40977061237</v>
      </c>
      <c r="BA7">
        <v>1.4693954454189012E-5</v>
      </c>
      <c r="BB7" s="23">
        <v>1602776.9803829659</v>
      </c>
      <c r="BC7" s="26">
        <v>-1904.1035232841969</v>
      </c>
      <c r="BD7" s="27">
        <v>-0.11865931133487703</v>
      </c>
      <c r="BE7" s="23">
        <v>1757446.5875999997</v>
      </c>
      <c r="BF7" s="28">
        <v>0.91199185892286294</v>
      </c>
      <c r="BG7">
        <v>1</v>
      </c>
      <c r="BH7">
        <v>-0.40001197272001127</v>
      </c>
      <c r="BI7">
        <v>4.5999999999999999E-2</v>
      </c>
      <c r="BJ7">
        <v>5625</v>
      </c>
      <c r="BK7" s="21">
        <v>1.0150551322222299</v>
      </c>
      <c r="BL7">
        <v>119.26341395875045</v>
      </c>
      <c r="BM7">
        <v>1.6027769803829659</v>
      </c>
      <c r="BN7">
        <v>119.26341395875045</v>
      </c>
      <c r="BO7">
        <v>1.0150551322222299</v>
      </c>
      <c r="BP7">
        <v>6282.6887923962349</v>
      </c>
      <c r="BQ7" s="29">
        <v>0.98813455059064659</v>
      </c>
      <c r="BR7">
        <v>4.2670000000000003</v>
      </c>
    </row>
    <row r="8" spans="1:70">
      <c r="A8" s="20" t="s">
        <v>710</v>
      </c>
      <c r="B8">
        <v>14478989.699999999</v>
      </c>
      <c r="C8" s="21">
        <v>612.48370255129544</v>
      </c>
      <c r="D8">
        <v>91.580011978832957</v>
      </c>
      <c r="E8">
        <v>612.82339669043313</v>
      </c>
      <c r="F8">
        <v>2625160.7264840975</v>
      </c>
      <c r="G8">
        <v>1589756.0808983105</v>
      </c>
      <c r="H8">
        <v>2.2406167499944594E-5</v>
      </c>
      <c r="I8">
        <v>7.0614185977515193E-5</v>
      </c>
      <c r="J8">
        <v>0.48330738078477459</v>
      </c>
      <c r="K8">
        <v>8121.4802011854335</v>
      </c>
      <c r="L8">
        <v>5.7214247636284644E-3</v>
      </c>
      <c r="M8">
        <v>274</v>
      </c>
      <c r="N8">
        <v>2722.848</v>
      </c>
      <c r="O8" s="22">
        <v>8.7843467213758383E-5</v>
      </c>
      <c r="P8" s="22">
        <v>2.9843873572041598E-2</v>
      </c>
      <c r="Q8">
        <v>1.1773735336561952E-2</v>
      </c>
      <c r="R8">
        <v>4.2545000000000002</v>
      </c>
      <c r="S8" s="23">
        <v>986608.45715625002</v>
      </c>
      <c r="T8">
        <v>528.26111111111106</v>
      </c>
      <c r="U8" s="24">
        <v>592.74934693231057</v>
      </c>
      <c r="V8">
        <v>0.03</v>
      </c>
      <c r="W8" s="22">
        <v>1150764.9680159315</v>
      </c>
      <c r="X8">
        <v>1.7987417136489485E-2</v>
      </c>
      <c r="Y8">
        <v>7.456166489642114</v>
      </c>
      <c r="Z8">
        <v>7.4561665009139944</v>
      </c>
      <c r="AA8">
        <v>-1.1271880318020067E-8</v>
      </c>
      <c r="AB8">
        <v>2.5240337618482405E-5</v>
      </c>
      <c r="AC8">
        <v>636.97796855755178</v>
      </c>
      <c r="AD8">
        <v>27283.246476804561</v>
      </c>
      <c r="AE8">
        <v>592.74934693231035</v>
      </c>
      <c r="AF8" s="25">
        <v>0</v>
      </c>
      <c r="AG8">
        <v>2.5268834435227677E-5</v>
      </c>
      <c r="AH8">
        <v>27.201338667224068</v>
      </c>
      <c r="AI8">
        <v>0.21068201820357418</v>
      </c>
      <c r="AJ8">
        <v>46.201498368746833</v>
      </c>
      <c r="AK8">
        <v>1.4672509433322618</v>
      </c>
      <c r="AL8">
        <v>1.186598293632519</v>
      </c>
      <c r="AM8">
        <v>612.48370253304518</v>
      </c>
      <c r="AN8">
        <v>1.8250261746288743E-8</v>
      </c>
      <c r="AO8">
        <v>2.8496816745272223E-8</v>
      </c>
      <c r="AP8">
        <v>2.9030978255326567</v>
      </c>
      <c r="AQ8">
        <v>5.3536026468919034E-5</v>
      </c>
      <c r="AR8">
        <v>1.2648665625986475E-5</v>
      </c>
      <c r="AS8">
        <v>23.126800952525723</v>
      </c>
      <c r="AT8">
        <v>12.654960796971071</v>
      </c>
      <c r="AU8">
        <v>2.6661726809929771</v>
      </c>
      <c r="AV8">
        <v>0.23692514453967961</v>
      </c>
      <c r="AW8">
        <v>1.5899560551950426E-2</v>
      </c>
      <c r="AX8">
        <v>0.23692514301721523</v>
      </c>
      <c r="AY8">
        <v>1.5224643767908219E-9</v>
      </c>
      <c r="AZ8">
        <v>1035404.645585787</v>
      </c>
      <c r="BA8">
        <v>1.8440999816840935E-5</v>
      </c>
      <c r="BB8" s="23">
        <v>980521.97864072281</v>
      </c>
      <c r="BC8" s="26">
        <v>-6086.4785155272111</v>
      </c>
      <c r="BD8" s="27">
        <v>-0.61690921777323571</v>
      </c>
      <c r="BE8" s="23">
        <v>1389285.8399999999</v>
      </c>
      <c r="BF8" s="28">
        <v>0.70577411099268306</v>
      </c>
      <c r="BG8">
        <v>1</v>
      </c>
      <c r="BH8">
        <v>-0.11111461650440628</v>
      </c>
      <c r="BI8">
        <v>4.5999999999999999E-2</v>
      </c>
      <c r="BJ8">
        <v>5625</v>
      </c>
      <c r="BK8" s="21">
        <v>1.0324913042158437</v>
      </c>
      <c r="BL8">
        <v>84.222591440184374</v>
      </c>
      <c r="BM8">
        <v>0.98052197864072277</v>
      </c>
      <c r="BN8">
        <v>84.222591440184374</v>
      </c>
      <c r="BO8">
        <v>1.0324913042158437</v>
      </c>
      <c r="BP8">
        <v>1955.6375936854683</v>
      </c>
      <c r="BQ8" s="29">
        <v>1.0002226381708179</v>
      </c>
      <c r="BR8">
        <v>4.2670000000000003</v>
      </c>
    </row>
    <row r="9" spans="1:70">
      <c r="A9" s="20" t="s">
        <v>711</v>
      </c>
      <c r="B9">
        <v>14478989.699999999</v>
      </c>
      <c r="C9" s="21">
        <v>612.48370255129544</v>
      </c>
      <c r="D9">
        <v>91.580011978832957</v>
      </c>
      <c r="E9">
        <v>612.82339669043313</v>
      </c>
      <c r="F9">
        <v>2625160.7264840975</v>
      </c>
      <c r="G9">
        <v>1589756.0808983105</v>
      </c>
      <c r="H9">
        <v>2.2406167499944594E-5</v>
      </c>
      <c r="I9">
        <v>7.0614185977515193E-5</v>
      </c>
      <c r="J9">
        <v>0.48330738078477459</v>
      </c>
      <c r="K9">
        <v>8121.4802011854335</v>
      </c>
      <c r="L9">
        <v>5.7214247636284644E-3</v>
      </c>
      <c r="M9" s="30">
        <v>275</v>
      </c>
      <c r="N9">
        <v>3354.7440000000001</v>
      </c>
      <c r="O9" s="22">
        <v>8.7843467213758383E-5</v>
      </c>
      <c r="P9" s="22">
        <v>2.9843873572041598E-2</v>
      </c>
      <c r="Q9">
        <v>1.1773735336561952E-2</v>
      </c>
      <c r="R9">
        <v>4.2545000000000002</v>
      </c>
      <c r="S9" s="23">
        <v>329797.58453125</v>
      </c>
      <c r="T9">
        <v>590.26111111111106</v>
      </c>
      <c r="U9" s="24">
        <v>607.75744855194284</v>
      </c>
      <c r="V9">
        <v>0.03</v>
      </c>
      <c r="W9" s="22">
        <v>1417824.965573414</v>
      </c>
      <c r="X9">
        <v>1.6693187942087306E-2</v>
      </c>
      <c r="Y9">
        <v>7.7398110504563666</v>
      </c>
      <c r="Z9">
        <v>7.7398110599011058</v>
      </c>
      <c r="AA9">
        <v>-9.4447392129382024E-9</v>
      </c>
      <c r="AB9">
        <v>1.7916480839867945E-5</v>
      </c>
      <c r="AC9">
        <v>617.8556351700214</v>
      </c>
      <c r="AD9">
        <v>32383.014299600702</v>
      </c>
      <c r="AE9">
        <v>607.75744873049916</v>
      </c>
      <c r="AF9" s="25">
        <v>1.7855631995189469E-7</v>
      </c>
      <c r="AG9">
        <v>1.7923606428742971E-5</v>
      </c>
      <c r="AH9">
        <v>38.320637728568364</v>
      </c>
      <c r="AI9">
        <v>0.25006257279372485</v>
      </c>
      <c r="AJ9">
        <v>38.897122512015294</v>
      </c>
      <c r="AK9">
        <v>0.33030086878636589</v>
      </c>
      <c r="AL9">
        <v>1.186598293632519</v>
      </c>
      <c r="AM9">
        <v>612.48370254845997</v>
      </c>
      <c r="AN9">
        <v>2.8354634196148254E-9</v>
      </c>
      <c r="AO9">
        <v>7.1255888750252369E-9</v>
      </c>
      <c r="AP9">
        <v>3.2033073388127788</v>
      </c>
      <c r="AQ9">
        <v>4.397159887702641E-5</v>
      </c>
      <c r="AR9">
        <v>8.9653660088089979E-6</v>
      </c>
      <c r="AS9">
        <v>19.456293095705867</v>
      </c>
      <c r="AT9">
        <v>11.790852851055453</v>
      </c>
      <c r="AU9">
        <v>2.9484509993671524</v>
      </c>
      <c r="AV9">
        <v>0.25485633944562647</v>
      </c>
      <c r="AW9">
        <v>1.1286068209434185E-2</v>
      </c>
      <c r="AX9">
        <v>0.2548563379424329</v>
      </c>
      <c r="AY9">
        <v>1.5031935696185883E-9</v>
      </c>
      <c r="AZ9">
        <v>1035404.645585787</v>
      </c>
      <c r="BA9">
        <v>1.3726937263947742E-5</v>
      </c>
      <c r="BB9" s="23">
        <v>329376.46127001889</v>
      </c>
      <c r="BC9" s="26">
        <v>-421.12326123111416</v>
      </c>
      <c r="BD9" s="27">
        <v>-0.12769143286166504</v>
      </c>
      <c r="BE9" s="23">
        <v>1041964.3799999998</v>
      </c>
      <c r="BF9" s="28">
        <v>0.31611105676186257</v>
      </c>
      <c r="BG9">
        <v>1</v>
      </c>
      <c r="BH9">
        <v>9.9644021126698221E-2</v>
      </c>
      <c r="BI9">
        <v>4.5999999999999999E-2</v>
      </c>
      <c r="BJ9">
        <v>5625</v>
      </c>
      <c r="BK9" s="21">
        <v>1.043486788240767</v>
      </c>
      <c r="BL9">
        <v>22.222591440184374</v>
      </c>
      <c r="BM9">
        <v>0.32937646127001885</v>
      </c>
      <c r="BN9">
        <v>22.222591440184374</v>
      </c>
      <c r="BO9">
        <v>1.043486788240767</v>
      </c>
      <c r="BP9">
        <v>316.03625510260588</v>
      </c>
      <c r="BQ9" s="29">
        <v>0.9781936688123023</v>
      </c>
      <c r="BR9">
        <v>4.2670000000000003</v>
      </c>
    </row>
    <row r="10" spans="1:70">
      <c r="A10" s="20" t="s">
        <v>712</v>
      </c>
      <c r="B10">
        <v>16547416.799999999</v>
      </c>
      <c r="C10" s="21">
        <v>623.23870133313642</v>
      </c>
      <c r="D10">
        <v>113.82300371015133</v>
      </c>
      <c r="E10">
        <v>574.34988711113044</v>
      </c>
      <c r="F10">
        <v>2563035.5779140079</v>
      </c>
      <c r="G10">
        <v>1671616.2807993235</v>
      </c>
      <c r="H10">
        <v>2.3752482411014488E-5</v>
      </c>
      <c r="I10">
        <v>6.5759231557403181E-5</v>
      </c>
      <c r="J10">
        <v>0.46027765484939753</v>
      </c>
      <c r="K10">
        <v>10140.600460117175</v>
      </c>
      <c r="L10">
        <v>3.6380461586323874E-3</v>
      </c>
      <c r="M10">
        <v>276</v>
      </c>
      <c r="N10">
        <v>3404.9160000000002</v>
      </c>
      <c r="O10" s="22">
        <v>8.7843467213758383E-5</v>
      </c>
      <c r="P10" s="22">
        <v>2.9843873572041598E-2</v>
      </c>
      <c r="Q10">
        <v>1.1773735336561952E-2</v>
      </c>
      <c r="R10">
        <v>4.2545000000000002</v>
      </c>
      <c r="S10" s="23">
        <v>580584.88390625</v>
      </c>
      <c r="T10">
        <v>589.70555555555552</v>
      </c>
      <c r="U10" s="24">
        <v>614.01023517127635</v>
      </c>
      <c r="V10">
        <v>0.03</v>
      </c>
      <c r="W10" s="22">
        <v>1545271.7469594833</v>
      </c>
      <c r="X10">
        <v>1.5267549608855889E-2</v>
      </c>
      <c r="Y10">
        <v>8.093107890663477</v>
      </c>
      <c r="Z10">
        <v>8.0931078934007719</v>
      </c>
      <c r="AA10">
        <v>-2.73729483524221E-9</v>
      </c>
      <c r="AB10">
        <v>1.1332711520924359E-5</v>
      </c>
      <c r="AC10">
        <v>633.09212437650388</v>
      </c>
      <c r="AD10">
        <v>33753.168307306951</v>
      </c>
      <c r="AE10">
        <v>614.01023550219759</v>
      </c>
      <c r="AF10" s="25">
        <v>3.3092123885580804E-7</v>
      </c>
      <c r="AG10">
        <v>1.134560015166025E-5</v>
      </c>
      <c r="AH10">
        <v>38.522602311885002</v>
      </c>
      <c r="AI10">
        <v>0.25898197508119558</v>
      </c>
      <c r="AJ10">
        <v>25.66355540556583</v>
      </c>
      <c r="AK10">
        <v>0.5808300074866507</v>
      </c>
      <c r="AL10">
        <v>1.4487735538805233</v>
      </c>
      <c r="AM10">
        <v>623.23870133166258</v>
      </c>
      <c r="AN10">
        <v>1.4738361642230302E-9</v>
      </c>
      <c r="AO10">
        <v>1.2888630735891172E-8</v>
      </c>
      <c r="AP10">
        <v>2.7590571088488653</v>
      </c>
      <c r="AQ10">
        <v>3.1609503319784175E-5</v>
      </c>
      <c r="AR10">
        <v>5.6792443911980706E-6</v>
      </c>
      <c r="AS10">
        <v>12.846354635010869</v>
      </c>
      <c r="AT10">
        <v>9.7153004255168707</v>
      </c>
      <c r="AU10">
        <v>2.5160876927075391</v>
      </c>
      <c r="AV10">
        <v>0.24296941614132628</v>
      </c>
      <c r="AW10">
        <v>8.4149008603520477E-3</v>
      </c>
      <c r="AX10">
        <v>0.24296940680257886</v>
      </c>
      <c r="AY10">
        <v>9.3387474142669902E-9</v>
      </c>
      <c r="AZ10">
        <v>891419.29711468448</v>
      </c>
      <c r="BA10">
        <v>1.1456632491732766E-5</v>
      </c>
      <c r="BB10" s="23">
        <v>575981.28259720583</v>
      </c>
      <c r="BC10" s="26">
        <v>-4603.6013090441702</v>
      </c>
      <c r="BD10" s="27">
        <v>-0.79292476202110995</v>
      </c>
      <c r="BE10" s="23">
        <v>1142687.6033999999</v>
      </c>
      <c r="BF10" s="28">
        <v>0.50405839783630046</v>
      </c>
      <c r="BG10">
        <v>1</v>
      </c>
      <c r="BH10">
        <v>1.4274736070982511E-2</v>
      </c>
      <c r="BI10">
        <v>4.5999999999999999E-2</v>
      </c>
      <c r="BJ10">
        <v>5625</v>
      </c>
      <c r="BK10" s="21">
        <v>1.0456592718446434</v>
      </c>
      <c r="BL10">
        <v>33.533145777580899</v>
      </c>
      <c r="BM10">
        <v>0.57598128259720582</v>
      </c>
      <c r="BN10">
        <v>33.533145777580899</v>
      </c>
      <c r="BO10">
        <v>1.0456592718446434</v>
      </c>
      <c r="BP10">
        <v>41.820203534019761</v>
      </c>
      <c r="BQ10" s="29">
        <v>0.94959992944752991</v>
      </c>
      <c r="BR10">
        <v>4.2670000000000003</v>
      </c>
    </row>
    <row r="11" spans="1:70">
      <c r="A11" s="20" t="s">
        <v>713</v>
      </c>
      <c r="B11">
        <v>14478989.699999999</v>
      </c>
      <c r="C11" s="21">
        <v>612.48370255129544</v>
      </c>
      <c r="D11">
        <v>91.580011978832957</v>
      </c>
      <c r="E11">
        <v>612.82339669043313</v>
      </c>
      <c r="F11">
        <v>2625160.7264840975</v>
      </c>
      <c r="G11">
        <v>1589756.0808983105</v>
      </c>
      <c r="H11">
        <v>2.2406167499944594E-5</v>
      </c>
      <c r="I11">
        <v>7.0614185977515193E-5</v>
      </c>
      <c r="J11">
        <v>0.48330738078477459</v>
      </c>
      <c r="K11">
        <v>8121.4802011854335</v>
      </c>
      <c r="L11">
        <v>5.7214247636284644E-3</v>
      </c>
      <c r="M11" s="30">
        <v>277</v>
      </c>
      <c r="N11">
        <v>4065.288</v>
      </c>
      <c r="O11" s="22">
        <v>8.7843467213758383E-5</v>
      </c>
      <c r="P11" s="22">
        <v>2.9843873572041598E-2</v>
      </c>
      <c r="Q11">
        <v>1.1773735336561952E-2</v>
      </c>
      <c r="R11">
        <v>4.2545000000000002</v>
      </c>
      <c r="S11" s="23">
        <v>438229.16521875007</v>
      </c>
      <c r="T11">
        <v>587.53888888888889</v>
      </c>
      <c r="U11" s="24">
        <v>606.72420767479673</v>
      </c>
      <c r="V11">
        <v>0.03</v>
      </c>
      <c r="W11" s="22">
        <v>1718124.1902947028</v>
      </c>
      <c r="X11">
        <v>1.5621800486987138E-2</v>
      </c>
      <c r="Y11">
        <v>8.0008192011435852</v>
      </c>
      <c r="Z11">
        <v>8.0008192058973577</v>
      </c>
      <c r="AA11">
        <v>-4.7537724867652287E-9</v>
      </c>
      <c r="AB11">
        <v>1.3037581582869497E-5</v>
      </c>
      <c r="AC11">
        <v>618.53425063445309</v>
      </c>
      <c r="AD11">
        <v>37961.652280068418</v>
      </c>
      <c r="AE11">
        <v>606.72420767479673</v>
      </c>
      <c r="AF11" s="25">
        <v>0</v>
      </c>
      <c r="AG11">
        <v>1.3044927038587446E-5</v>
      </c>
      <c r="AH11">
        <v>52.660914700432144</v>
      </c>
      <c r="AI11">
        <v>0.29314097658820265</v>
      </c>
      <c r="AJ11">
        <v>33.186508652257537</v>
      </c>
      <c r="AK11">
        <v>0.38133353447795765</v>
      </c>
      <c r="AL11">
        <v>1.186598293632519</v>
      </c>
      <c r="AM11">
        <v>612.48370255040868</v>
      </c>
      <c r="AN11">
        <v>8.8675733422860503E-10</v>
      </c>
      <c r="AO11">
        <v>7.3454557179495201E-9</v>
      </c>
      <c r="AP11">
        <v>3.4975323877806619</v>
      </c>
      <c r="AQ11">
        <v>3.6884677052359098E-5</v>
      </c>
      <c r="AR11">
        <v>6.526136247152698E-6</v>
      </c>
      <c r="AS11">
        <v>16.602597806127452</v>
      </c>
      <c r="AT11">
        <v>10.99779588731781</v>
      </c>
      <c r="AU11">
        <v>3.2239046267260618</v>
      </c>
      <c r="AV11">
        <v>0.27362776105460007</v>
      </c>
      <c r="AW11">
        <v>8.212719693417905E-3</v>
      </c>
      <c r="AX11">
        <v>0.27362774883756147</v>
      </c>
      <c r="AY11">
        <v>1.2217038602990726E-8</v>
      </c>
      <c r="AZ11">
        <v>1035404.645585787</v>
      </c>
      <c r="BA11">
        <v>1.0545914365574767E-5</v>
      </c>
      <c r="BB11" s="23">
        <v>441956.93325980613</v>
      </c>
      <c r="BC11" s="26">
        <v>3727.768041056057</v>
      </c>
      <c r="BD11" s="27">
        <v>0.85064353012544791</v>
      </c>
      <c r="BE11" s="23">
        <v>1226044.7537999998</v>
      </c>
      <c r="BF11" s="28">
        <v>0.36047373628899432</v>
      </c>
      <c r="BG11">
        <v>1</v>
      </c>
      <c r="BH11">
        <v>7.5098926528288618E-2</v>
      </c>
      <c r="BI11">
        <v>4.5999999999999999E-2</v>
      </c>
      <c r="BJ11">
        <v>5625</v>
      </c>
      <c r="BK11" s="21">
        <v>1.0441832840185952</v>
      </c>
      <c r="BL11">
        <v>24.944813662406546</v>
      </c>
      <c r="BM11">
        <v>0.44195693325980612</v>
      </c>
      <c r="BN11">
        <v>24.944813662406546</v>
      </c>
      <c r="BO11">
        <v>1.0441832840185952</v>
      </c>
      <c r="BP11">
        <v>226.6586356596606</v>
      </c>
      <c r="BQ11" s="29">
        <v>0.98252973691244661</v>
      </c>
      <c r="BR11">
        <v>4.2670000000000003</v>
      </c>
    </row>
    <row r="12" spans="1:70">
      <c r="A12" s="20" t="s">
        <v>714</v>
      </c>
      <c r="B12">
        <v>16547416.799999999</v>
      </c>
      <c r="C12" s="21">
        <v>623.23870133313642</v>
      </c>
      <c r="D12">
        <v>113.82300371015133</v>
      </c>
      <c r="E12">
        <v>574.34988711113044</v>
      </c>
      <c r="F12">
        <v>2563035.5779140079</v>
      </c>
      <c r="G12">
        <v>1671616.2807993235</v>
      </c>
      <c r="H12">
        <v>2.3752482411014488E-5</v>
      </c>
      <c r="I12">
        <v>6.5759231557403181E-5</v>
      </c>
      <c r="J12">
        <v>0.46027765484939753</v>
      </c>
      <c r="K12">
        <v>10140.600460117175</v>
      </c>
      <c r="L12">
        <v>3.6380461586323874E-3</v>
      </c>
      <c r="M12">
        <v>278</v>
      </c>
      <c r="N12">
        <v>4065.288</v>
      </c>
      <c r="O12" s="22">
        <v>8.7843467213758383E-5</v>
      </c>
      <c r="P12" s="22">
        <v>2.9843873572041598E-2</v>
      </c>
      <c r="Q12">
        <v>1.1773735336561952E-2</v>
      </c>
      <c r="R12">
        <v>4.2545000000000002</v>
      </c>
      <c r="S12" s="23">
        <v>648207.79296875</v>
      </c>
      <c r="T12">
        <v>591.03888888888889</v>
      </c>
      <c r="U12" s="24">
        <v>613.76648528147973</v>
      </c>
      <c r="V12">
        <v>0.03</v>
      </c>
      <c r="W12" s="22">
        <v>1844972.002144377</v>
      </c>
      <c r="X12">
        <v>1.4409273835108405E-2</v>
      </c>
      <c r="Y12">
        <v>8.3306512273914564</v>
      </c>
      <c r="Z12">
        <v>8.3306512327619124</v>
      </c>
      <c r="AA12">
        <v>-5.3704560798450984E-9</v>
      </c>
      <c r="AB12">
        <v>8.4234741448604967E-6</v>
      </c>
      <c r="AC12">
        <v>632.22266055064142</v>
      </c>
      <c r="AD12">
        <v>39150.36706632455</v>
      </c>
      <c r="AE12">
        <v>613.76648528147962</v>
      </c>
      <c r="AF12" s="25">
        <v>0</v>
      </c>
      <c r="AG12">
        <v>8.4352962335513047E-6</v>
      </c>
      <c r="AH12">
        <v>51.827254589752961</v>
      </c>
      <c r="AI12">
        <v>0.30039370810104249</v>
      </c>
      <c r="AJ12">
        <v>22.131506693293275</v>
      </c>
      <c r="AK12">
        <v>0.55550768703988529</v>
      </c>
      <c r="AL12">
        <v>1.4487735538805233</v>
      </c>
      <c r="AM12">
        <v>623.23870133588764</v>
      </c>
      <c r="AN12">
        <v>-2.7512214728631079E-9</v>
      </c>
      <c r="AO12">
        <v>1.1822088690808003E-8</v>
      </c>
      <c r="AP12">
        <v>2.9591792494075211</v>
      </c>
      <c r="AQ12">
        <v>2.7478720442743037E-5</v>
      </c>
      <c r="AR12">
        <v>4.2235591611210563E-6</v>
      </c>
      <c r="AS12">
        <v>11.081262027536152</v>
      </c>
      <c r="AT12">
        <v>8.9762778811752266</v>
      </c>
      <c r="AU12">
        <v>2.6964173976715951</v>
      </c>
      <c r="AV12">
        <v>0.26276185173592603</v>
      </c>
      <c r="AW12">
        <v>6.2546990363130878E-3</v>
      </c>
      <c r="AX12">
        <v>0.26276184561022797</v>
      </c>
      <c r="AY12">
        <v>6.1256980599111444E-9</v>
      </c>
      <c r="AZ12">
        <v>891419.29711468448</v>
      </c>
      <c r="BA12">
        <v>9.2859263081966917E-6</v>
      </c>
      <c r="BB12" s="23">
        <v>651819.80447372713</v>
      </c>
      <c r="BC12" s="26">
        <v>3612.0115049771266</v>
      </c>
      <c r="BD12" s="27">
        <v>0.55723049678781966</v>
      </c>
      <c r="BE12" s="23">
        <v>1316348.3333999999</v>
      </c>
      <c r="BF12" s="28">
        <v>0.49517273500862791</v>
      </c>
      <c r="BG12">
        <v>1</v>
      </c>
      <c r="BH12">
        <v>1.4204433424073319E-2</v>
      </c>
      <c r="BI12">
        <v>4.5999999999999999E-2</v>
      </c>
      <c r="BJ12">
        <v>5625</v>
      </c>
      <c r="BK12" s="21">
        <v>1.0455051213300932</v>
      </c>
      <c r="BL12">
        <v>32.199812444247527</v>
      </c>
      <c r="BM12">
        <v>0.65181980447372712</v>
      </c>
      <c r="BN12">
        <v>32.199812444247527</v>
      </c>
      <c r="BO12">
        <v>1.0455051213300932</v>
      </c>
      <c r="BP12">
        <v>60.842925904915731</v>
      </c>
      <c r="BQ12" s="29">
        <v>0.95766359388706823</v>
      </c>
      <c r="BR12">
        <v>4.2670000000000003</v>
      </c>
    </row>
    <row r="13" spans="1:70">
      <c r="A13" s="20" t="s">
        <v>715</v>
      </c>
      <c r="B13">
        <v>16547416.799999999</v>
      </c>
      <c r="C13" s="21">
        <v>623.23870133313642</v>
      </c>
      <c r="D13">
        <v>113.82300371015133</v>
      </c>
      <c r="E13">
        <v>574.34988711113044</v>
      </c>
      <c r="F13">
        <v>2563035.5779140079</v>
      </c>
      <c r="G13">
        <v>1671616.2807993235</v>
      </c>
      <c r="H13">
        <v>2.3752482411014488E-5</v>
      </c>
      <c r="I13">
        <v>6.5759231557403181E-5</v>
      </c>
      <c r="J13">
        <v>0.46027765484939753</v>
      </c>
      <c r="K13">
        <v>10140.600460117175</v>
      </c>
      <c r="L13">
        <v>3.6380461586323874E-3</v>
      </c>
      <c r="M13" s="30">
        <v>281</v>
      </c>
      <c r="N13">
        <v>3395.424</v>
      </c>
      <c r="O13" s="22">
        <v>8.7843467213758383E-5</v>
      </c>
      <c r="P13" s="22">
        <v>2.9843873572041598E-2</v>
      </c>
      <c r="Q13">
        <v>1.1773735336561952E-2</v>
      </c>
      <c r="R13">
        <v>4.2545000000000002</v>
      </c>
      <c r="S13" s="23">
        <v>1008061.48921875</v>
      </c>
      <c r="T13">
        <v>562.26111111111106</v>
      </c>
      <c r="U13" s="24">
        <v>604.57896046327437</v>
      </c>
      <c r="V13">
        <v>0.03</v>
      </c>
      <c r="W13" s="22">
        <v>1540963.9404167845</v>
      </c>
      <c r="X13">
        <v>1.5281701919476852E-2</v>
      </c>
      <c r="Y13">
        <v>8.0893595284883091</v>
      </c>
      <c r="Z13">
        <v>8.0893595311426321</v>
      </c>
      <c r="AA13">
        <v>-2.6543229836306637E-9</v>
      </c>
      <c r="AB13">
        <v>1.1385607960680792E-5</v>
      </c>
      <c r="AC13">
        <v>643.21049780813985</v>
      </c>
      <c r="AD13">
        <v>33674.67004017171</v>
      </c>
      <c r="AE13">
        <v>604.57896089537917</v>
      </c>
      <c r="AF13" s="25">
        <v>4.3210479816480074E-7</v>
      </c>
      <c r="AG13">
        <v>1.1408219391365118E-5</v>
      </c>
      <c r="AH13">
        <v>38.343630005839628</v>
      </c>
      <c r="AI13">
        <v>0.25837967202987772</v>
      </c>
      <c r="AJ13">
        <v>25.745185042601573</v>
      </c>
      <c r="AK13">
        <v>1.1761066410128915</v>
      </c>
      <c r="AL13">
        <v>1.4487735538805233</v>
      </c>
      <c r="AM13">
        <v>623.23870132896445</v>
      </c>
      <c r="AN13">
        <v>4.1719658838701434E-9</v>
      </c>
      <c r="AO13">
        <v>2.2611430684326138E-8</v>
      </c>
      <c r="AP13">
        <v>2.757933248505319</v>
      </c>
      <c r="AQ13">
        <v>3.1635270372302148E-5</v>
      </c>
      <c r="AR13">
        <v>5.715415411024722E-6</v>
      </c>
      <c r="AS13">
        <v>12.898106383152294</v>
      </c>
      <c r="AT13">
        <v>9.7354025429446391</v>
      </c>
      <c r="AU13">
        <v>2.5154301161248735</v>
      </c>
      <c r="AV13">
        <v>0.24250313238044541</v>
      </c>
      <c r="AW13">
        <v>8.4541781591339071E-3</v>
      </c>
      <c r="AX13">
        <v>0.24250312347453903</v>
      </c>
      <c r="AY13">
        <v>8.9059063734797661E-9</v>
      </c>
      <c r="AZ13">
        <v>891419.29711468448</v>
      </c>
      <c r="BA13">
        <v>1.1470643964804841E-5</v>
      </c>
      <c r="BB13" s="23">
        <v>1009250.1288223262</v>
      </c>
      <c r="BC13" s="26">
        <v>1188.6396035761572</v>
      </c>
      <c r="BD13" s="27">
        <v>0.11791340273273961</v>
      </c>
      <c r="BE13" s="23">
        <v>1444857.2735999997</v>
      </c>
      <c r="BF13" s="28">
        <v>0.6985119895667502</v>
      </c>
      <c r="BG13">
        <v>1</v>
      </c>
      <c r="BH13">
        <v>-0.12366381199330789</v>
      </c>
      <c r="BI13">
        <v>4.5999999999999999E-2</v>
      </c>
      <c r="BJ13">
        <v>5625</v>
      </c>
      <c r="BK13" s="21">
        <v>1.0425384610914179</v>
      </c>
      <c r="BL13">
        <v>60.977590222025356</v>
      </c>
      <c r="BM13">
        <v>1.0092501288223261</v>
      </c>
      <c r="BN13">
        <v>60.977590222025356</v>
      </c>
      <c r="BO13">
        <v>1.0425384610914179</v>
      </c>
      <c r="BP13">
        <v>440.0592915232138</v>
      </c>
      <c r="BQ13" s="29">
        <v>1.0011042526112093</v>
      </c>
      <c r="BR13">
        <v>4.2670000000000003</v>
      </c>
    </row>
    <row r="14" spans="1:70">
      <c r="A14" s="20" t="s">
        <v>716</v>
      </c>
      <c r="B14">
        <v>14478989.699999999</v>
      </c>
      <c r="C14" s="21">
        <v>612.48370255129544</v>
      </c>
      <c r="D14">
        <v>91.580011978832957</v>
      </c>
      <c r="E14">
        <v>612.82339669043313</v>
      </c>
      <c r="F14">
        <v>2625160.7264840975</v>
      </c>
      <c r="G14">
        <v>1589756.0808983105</v>
      </c>
      <c r="H14">
        <v>2.2406167499944594E-5</v>
      </c>
      <c r="I14">
        <v>7.0614185977515193E-5</v>
      </c>
      <c r="J14">
        <v>0.48330738078477459</v>
      </c>
      <c r="K14">
        <v>8121.4802011854335</v>
      </c>
      <c r="L14">
        <v>5.7214247636284644E-3</v>
      </c>
      <c r="M14">
        <v>282</v>
      </c>
      <c r="N14">
        <v>3368.3040000000001</v>
      </c>
      <c r="O14" s="22">
        <v>8.7843467213758383E-5</v>
      </c>
      <c r="P14" s="22">
        <v>2.9843873572041598E-2</v>
      </c>
      <c r="Q14">
        <v>1.1773735336561952E-2</v>
      </c>
      <c r="R14">
        <v>4.2545000000000002</v>
      </c>
      <c r="S14" s="23">
        <v>703914.89453125</v>
      </c>
      <c r="T14">
        <v>563.87222222222226</v>
      </c>
      <c r="U14" s="24">
        <v>601.06579807260641</v>
      </c>
      <c r="V14">
        <v>0.03</v>
      </c>
      <c r="W14" s="22">
        <v>1423555.866808553</v>
      </c>
      <c r="X14">
        <v>1.6669562288415936E-2</v>
      </c>
      <c r="Y14">
        <v>7.7452938983919202</v>
      </c>
      <c r="Z14">
        <v>7.7452939091269748</v>
      </c>
      <c r="AA14">
        <v>-1.0735054623012275E-8</v>
      </c>
      <c r="AB14">
        <v>1.7797704991570021E-5</v>
      </c>
      <c r="AC14">
        <v>625.44170572669907</v>
      </c>
      <c r="AD14">
        <v>32490.891243882081</v>
      </c>
      <c r="AE14">
        <v>601.06579832702346</v>
      </c>
      <c r="AF14" s="25">
        <v>2.5441704565309919E-7</v>
      </c>
      <c r="AG14">
        <v>1.7812887366910635E-5</v>
      </c>
      <c r="AH14">
        <v>38.576376671071557</v>
      </c>
      <c r="AI14">
        <v>0.25089560167678532</v>
      </c>
      <c r="AJ14">
        <v>38.785621094441737</v>
      </c>
      <c r="AK14">
        <v>0.79709287155066988</v>
      </c>
      <c r="AL14">
        <v>1.186598293632519</v>
      </c>
      <c r="AM14">
        <v>612.48370254601241</v>
      </c>
      <c r="AN14">
        <v>5.2830273489234969E-9</v>
      </c>
      <c r="AO14">
        <v>1.5182375340614388E-8</v>
      </c>
      <c r="AP14">
        <v>3.2103837546870593</v>
      </c>
      <c r="AQ14">
        <v>4.3777965711084035E-5</v>
      </c>
      <c r="AR14">
        <v>8.9140348711256248E-6</v>
      </c>
      <c r="AS14">
        <v>19.40933953112857</v>
      </c>
      <c r="AT14">
        <v>11.778771846773051</v>
      </c>
      <c r="AU14">
        <v>2.9552420495097045</v>
      </c>
      <c r="AV14">
        <v>0.25514170517735479</v>
      </c>
      <c r="AW14">
        <v>1.1211248140833388E-2</v>
      </c>
      <c r="AX14">
        <v>0.25514170349641091</v>
      </c>
      <c r="AY14">
        <v>1.6809438840859059E-9</v>
      </c>
      <c r="AZ14">
        <v>1035404.645585787</v>
      </c>
      <c r="BA14">
        <v>1.3636365324603198E-5</v>
      </c>
      <c r="BB14" s="23">
        <v>706458.31822865014</v>
      </c>
      <c r="BC14" s="26">
        <v>2543.4236974001396</v>
      </c>
      <c r="BD14" s="27">
        <v>0.36132545527309134</v>
      </c>
      <c r="BE14" s="23">
        <v>1312875.1187999998</v>
      </c>
      <c r="BF14" s="28">
        <v>0.53810016513556169</v>
      </c>
      <c r="BG14">
        <v>1</v>
      </c>
      <c r="BH14">
        <v>1.5749034092727456E-3</v>
      </c>
      <c r="BI14">
        <v>4.5999999999999999E-2</v>
      </c>
      <c r="BJ14">
        <v>5625</v>
      </c>
      <c r="BK14" s="21">
        <v>1.0453975357218073</v>
      </c>
      <c r="BL14">
        <v>48.611480329073174</v>
      </c>
      <c r="BM14">
        <v>0.70645831822865013</v>
      </c>
      <c r="BN14">
        <v>48.611480329073174</v>
      </c>
      <c r="BO14">
        <v>1.0453975357218073</v>
      </c>
      <c r="BP14">
        <v>74.157593458014233</v>
      </c>
      <c r="BQ14" s="29">
        <v>0.96548294564592174</v>
      </c>
      <c r="BR14">
        <v>4.2670000000000003</v>
      </c>
    </row>
    <row r="15" spans="1:70">
      <c r="A15" s="20" t="s">
        <v>717</v>
      </c>
      <c r="B15">
        <v>16616364.369999999</v>
      </c>
      <c r="C15" s="21">
        <v>623.57769163346586</v>
      </c>
      <c r="D15">
        <v>114.66029599737462</v>
      </c>
      <c r="E15">
        <v>572.97931530121309</v>
      </c>
      <c r="F15">
        <v>2560721.691284928</v>
      </c>
      <c r="G15">
        <v>1674402.1546774118</v>
      </c>
      <c r="H15">
        <v>2.3803753768346773E-5</v>
      </c>
      <c r="I15">
        <v>6.559315938668894E-5</v>
      </c>
      <c r="J15">
        <v>0.45952852946905182</v>
      </c>
      <c r="K15">
        <v>10236.374668774288</v>
      </c>
      <c r="L15">
        <v>3.575061404803361E-3</v>
      </c>
      <c r="M15">
        <v>290</v>
      </c>
      <c r="N15">
        <v>3372.3719999999998</v>
      </c>
      <c r="O15" s="22">
        <v>8.7843467213758383E-5</v>
      </c>
      <c r="P15" s="22">
        <v>2.9843873572041598E-2</v>
      </c>
      <c r="Q15">
        <v>1.1773735336561952E-2</v>
      </c>
      <c r="R15">
        <v>4.2545000000000002</v>
      </c>
      <c r="S15" s="23">
        <v>1471091.42578125</v>
      </c>
      <c r="T15">
        <v>531.70555555555552</v>
      </c>
      <c r="U15" s="24">
        <v>593.30152094649304</v>
      </c>
      <c r="V15">
        <v>0.03</v>
      </c>
      <c r="W15" s="22">
        <v>1534377.1293675061</v>
      </c>
      <c r="X15">
        <v>1.5268891371430436E-2</v>
      </c>
      <c r="Y15">
        <v>8.0927522896055279</v>
      </c>
      <c r="Z15">
        <v>8.0927522923370763</v>
      </c>
      <c r="AA15">
        <v>-2.7315483208667501E-9</v>
      </c>
      <c r="AB15">
        <v>1.1324400695231637E-5</v>
      </c>
      <c r="AC15">
        <v>655.999945233723</v>
      </c>
      <c r="AD15">
        <v>33516.671283355128</v>
      </c>
      <c r="AE15">
        <v>593.30152150649235</v>
      </c>
      <c r="AF15" s="25">
        <v>5.5999930737016257E-7</v>
      </c>
      <c r="AG15">
        <v>1.1357629701534122E-5</v>
      </c>
      <c r="AH15">
        <v>37.883450093482246</v>
      </c>
      <c r="AI15">
        <v>0.25713150388292377</v>
      </c>
      <c r="AJ15">
        <v>25.510759543024601</v>
      </c>
      <c r="AK15">
        <v>1.9037373043336621</v>
      </c>
      <c r="AL15">
        <v>1.4611413919535472</v>
      </c>
      <c r="AM15">
        <v>623.5776916282158</v>
      </c>
      <c r="AN15">
        <v>5.2500581659842283E-9</v>
      </c>
      <c r="AO15">
        <v>3.3229006302485135E-8</v>
      </c>
      <c r="AP15">
        <v>2.7341198769522714</v>
      </c>
      <c r="AQ15">
        <v>3.1451195124886213E-5</v>
      </c>
      <c r="AR15">
        <v>5.6954293539183038E-6</v>
      </c>
      <c r="AS15">
        <v>12.792698173851209</v>
      </c>
      <c r="AT15">
        <v>9.6943727649312113</v>
      </c>
      <c r="AU15">
        <v>2.4927286482484203</v>
      </c>
      <c r="AV15">
        <v>0.2413912287038511</v>
      </c>
      <c r="AW15">
        <v>8.4621202733811459E-3</v>
      </c>
      <c r="AX15">
        <v>0.24139122753635023</v>
      </c>
      <c r="AY15">
        <v>1.1675008737555004E-9</v>
      </c>
      <c r="AZ15">
        <v>886319.53660751623</v>
      </c>
      <c r="BA15">
        <v>1.1503224635470234E-5</v>
      </c>
      <c r="BB15" s="23">
        <v>1466989.5484203142</v>
      </c>
      <c r="BC15" s="26">
        <v>-4101.8773609357886</v>
      </c>
      <c r="BD15" s="27">
        <v>-0.2788322526424496</v>
      </c>
      <c r="BE15" s="23">
        <v>1802598.3773999999</v>
      </c>
      <c r="BF15" s="28">
        <v>0.81381941025390514</v>
      </c>
      <c r="BG15">
        <v>1</v>
      </c>
      <c r="BH15">
        <v>-0.27253915389948064</v>
      </c>
      <c r="BI15">
        <v>4.5999999999999999E-2</v>
      </c>
      <c r="BJ15">
        <v>5625</v>
      </c>
      <c r="BK15" s="21">
        <v>1.028511041711152</v>
      </c>
      <c r="BL15">
        <v>91.872136077910341</v>
      </c>
      <c r="BM15">
        <v>1.4669895484203141</v>
      </c>
      <c r="BN15">
        <v>91.872136077910341</v>
      </c>
      <c r="BO15">
        <v>1.028511041711152</v>
      </c>
      <c r="BP15">
        <v>2690.7185012852474</v>
      </c>
      <c r="BQ15" s="29">
        <v>1.0019549804359047</v>
      </c>
      <c r="BR15">
        <v>4.2670000000000003</v>
      </c>
    </row>
    <row r="16" spans="1:70">
      <c r="A16" s="20" t="s">
        <v>718</v>
      </c>
      <c r="B16">
        <v>16616364.369999999</v>
      </c>
      <c r="C16" s="21">
        <v>623.57769163346586</v>
      </c>
      <c r="D16">
        <v>114.66029599737462</v>
      </c>
      <c r="E16">
        <v>572.97931530121309</v>
      </c>
      <c r="F16">
        <v>2560721.691284928</v>
      </c>
      <c r="G16">
        <v>1674402.1546774118</v>
      </c>
      <c r="H16">
        <v>2.3803753768346773E-5</v>
      </c>
      <c r="I16">
        <v>6.559315938668894E-5</v>
      </c>
      <c r="J16">
        <v>0.45952852946905182</v>
      </c>
      <c r="K16">
        <v>10236.374668774288</v>
      </c>
      <c r="L16">
        <v>3.575061404803361E-3</v>
      </c>
      <c r="M16" s="30">
        <v>291</v>
      </c>
      <c r="N16">
        <v>4040.88</v>
      </c>
      <c r="O16" s="22">
        <v>8.7843467213758383E-5</v>
      </c>
      <c r="P16" s="22">
        <v>2.9843873572041598E-2</v>
      </c>
      <c r="Q16">
        <v>1.1773735336561952E-2</v>
      </c>
      <c r="R16">
        <v>4.2545000000000002</v>
      </c>
      <c r="S16" s="23">
        <v>1157233.98253125</v>
      </c>
      <c r="T16">
        <v>563.15</v>
      </c>
      <c r="U16" s="24">
        <v>603.58833834189238</v>
      </c>
      <c r="V16">
        <v>0.03</v>
      </c>
      <c r="W16" s="22">
        <v>1838537.935470514</v>
      </c>
      <c r="X16">
        <v>1.439434697529866E-2</v>
      </c>
      <c r="Y16">
        <v>8.3349695282571972</v>
      </c>
      <c r="Z16">
        <v>8.3349695329837292</v>
      </c>
      <c r="AA16">
        <v>-4.7265320546330258E-9</v>
      </c>
      <c r="AB16">
        <v>8.3666154533925182E-6</v>
      </c>
      <c r="AC16">
        <v>642.5408960997612</v>
      </c>
      <c r="AD16">
        <v>38993.623109014188</v>
      </c>
      <c r="AE16">
        <v>603.58833876730125</v>
      </c>
      <c r="AF16" s="25">
        <v>4.25408870796673E-7</v>
      </c>
      <c r="AG16">
        <v>8.387848078677017E-6</v>
      </c>
      <c r="AH16">
        <v>51.27609497128833</v>
      </c>
      <c r="AI16">
        <v>0.29914930594089306</v>
      </c>
      <c r="AJ16">
        <v>21.918909814844493</v>
      </c>
      <c r="AK16">
        <v>1.1692853421093719</v>
      </c>
      <c r="AL16">
        <v>1.4611413919535472</v>
      </c>
      <c r="AM16">
        <v>623.57769164142701</v>
      </c>
      <c r="AN16">
        <v>-7.9611481851316057E-9</v>
      </c>
      <c r="AO16">
        <v>2.1232625284498864E-8</v>
      </c>
      <c r="AP16">
        <v>2.9341845592947862</v>
      </c>
      <c r="AQ16">
        <v>2.7308472132642034E-5</v>
      </c>
      <c r="AR16">
        <v>4.2045403519807579E-6</v>
      </c>
      <c r="AS16">
        <v>10.987197183771196</v>
      </c>
      <c r="AT16">
        <v>8.9336535128258987</v>
      </c>
      <c r="AU16">
        <v>2.6724962478782888</v>
      </c>
      <c r="AV16">
        <v>0.2616883114164974</v>
      </c>
      <c r="AW16">
        <v>6.2519252146869238E-3</v>
      </c>
      <c r="AX16">
        <v>0.2616883071492942</v>
      </c>
      <c r="AY16">
        <v>4.2672032019019923E-9</v>
      </c>
      <c r="AZ16">
        <v>886319.53660751623</v>
      </c>
      <c r="BA16">
        <v>9.3070056026760168E-6</v>
      </c>
      <c r="BB16" s="23">
        <v>1158571.8879768015</v>
      </c>
      <c r="BC16" s="26">
        <v>1337.9054455514997</v>
      </c>
      <c r="BD16" s="27">
        <v>0.11561235374587446</v>
      </c>
      <c r="BE16" s="23">
        <v>1708821.5831999998</v>
      </c>
      <c r="BF16" s="28">
        <v>0.67799464810552001</v>
      </c>
      <c r="BG16">
        <v>1</v>
      </c>
      <c r="BH16">
        <v>-0.12587395745743332</v>
      </c>
      <c r="BI16">
        <v>4.5999999999999999E-2</v>
      </c>
      <c r="BJ16">
        <v>5625</v>
      </c>
      <c r="BK16" s="21">
        <v>1.0427109959517056</v>
      </c>
      <c r="BL16">
        <v>60.427691633465884</v>
      </c>
      <c r="BM16">
        <v>1.1585718879768014</v>
      </c>
      <c r="BN16">
        <v>60.427691633465884</v>
      </c>
      <c r="BO16">
        <v>1.0427109959517056</v>
      </c>
      <c r="BP16">
        <v>417.29058547197207</v>
      </c>
      <c r="BQ16" s="29">
        <v>0.98460866722258866</v>
      </c>
      <c r="BR16">
        <v>4.2670000000000003</v>
      </c>
    </row>
    <row r="17" spans="1:70">
      <c r="A17" s="20" t="s">
        <v>719</v>
      </c>
      <c r="B17">
        <v>14478989.699999999</v>
      </c>
      <c r="C17" s="21">
        <v>612.48370255129544</v>
      </c>
      <c r="D17">
        <v>91.580011978832957</v>
      </c>
      <c r="E17">
        <v>612.82339669043313</v>
      </c>
      <c r="F17">
        <v>2625160.7264840975</v>
      </c>
      <c r="G17">
        <v>1589756.0808983105</v>
      </c>
      <c r="H17">
        <v>2.2406167499944594E-5</v>
      </c>
      <c r="I17">
        <v>7.0614185977515193E-5</v>
      </c>
      <c r="J17">
        <v>0.48330738078477459</v>
      </c>
      <c r="K17">
        <v>8121.4802011854335</v>
      </c>
      <c r="L17">
        <v>5.7214247636284644E-3</v>
      </c>
      <c r="M17" s="30">
        <v>295</v>
      </c>
      <c r="N17">
        <v>3962.232</v>
      </c>
      <c r="O17" s="22">
        <v>8.7843467213758383E-5</v>
      </c>
      <c r="P17" s="22">
        <v>2.9843873572041598E-2</v>
      </c>
      <c r="Q17">
        <v>1.1773735336561952E-2</v>
      </c>
      <c r="R17">
        <v>4.2545000000000002</v>
      </c>
      <c r="S17" s="23">
        <v>656640.15078124998</v>
      </c>
      <c r="T17">
        <v>573.59444444444443</v>
      </c>
      <c r="U17" s="24">
        <v>603.0893217392171</v>
      </c>
      <c r="V17">
        <v>0.03</v>
      </c>
      <c r="W17" s="22">
        <v>1674569.3409076456</v>
      </c>
      <c r="X17">
        <v>1.5758855691055958E-2</v>
      </c>
      <c r="Y17">
        <v>7.9659515513541637</v>
      </c>
      <c r="Z17">
        <v>7.965951562280897</v>
      </c>
      <c r="AA17">
        <v>-1.0926733295946178E-8</v>
      </c>
      <c r="AB17">
        <v>1.3605242318012635E-5</v>
      </c>
      <c r="AC17">
        <v>622.45719616695294</v>
      </c>
      <c r="AD17">
        <v>37161.264692903947</v>
      </c>
      <c r="AE17">
        <v>603.08932196378896</v>
      </c>
      <c r="AF17" s="25">
        <v>2.2457186332758283E-7</v>
      </c>
      <c r="AG17">
        <v>1.3616523817344314E-5</v>
      </c>
      <c r="AH17">
        <v>50.463707708199458</v>
      </c>
      <c r="AI17">
        <v>0.28696036049648271</v>
      </c>
      <c r="AJ17">
        <v>33.91029281450929</v>
      </c>
      <c r="AK17">
        <v>0.6264461608403078</v>
      </c>
      <c r="AL17">
        <v>1.186598293632519</v>
      </c>
      <c r="AM17">
        <v>612.48370255053976</v>
      </c>
      <c r="AN17">
        <v>7.5567641033558175E-10</v>
      </c>
      <c r="AO17">
        <v>1.128149933167959E-8</v>
      </c>
      <c r="AP17">
        <v>3.4581751661143367</v>
      </c>
      <c r="AQ17">
        <v>3.772901781594653E-5</v>
      </c>
      <c r="AR17">
        <v>6.8139026583379969E-6</v>
      </c>
      <c r="AS17">
        <v>16.969194006732153</v>
      </c>
      <c r="AT17">
        <v>11.10699791467238</v>
      </c>
      <c r="AU17">
        <v>3.1872681256280679</v>
      </c>
      <c r="AV17">
        <v>0.27090704048626879</v>
      </c>
      <c r="AW17">
        <v>8.5703043013497741E-3</v>
      </c>
      <c r="AX17">
        <v>0.27090702902464614</v>
      </c>
      <c r="AY17">
        <v>1.1461622650976722E-8</v>
      </c>
      <c r="AZ17">
        <v>1035404.645585787</v>
      </c>
      <c r="BA17">
        <v>1.0910094487301371E-5</v>
      </c>
      <c r="BB17" s="23">
        <v>656120.72642478615</v>
      </c>
      <c r="BC17" s="26">
        <v>-519.42435646383092</v>
      </c>
      <c r="BD17" s="27">
        <v>-7.9103349962050901E-2</v>
      </c>
      <c r="BE17" s="23">
        <v>1378866.1961999999</v>
      </c>
      <c r="BF17" s="28">
        <v>0.47584075106995954</v>
      </c>
      <c r="BG17">
        <v>1</v>
      </c>
      <c r="BH17">
        <v>2.6478935571520177E-2</v>
      </c>
      <c r="BI17">
        <v>4.5999999999999999E-2</v>
      </c>
      <c r="BJ17">
        <v>5625</v>
      </c>
      <c r="BK17" s="21">
        <v>1.0459899117930544</v>
      </c>
      <c r="BL17">
        <v>38.889258106851003</v>
      </c>
      <c r="BM17">
        <v>0.65612072642478614</v>
      </c>
      <c r="BN17">
        <v>38.889258106851003</v>
      </c>
      <c r="BO17">
        <v>1.0459899117930544</v>
      </c>
      <c r="BP17">
        <v>1.2337475531962188</v>
      </c>
      <c r="BQ17" s="29">
        <v>0.95858533644210819</v>
      </c>
      <c r="BR17">
        <v>4.2670000000000003</v>
      </c>
    </row>
    <row r="18" spans="1:70">
      <c r="A18" s="20" t="s">
        <v>720</v>
      </c>
      <c r="B18">
        <v>14478989.699999999</v>
      </c>
      <c r="C18" s="21">
        <v>612.48370255129544</v>
      </c>
      <c r="D18">
        <v>91.580011978832957</v>
      </c>
      <c r="E18">
        <v>612.82339669043313</v>
      </c>
      <c r="F18">
        <v>2625160.7264840975</v>
      </c>
      <c r="G18">
        <v>1589756.0808983105</v>
      </c>
      <c r="H18">
        <v>2.2406167499944594E-5</v>
      </c>
      <c r="I18">
        <v>7.0614185977515193E-5</v>
      </c>
      <c r="J18">
        <v>0.48330738078477459</v>
      </c>
      <c r="K18">
        <v>8121.4802011854335</v>
      </c>
      <c r="L18">
        <v>5.7214247636284644E-3</v>
      </c>
      <c r="M18" s="30">
        <v>297</v>
      </c>
      <c r="N18">
        <v>3987.9960000000001</v>
      </c>
      <c r="O18" s="22">
        <v>8.7843467213758383E-5</v>
      </c>
      <c r="P18" s="22">
        <v>2.9843873572041598E-2</v>
      </c>
      <c r="Q18">
        <v>1.1773735336561952E-2</v>
      </c>
      <c r="R18">
        <v>4.2545000000000002</v>
      </c>
      <c r="S18" s="23">
        <v>924404.83203125</v>
      </c>
      <c r="T18">
        <v>557.20555555555552</v>
      </c>
      <c r="U18" s="24">
        <v>598.45960201127059</v>
      </c>
      <c r="V18">
        <v>0.03</v>
      </c>
      <c r="W18" s="22">
        <v>1685458.0532544099</v>
      </c>
      <c r="X18">
        <v>1.5724088035081955E-2</v>
      </c>
      <c r="Y18">
        <v>7.9747534779185463</v>
      </c>
      <c r="Z18">
        <v>7.9747534869978196</v>
      </c>
      <c r="AA18">
        <v>-9.0792733331568343E-9</v>
      </c>
      <c r="AB18">
        <v>1.3459715100159322E-5</v>
      </c>
      <c r="AC18">
        <v>627.33477353950366</v>
      </c>
      <c r="AD18">
        <v>37361.619458258676</v>
      </c>
      <c r="AE18">
        <v>598.45960228461831</v>
      </c>
      <c r="AF18" s="25">
        <v>2.7334772312315181E-7</v>
      </c>
      <c r="AG18">
        <v>1.347554025613206E-5</v>
      </c>
      <c r="AH18">
        <v>51.009324233563362</v>
      </c>
      <c r="AI18">
        <v>0.28850750578791728</v>
      </c>
      <c r="AJ18">
        <v>33.7401246409053</v>
      </c>
      <c r="AK18">
        <v>0.93354967251529641</v>
      </c>
      <c r="AL18">
        <v>1.186598293632519</v>
      </c>
      <c r="AM18">
        <v>612.48370254841529</v>
      </c>
      <c r="AN18">
        <v>2.8801423468394205E-9</v>
      </c>
      <c r="AO18">
        <v>1.5825155972737511E-8</v>
      </c>
      <c r="AP18">
        <v>3.4691959083873996</v>
      </c>
      <c r="AQ18">
        <v>3.7489687812728932E-5</v>
      </c>
      <c r="AR18">
        <v>6.7456827060523985E-6</v>
      </c>
      <c r="AS18">
        <v>16.889873872525268</v>
      </c>
      <c r="AT18">
        <v>11.083571316044765</v>
      </c>
      <c r="AU18">
        <v>3.1976935156145787</v>
      </c>
      <c r="AV18">
        <v>0.27150239277282084</v>
      </c>
      <c r="AW18">
        <v>8.4786328329570001E-3</v>
      </c>
      <c r="AX18">
        <v>0.27150238104483249</v>
      </c>
      <c r="AY18">
        <v>1.1727988358245511E-8</v>
      </c>
      <c r="AZ18">
        <v>1035404.645585787</v>
      </c>
      <c r="BA18">
        <v>1.0806448757215159E-5</v>
      </c>
      <c r="BB18" s="23">
        <v>929202.66681346158</v>
      </c>
      <c r="BC18" s="26">
        <v>4797.8347822115757</v>
      </c>
      <c r="BD18" s="27">
        <v>0.51901879089803182</v>
      </c>
      <c r="BE18" s="23">
        <v>1618518.0035999999</v>
      </c>
      <c r="BF18" s="28">
        <v>0.57410709349335387</v>
      </c>
      <c r="BG18">
        <v>1</v>
      </c>
      <c r="BH18">
        <v>-2.5267355203347979E-2</v>
      </c>
      <c r="BI18">
        <v>4.5999999999999999E-2</v>
      </c>
      <c r="BJ18">
        <v>5625</v>
      </c>
      <c r="BK18" s="21">
        <v>1.0441301927890498</v>
      </c>
      <c r="BL18">
        <v>55.278146995739917</v>
      </c>
      <c r="BM18">
        <v>0.92920266681346153</v>
      </c>
      <c r="BN18">
        <v>55.278146995739917</v>
      </c>
      <c r="BO18">
        <v>1.0441301927890498</v>
      </c>
      <c r="BP18">
        <v>233.42177562343664</v>
      </c>
      <c r="BQ18" s="29">
        <v>0.98321816626796543</v>
      </c>
      <c r="BR18">
        <v>4.2670000000000003</v>
      </c>
    </row>
    <row r="19" spans="1:70">
      <c r="A19" s="20" t="s">
        <v>721</v>
      </c>
      <c r="B19">
        <v>14478989.699999999</v>
      </c>
      <c r="C19" s="21">
        <v>612.48370255129544</v>
      </c>
      <c r="D19">
        <v>91.580011978832957</v>
      </c>
      <c r="E19">
        <v>612.82339669043313</v>
      </c>
      <c r="F19">
        <v>2625160.7264840975</v>
      </c>
      <c r="G19">
        <v>1589756.0808983105</v>
      </c>
      <c r="H19">
        <v>2.2406167499944594E-5</v>
      </c>
      <c r="I19">
        <v>7.0614185977515193E-5</v>
      </c>
      <c r="J19">
        <v>0.48330738078477459</v>
      </c>
      <c r="K19">
        <v>8121.4802011854335</v>
      </c>
      <c r="L19">
        <v>5.7214247636284644E-3</v>
      </c>
      <c r="M19">
        <v>298</v>
      </c>
      <c r="N19">
        <v>3381.864</v>
      </c>
      <c r="O19" s="22">
        <v>8.7843467213758383E-5</v>
      </c>
      <c r="P19" s="22">
        <v>2.9843873572041598E-2</v>
      </c>
      <c r="Q19">
        <v>1.1773735336561952E-2</v>
      </c>
      <c r="R19">
        <v>4.2545000000000002</v>
      </c>
      <c r="S19" s="23">
        <v>1103174.1211362497</v>
      </c>
      <c r="T19">
        <v>534.98333333333335</v>
      </c>
      <c r="U19" s="24">
        <v>593.03931689273429</v>
      </c>
      <c r="V19">
        <v>0.03</v>
      </c>
      <c r="W19" s="22">
        <v>1429286.7680436922</v>
      </c>
      <c r="X19">
        <v>1.6646081566640145E-2</v>
      </c>
      <c r="Y19">
        <v>7.7507546730943346</v>
      </c>
      <c r="Z19">
        <v>7.7507546848786424</v>
      </c>
      <c r="AA19">
        <v>-1.1784307751838696E-8</v>
      </c>
      <c r="AB19">
        <v>1.7680171212762467E-5</v>
      </c>
      <c r="AC19">
        <v>634.5174705615226</v>
      </c>
      <c r="AD19">
        <v>32598.708402301083</v>
      </c>
      <c r="AE19">
        <v>593.0393168927344</v>
      </c>
      <c r="AF19" s="25">
        <v>0</v>
      </c>
      <c r="AG19">
        <v>1.7703488495722873E-5</v>
      </c>
      <c r="AH19">
        <v>38.832823696854994</v>
      </c>
      <c r="AI19">
        <v>0.25172816889168775</v>
      </c>
      <c r="AJ19">
        <v>38.675331992842381</v>
      </c>
      <c r="AK19">
        <v>1.3559692528915452</v>
      </c>
      <c r="AL19">
        <v>1.186598293632519</v>
      </c>
      <c r="AM19">
        <v>612.48370254444887</v>
      </c>
      <c r="AN19">
        <v>6.8465624281088822E-9</v>
      </c>
      <c r="AO19">
        <v>2.3317282960405832E-8</v>
      </c>
      <c r="AP19">
        <v>3.2174732175747196</v>
      </c>
      <c r="AQ19">
        <v>4.3585255275184831E-5</v>
      </c>
      <c r="AR19">
        <v>8.8634028893416392E-6</v>
      </c>
      <c r="AS19">
        <v>19.363135656253561</v>
      </c>
      <c r="AT19">
        <v>11.766855172244885</v>
      </c>
      <c r="AU19">
        <v>2.9620489061228898</v>
      </c>
      <c r="AV19">
        <v>0.25542431145182976</v>
      </c>
      <c r="AW19">
        <v>1.1137210484867889E-2</v>
      </c>
      <c r="AX19">
        <v>0.25542430958490508</v>
      </c>
      <c r="AY19">
        <v>1.8669246704128284E-9</v>
      </c>
      <c r="AZ19">
        <v>1035404.645585787</v>
      </c>
      <c r="BA19">
        <v>1.3546423646080482E-5</v>
      </c>
      <c r="BB19" s="23">
        <v>1092191.3594441614</v>
      </c>
      <c r="BC19" s="26">
        <v>-10982.76169208833</v>
      </c>
      <c r="BD19" s="27">
        <v>-0.99556012796749438</v>
      </c>
      <c r="BE19" s="23">
        <v>1608098.3597999997</v>
      </c>
      <c r="BF19" s="28">
        <v>0.6791819373411947</v>
      </c>
      <c r="BG19">
        <v>1</v>
      </c>
      <c r="BH19">
        <v>-9.9971246371980252E-2</v>
      </c>
      <c r="BI19">
        <v>4.5999999999999999E-2</v>
      </c>
      <c r="BJ19">
        <v>5625</v>
      </c>
      <c r="BK19" s="21">
        <v>1.0358246596585445</v>
      </c>
      <c r="BL19">
        <v>77.500369217962088</v>
      </c>
      <c r="BM19">
        <v>1.0921913594441615</v>
      </c>
      <c r="BN19">
        <v>77.500369217962088</v>
      </c>
      <c r="BO19">
        <v>1.0358246596585445</v>
      </c>
      <c r="BP19">
        <v>1406.2776914834785</v>
      </c>
      <c r="BQ19" s="29">
        <v>1.0039034889443221</v>
      </c>
      <c r="BR19">
        <v>4.2670000000000003</v>
      </c>
    </row>
    <row r="20" spans="1:70">
      <c r="A20" s="20" t="s">
        <v>722</v>
      </c>
      <c r="B20">
        <v>14478989.699999999</v>
      </c>
      <c r="C20" s="21">
        <v>612.48370255129544</v>
      </c>
      <c r="D20">
        <v>91.580011978832957</v>
      </c>
      <c r="E20">
        <v>612.82339669043313</v>
      </c>
      <c r="F20">
        <v>2625160.7264840975</v>
      </c>
      <c r="G20">
        <v>1589756.0808983105</v>
      </c>
      <c r="H20">
        <v>2.2406167499944594E-5</v>
      </c>
      <c r="I20">
        <v>7.0614185977515193E-5</v>
      </c>
      <c r="J20">
        <v>0.48330738078477459</v>
      </c>
      <c r="K20">
        <v>8121.4802011854335</v>
      </c>
      <c r="L20">
        <v>5.7214247636284644E-3</v>
      </c>
      <c r="M20" s="30">
        <v>301</v>
      </c>
      <c r="N20">
        <v>2725.5599999999995</v>
      </c>
      <c r="O20" s="22">
        <v>8.7843467213758383E-5</v>
      </c>
      <c r="P20" s="22">
        <v>2.9843873572041598E-2</v>
      </c>
      <c r="Q20">
        <v>1.1773735336561952E-2</v>
      </c>
      <c r="R20">
        <v>4.2545000000000002</v>
      </c>
      <c r="S20" s="23">
        <v>1182279.10546875</v>
      </c>
      <c r="T20">
        <v>510.81666666666661</v>
      </c>
      <c r="U20" s="24">
        <v>588.01773810751013</v>
      </c>
      <c r="V20">
        <v>0.03</v>
      </c>
      <c r="W20" s="22">
        <v>1151911.1482629592</v>
      </c>
      <c r="X20">
        <v>1.7980892766135202E-2</v>
      </c>
      <c r="Y20">
        <v>7.4575191026675158</v>
      </c>
      <c r="Z20">
        <v>7.4575191136027144</v>
      </c>
      <c r="AA20">
        <v>-1.093519852446434E-8</v>
      </c>
      <c r="AB20">
        <v>2.5199273325269434E-5</v>
      </c>
      <c r="AC20">
        <v>642.84024303461854</v>
      </c>
      <c r="AD20">
        <v>27305.467577339827</v>
      </c>
      <c r="AE20">
        <v>588.01773810751013</v>
      </c>
      <c r="AF20" s="25">
        <v>0</v>
      </c>
      <c r="AG20">
        <v>2.5233419068386038E-5</v>
      </c>
      <c r="AH20">
        <v>27.245665490954185</v>
      </c>
      <c r="AI20">
        <v>0.21085361018444254</v>
      </c>
      <c r="AJ20">
        <v>46.174321478343458</v>
      </c>
      <c r="AK20">
        <v>1.8185720581104372</v>
      </c>
      <c r="AL20">
        <v>1.186598293632519</v>
      </c>
      <c r="AM20">
        <v>612.48370251390634</v>
      </c>
      <c r="AN20">
        <v>3.7389099816209637E-8</v>
      </c>
      <c r="AO20">
        <v>3.4145743116604078E-8</v>
      </c>
      <c r="AP20">
        <v>2.9049298043464846</v>
      </c>
      <c r="AQ20">
        <v>5.3468523329745719E-5</v>
      </c>
      <c r="AR20">
        <v>1.2633782405751321E-5</v>
      </c>
      <c r="AS20">
        <v>23.11840217568713</v>
      </c>
      <c r="AT20">
        <v>12.653144656839164</v>
      </c>
      <c r="AU20">
        <v>2.6679612310805272</v>
      </c>
      <c r="AV20">
        <v>0.23696857326595744</v>
      </c>
      <c r="AW20">
        <v>1.5873693060543155E-2</v>
      </c>
      <c r="AX20">
        <v>0.23696857166423113</v>
      </c>
      <c r="AY20">
        <v>1.6017263071432808E-9</v>
      </c>
      <c r="AZ20">
        <v>1035404.645585787</v>
      </c>
      <c r="BA20">
        <v>1.8406132654132897E-5</v>
      </c>
      <c r="BB20" s="23">
        <v>1177116.5556921253</v>
      </c>
      <c r="BC20" s="26">
        <v>-5162.5497766246554</v>
      </c>
      <c r="BD20" s="27">
        <v>-0.43666083184120952</v>
      </c>
      <c r="BE20" s="23">
        <v>1583785.8576000002</v>
      </c>
      <c r="BF20" s="28">
        <v>0.74322961658205244</v>
      </c>
      <c r="BG20">
        <v>1</v>
      </c>
      <c r="BH20">
        <v>-0.15512462797083307</v>
      </c>
      <c r="BI20">
        <v>4.5999999999999999E-2</v>
      </c>
      <c r="BJ20">
        <v>5625</v>
      </c>
      <c r="BK20" s="21">
        <v>1.0233964410356569</v>
      </c>
      <c r="BL20">
        <v>101.66703588462883</v>
      </c>
      <c r="BM20">
        <v>1.1771165556921253</v>
      </c>
      <c r="BN20">
        <v>101.66703588462883</v>
      </c>
      <c r="BO20">
        <v>1.0233964410356569</v>
      </c>
      <c r="BP20">
        <v>3802.8233147961</v>
      </c>
      <c r="BQ20" s="29">
        <v>0.99556981787589571</v>
      </c>
      <c r="BR20">
        <v>4.2670000000000003</v>
      </c>
    </row>
    <row r="21" spans="1:70">
      <c r="A21" s="20" t="s">
        <v>723</v>
      </c>
      <c r="B21">
        <v>14478989.699999999</v>
      </c>
      <c r="C21" s="21">
        <v>612.48370255129544</v>
      </c>
      <c r="D21">
        <v>91.580011978832957</v>
      </c>
      <c r="E21">
        <v>612.82339669043313</v>
      </c>
      <c r="F21">
        <v>2625160.7264840975</v>
      </c>
      <c r="G21">
        <v>1589756.0808983105</v>
      </c>
      <c r="H21">
        <v>2.2406167499944594E-5</v>
      </c>
      <c r="I21">
        <v>7.0614185977515193E-5</v>
      </c>
      <c r="J21">
        <v>0.48330738078477459</v>
      </c>
      <c r="K21">
        <v>8121.4802011854335</v>
      </c>
      <c r="L21">
        <v>5.7214247636284644E-3</v>
      </c>
      <c r="M21">
        <v>302</v>
      </c>
      <c r="N21">
        <v>3345.252</v>
      </c>
      <c r="O21" s="22">
        <v>8.7843467213758383E-5</v>
      </c>
      <c r="P21" s="22">
        <v>2.9843873572041598E-2</v>
      </c>
      <c r="Q21">
        <v>1.1773735336561952E-2</v>
      </c>
      <c r="R21">
        <v>4.2545000000000002</v>
      </c>
      <c r="S21" s="23">
        <v>1348150.87890625</v>
      </c>
      <c r="T21">
        <v>515.87222222222226</v>
      </c>
      <c r="U21" s="24">
        <v>587.59691894151626</v>
      </c>
      <c r="V21">
        <v>0.03</v>
      </c>
      <c r="W21" s="22">
        <v>1413813.3347088164</v>
      </c>
      <c r="X21">
        <v>1.67098129407534E-2</v>
      </c>
      <c r="Y21">
        <v>7.7359598293180518</v>
      </c>
      <c r="Z21">
        <v>7.7359598377011789</v>
      </c>
      <c r="AA21">
        <v>-8.3831270814016534E-9</v>
      </c>
      <c r="AB21">
        <v>1.8000372639109338E-5</v>
      </c>
      <c r="AC21">
        <v>640.81499679288652</v>
      </c>
      <c r="AD21">
        <v>32307.464696100233</v>
      </c>
      <c r="AE21">
        <v>587.59691894151626</v>
      </c>
      <c r="AF21" s="25">
        <v>0</v>
      </c>
      <c r="AG21">
        <v>1.8029437977891875E-5</v>
      </c>
      <c r="AH21">
        <v>38.142042134378137</v>
      </c>
      <c r="AI21">
        <v>0.24947917657093699</v>
      </c>
      <c r="AJ21">
        <v>39.035511228472423</v>
      </c>
      <c r="AK21">
        <v>1.7410391915449264</v>
      </c>
      <c r="AL21">
        <v>1.186598293632519</v>
      </c>
      <c r="AM21">
        <v>612.48370255083591</v>
      </c>
      <c r="AN21">
        <v>4.5952219807077199E-10</v>
      </c>
      <c r="AO21">
        <v>2.9065338782537011E-8</v>
      </c>
      <c r="AP21">
        <v>3.2018901871931353</v>
      </c>
      <c r="AQ21">
        <v>4.4010531013393535E-5</v>
      </c>
      <c r="AR21">
        <v>9.0292516583372062E-6</v>
      </c>
      <c r="AS21">
        <v>19.549220276634347</v>
      </c>
      <c r="AT21">
        <v>11.81467701043945</v>
      </c>
      <c r="AU21">
        <v>2.9475158920160136</v>
      </c>
      <c r="AV21">
        <v>0.25437429517712173</v>
      </c>
      <c r="AW21">
        <v>1.1338913886937084E-2</v>
      </c>
      <c r="AX21">
        <v>0.25437429371973314</v>
      </c>
      <c r="AY21">
        <v>1.4573885986912671E-9</v>
      </c>
      <c r="AZ21">
        <v>1035404.645585787</v>
      </c>
      <c r="BA21">
        <v>1.3745171895471647E-5</v>
      </c>
      <c r="BB21" s="23">
        <v>1341747.086244744</v>
      </c>
      <c r="BC21" s="26">
        <v>-6403.7926615059841</v>
      </c>
      <c r="BD21" s="27">
        <v>-0.47500563636477827</v>
      </c>
      <c r="BE21" s="23">
        <v>1795651.9481999998</v>
      </c>
      <c r="BF21" s="28">
        <v>0.74722002088976114</v>
      </c>
      <c r="BG21">
        <v>1</v>
      </c>
      <c r="BH21">
        <v>-0.16173137161494791</v>
      </c>
      <c r="BI21">
        <v>4.5999999999999999E-2</v>
      </c>
      <c r="BJ21">
        <v>5625</v>
      </c>
      <c r="BK21" s="21">
        <v>1.0260206007294144</v>
      </c>
      <c r="BL21">
        <v>96.611480329073174</v>
      </c>
      <c r="BM21">
        <v>1.341747086244744</v>
      </c>
      <c r="BN21">
        <v>96.611480329073174</v>
      </c>
      <c r="BO21">
        <v>1.0260206007294144</v>
      </c>
      <c r="BP21">
        <v>3204.8597050490389</v>
      </c>
      <c r="BQ21" s="29">
        <v>1.0023212344031545</v>
      </c>
      <c r="BR21">
        <v>4.2670000000000003</v>
      </c>
    </row>
    <row r="22" spans="1:70">
      <c r="A22" s="20" t="s">
        <v>724</v>
      </c>
      <c r="B22">
        <v>14478989.699999999</v>
      </c>
      <c r="C22" s="21">
        <v>612.48370255129544</v>
      </c>
      <c r="D22">
        <v>91.580011978832957</v>
      </c>
      <c r="E22">
        <v>612.82339669043313</v>
      </c>
      <c r="F22">
        <v>2625160.7264840975</v>
      </c>
      <c r="G22">
        <v>1589756.0808983105</v>
      </c>
      <c r="H22">
        <v>2.2406167499944594E-5</v>
      </c>
      <c r="I22">
        <v>7.0614185977515193E-5</v>
      </c>
      <c r="J22">
        <v>0.48330738078477459</v>
      </c>
      <c r="K22">
        <v>8121.4802011854335</v>
      </c>
      <c r="L22">
        <v>5.7214247636284644E-3</v>
      </c>
      <c r="M22" s="30">
        <v>305</v>
      </c>
      <c r="N22">
        <v>2763.5279999999998</v>
      </c>
      <c r="O22" s="22">
        <v>8.7843467213758383E-5</v>
      </c>
      <c r="P22" s="22">
        <v>2.9843873572041598E-2</v>
      </c>
      <c r="Q22">
        <v>1.1773735336561952E-2</v>
      </c>
      <c r="R22">
        <v>4.2545000000000002</v>
      </c>
      <c r="S22" s="23">
        <v>1340168.0010937501</v>
      </c>
      <c r="T22">
        <v>498.03888888888889</v>
      </c>
      <c r="U22" s="24">
        <v>584.34756109290799</v>
      </c>
      <c r="V22">
        <v>0.03</v>
      </c>
      <c r="W22" s="22">
        <v>1167957.6717213488</v>
      </c>
      <c r="X22">
        <v>1.7890589814481706E-2</v>
      </c>
      <c r="Y22">
        <v>7.4763163681007336</v>
      </c>
      <c r="Z22">
        <v>7.4763163747504882</v>
      </c>
      <c r="AA22">
        <v>-6.6497545248012102E-9</v>
      </c>
      <c r="AB22">
        <v>2.4635328916945323E-5</v>
      </c>
      <c r="AC22">
        <v>647.19106588226703</v>
      </c>
      <c r="AD22">
        <v>27616.233354462089</v>
      </c>
      <c r="AE22">
        <v>584.34756156481865</v>
      </c>
      <c r="AF22" s="25">
        <v>4.7191065277729649E-7</v>
      </c>
      <c r="AG22">
        <v>2.4673390203434596E-5</v>
      </c>
      <c r="AH22">
        <v>27.869364925067444</v>
      </c>
      <c r="AI22">
        <v>0.21325335250133956</v>
      </c>
      <c r="AJ22">
        <v>45.663382124905269</v>
      </c>
      <c r="AK22">
        <v>2.0826879681350849</v>
      </c>
      <c r="AL22">
        <v>1.186598293632519</v>
      </c>
      <c r="AM22">
        <v>612.48370249654886</v>
      </c>
      <c r="AN22">
        <v>5.4746578825870529E-8</v>
      </c>
      <c r="AO22">
        <v>3.8061286489272559E-8</v>
      </c>
      <c r="AP22">
        <v>2.9247075504389062</v>
      </c>
      <c r="AQ22">
        <v>5.2747828122378297E-5</v>
      </c>
      <c r="AR22">
        <v>1.2355725744961934E-5</v>
      </c>
      <c r="AS22">
        <v>22.866911335280879</v>
      </c>
      <c r="AT22">
        <v>12.598454729000562</v>
      </c>
      <c r="AU22">
        <v>2.6866627072957252</v>
      </c>
      <c r="AV22">
        <v>0.23804484314318097</v>
      </c>
      <c r="AW22">
        <v>1.5518449465801486E-2</v>
      </c>
      <c r="AX22">
        <v>0.23804484060267619</v>
      </c>
      <c r="AY22">
        <v>2.5405047787696589E-9</v>
      </c>
      <c r="AZ22">
        <v>1035404.645585787</v>
      </c>
      <c r="BA22">
        <v>1.8035248725795683E-5</v>
      </c>
      <c r="BB22" s="23">
        <v>1339080.7730282384</v>
      </c>
      <c r="BC22" s="26">
        <v>-1087.2280655116774</v>
      </c>
      <c r="BD22" s="27">
        <v>-8.1126251680711595E-2</v>
      </c>
      <c r="BE22" s="23">
        <v>1691455.5101999997</v>
      </c>
      <c r="BF22" s="28">
        <v>0.79167365913745136</v>
      </c>
      <c r="BG22">
        <v>1</v>
      </c>
      <c r="BH22">
        <v>-0.2039811935761898</v>
      </c>
      <c r="BI22">
        <v>4.5999999999999999E-2</v>
      </c>
      <c r="BJ22">
        <v>5625</v>
      </c>
      <c r="BK22" s="21">
        <v>1.0171739133825397</v>
      </c>
      <c r="BL22">
        <v>114.44481366240655</v>
      </c>
      <c r="BM22">
        <v>1.3390807730282384</v>
      </c>
      <c r="BN22">
        <v>114.44481366240655</v>
      </c>
      <c r="BO22">
        <v>1.0171739133825397</v>
      </c>
      <c r="BP22">
        <v>5542.0302812304326</v>
      </c>
      <c r="BQ22" s="29">
        <v>0.98495625872635451</v>
      </c>
      <c r="BR22">
        <v>4.2670000000000003</v>
      </c>
    </row>
    <row r="23" spans="1:70">
      <c r="A23" s="20" t="s">
        <v>725</v>
      </c>
      <c r="B23">
        <v>16581890.584999999</v>
      </c>
      <c r="C23" s="21">
        <v>623.40834329200698</v>
      </c>
      <c r="D23">
        <v>114.24072089270538</v>
      </c>
      <c r="E23">
        <v>573.66553119769708</v>
      </c>
      <c r="F23">
        <v>2561880.926064556</v>
      </c>
      <c r="G23">
        <v>1673008.4528857057</v>
      </c>
      <c r="H23">
        <v>2.3778054068935119E-5</v>
      </c>
      <c r="I23">
        <v>6.5676255486798709E-5</v>
      </c>
      <c r="J23">
        <v>0.4599028461125329</v>
      </c>
      <c r="K23">
        <v>10188.161618072991</v>
      </c>
      <c r="L23">
        <v>3.6065031383353337E-3</v>
      </c>
      <c r="M23">
        <v>310</v>
      </c>
      <c r="N23">
        <v>3396.78</v>
      </c>
      <c r="O23" s="22">
        <v>8.7843467213758383E-5</v>
      </c>
      <c r="P23" s="22">
        <v>2.9843873572041598E-2</v>
      </c>
      <c r="Q23">
        <v>1.1773735336561952E-2</v>
      </c>
      <c r="R23">
        <v>4.2545000000000002</v>
      </c>
      <c r="S23" s="23">
        <v>1229441.4184687498</v>
      </c>
      <c r="T23">
        <v>548.03888888888889</v>
      </c>
      <c r="U23" s="24">
        <v>599.38869933617286</v>
      </c>
      <c r="V23">
        <v>0.03</v>
      </c>
      <c r="W23" s="22">
        <v>1543526.988873719</v>
      </c>
      <c r="X23">
        <v>1.5256082746684437E-2</v>
      </c>
      <c r="Y23">
        <v>8.0961488128523058</v>
      </c>
      <c r="Z23">
        <v>8.0961488156324393</v>
      </c>
      <c r="AA23">
        <v>-2.7801334567811864E-9</v>
      </c>
      <c r="AB23">
        <v>1.1283359577166686E-5</v>
      </c>
      <c r="AC23">
        <v>649.0575399451252</v>
      </c>
      <c r="AD23">
        <v>33702.394373126059</v>
      </c>
      <c r="AE23">
        <v>599.38869933617298</v>
      </c>
      <c r="AF23" s="25">
        <v>0</v>
      </c>
      <c r="AG23">
        <v>1.1310751462999898E-5</v>
      </c>
      <c r="AH23">
        <v>38.355631019331</v>
      </c>
      <c r="AI23">
        <v>0.25857419900883644</v>
      </c>
      <c r="AJ23">
        <v>25.546241880581558</v>
      </c>
      <c r="AK23">
        <v>1.5097678570198023</v>
      </c>
      <c r="AL23">
        <v>1.4549166438635874</v>
      </c>
      <c r="AM23">
        <v>623.40834328888127</v>
      </c>
      <c r="AN23">
        <v>3.1257059163181111E-9</v>
      </c>
      <c r="AO23">
        <v>2.7391885833211955E-8</v>
      </c>
      <c r="AP23">
        <v>2.7502079838986497</v>
      </c>
      <c r="AQ23">
        <v>3.1447394688115048E-5</v>
      </c>
      <c r="AR23">
        <v>5.6690716744165547E-6</v>
      </c>
      <c r="AS23">
        <v>12.804054328905565</v>
      </c>
      <c r="AT23">
        <v>9.6988093260919346</v>
      </c>
      <c r="AU23">
        <v>2.5078618528336545</v>
      </c>
      <c r="AV23">
        <v>0.24234613106499525</v>
      </c>
      <c r="AW23">
        <v>8.4047397913388881E-3</v>
      </c>
      <c r="AX23">
        <v>0.24234612478412951</v>
      </c>
      <c r="AY23">
        <v>6.2808657441681959E-9</v>
      </c>
      <c r="AZ23">
        <v>888872.47317885025</v>
      </c>
      <c r="BA23">
        <v>1.1434551449281933E-5</v>
      </c>
      <c r="BB23" s="23">
        <v>1221521.2121485453</v>
      </c>
      <c r="BC23" s="26">
        <v>-7920.2063202045392</v>
      </c>
      <c r="BD23" s="27">
        <v>-0.64421176977013128</v>
      </c>
      <c r="BE23" s="23">
        <v>1635884.0766</v>
      </c>
      <c r="BF23" s="28">
        <v>0.74670401749208226</v>
      </c>
      <c r="BG23">
        <v>1</v>
      </c>
      <c r="BH23">
        <v>-0.18803060833863286</v>
      </c>
      <c r="BI23">
        <v>4.5999999999999999E-2</v>
      </c>
      <c r="BJ23">
        <v>5625</v>
      </c>
      <c r="BK23" s="21">
        <v>1.0368273839624609</v>
      </c>
      <c r="BL23">
        <v>75.369454403118084</v>
      </c>
      <c r="BM23">
        <v>1.2215212121485453</v>
      </c>
      <c r="BN23">
        <v>75.369454403118084</v>
      </c>
      <c r="BO23">
        <v>1.0368273839624609</v>
      </c>
      <c r="BP23">
        <v>1250.9983047742492</v>
      </c>
      <c r="BQ23" s="29">
        <v>1.0021072901767436</v>
      </c>
      <c r="BR23">
        <v>4.2670000000000003</v>
      </c>
    </row>
    <row r="24" spans="1:70">
      <c r="A24" s="20" t="s">
        <v>726</v>
      </c>
      <c r="B24">
        <v>14444515.914999999</v>
      </c>
      <c r="C24" s="21">
        <v>612.29412141213845</v>
      </c>
      <c r="D24">
        <v>91.248555698911844</v>
      </c>
      <c r="E24">
        <v>613.43232402419449</v>
      </c>
      <c r="F24">
        <v>2626093.1345668421</v>
      </c>
      <c r="G24">
        <v>1588403.9289842495</v>
      </c>
      <c r="H24">
        <v>2.2386245793773059E-5</v>
      </c>
      <c r="I24">
        <v>7.0694401850615891E-5</v>
      </c>
      <c r="J24">
        <v>0.48369684775438243</v>
      </c>
      <c r="K24">
        <v>8097.4885849811244</v>
      </c>
      <c r="L24">
        <v>5.7594462826100956E-3</v>
      </c>
      <c r="M24" s="30">
        <v>317</v>
      </c>
      <c r="N24">
        <v>2699.7959999999998</v>
      </c>
      <c r="O24" s="22">
        <v>8.7843467213758383E-5</v>
      </c>
      <c r="P24" s="22">
        <v>2.9843873572041598E-2</v>
      </c>
      <c r="Q24">
        <v>1.1773735336561952E-2</v>
      </c>
      <c r="R24">
        <v>4.2545000000000002</v>
      </c>
      <c r="S24" s="23">
        <v>647388.73096874997</v>
      </c>
      <c r="T24">
        <v>557.48333333333335</v>
      </c>
      <c r="U24" s="24">
        <v>600.2867159894106</v>
      </c>
      <c r="V24">
        <v>0.03</v>
      </c>
      <c r="W24" s="22">
        <v>1139727.7349423061</v>
      </c>
      <c r="X24">
        <v>1.8067592826180864E-2</v>
      </c>
      <c r="Y24">
        <v>7.4396045722276378</v>
      </c>
      <c r="Z24">
        <v>7.4396045878554853</v>
      </c>
      <c r="AA24">
        <v>-1.5627847460564226E-8</v>
      </c>
      <c r="AB24">
        <v>2.575469600855332E-5</v>
      </c>
      <c r="AC24">
        <v>627.25639054765577</v>
      </c>
      <c r="AD24">
        <v>27081.721960485043</v>
      </c>
      <c r="AE24">
        <v>600.2867159894106</v>
      </c>
      <c r="AF24" s="25">
        <v>0</v>
      </c>
      <c r="AG24">
        <v>2.5773656712670381E-5</v>
      </c>
      <c r="AH24">
        <v>26.835244092327123</v>
      </c>
      <c r="AI24">
        <v>0.20915557570394011</v>
      </c>
      <c r="AJ24">
        <v>46.776434923074163</v>
      </c>
      <c r="AK24">
        <v>0.89604710693849998</v>
      </c>
      <c r="AL24">
        <v>1.1834832388614511</v>
      </c>
      <c r="AM24">
        <v>612.29412140477393</v>
      </c>
      <c r="AN24">
        <v>7.3645196607685648E-9</v>
      </c>
      <c r="AO24">
        <v>1.8960704117060713E-8</v>
      </c>
      <c r="AP24">
        <v>2.896018028503728</v>
      </c>
      <c r="AQ24">
        <v>5.4319768456380817E-5</v>
      </c>
      <c r="AR24">
        <v>1.2896308708393721E-5</v>
      </c>
      <c r="AS24">
        <v>23.405423288248336</v>
      </c>
      <c r="AT24">
        <v>12.714838799827403</v>
      </c>
      <c r="AU24">
        <v>2.6593794291606954</v>
      </c>
      <c r="AV24">
        <v>0.23663859934303266</v>
      </c>
      <c r="AW24">
        <v>1.6184508866735343E-2</v>
      </c>
      <c r="AX24">
        <v>0.23663859811912358</v>
      </c>
      <c r="AY24">
        <v>1.2239090851906553E-9</v>
      </c>
      <c r="AZ24">
        <v>1037689.2055825926</v>
      </c>
      <c r="BA24">
        <v>1.8756709358071904E-5</v>
      </c>
      <c r="BB24" s="23">
        <v>643475.13263951649</v>
      </c>
      <c r="BC24" s="26">
        <v>-3913.5983292334713</v>
      </c>
      <c r="BD24" s="27">
        <v>-0.60452061366239385</v>
      </c>
      <c r="BE24" s="23">
        <v>1184366.1786</v>
      </c>
      <c r="BF24" s="28">
        <v>0.54330758870550244</v>
      </c>
      <c r="BG24">
        <v>1</v>
      </c>
      <c r="BH24">
        <v>4.8574531467156894E-3</v>
      </c>
      <c r="BI24">
        <v>4.5999999999999999E-2</v>
      </c>
      <c r="BJ24">
        <v>5625</v>
      </c>
      <c r="BK24" s="21">
        <v>1.0442406549723988</v>
      </c>
      <c r="BL24">
        <v>54.810788078805103</v>
      </c>
      <c r="BM24">
        <v>0.6434751326395165</v>
      </c>
      <c r="BN24">
        <v>54.810788078805103</v>
      </c>
      <c r="BO24">
        <v>1.0442406549723988</v>
      </c>
      <c r="BP24">
        <v>219.35944351527536</v>
      </c>
      <c r="BQ24" s="29">
        <v>0.95702791863539405</v>
      </c>
      <c r="BR24">
        <v>4.2670000000000003</v>
      </c>
    </row>
  </sheetData>
  <phoneticPr fontId="1"/>
  <pageMargins left="0.7" right="0.7" top="0.75" bottom="0.75" header="0.3" footer="0.3"/>
  <drawing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R22"/>
  <sheetViews>
    <sheetView workbookViewId="0"/>
  </sheetViews>
  <sheetFormatPr defaultRowHeight="13.5"/>
  <cols>
    <col min="1" max="1" width="23.75" customWidth="1"/>
    <col min="2" max="2" width="10.625" customWidth="1"/>
    <col min="3" max="3" width="12.75" customWidth="1"/>
    <col min="4" max="10" width="13.875" customWidth="1"/>
    <col min="11" max="12" width="15" customWidth="1"/>
    <col min="13" max="13" width="10.625" customWidth="1"/>
    <col min="14" max="14" width="12" customWidth="1"/>
    <col min="15" max="16" width="14.25" customWidth="1"/>
    <col min="17" max="17" width="10.625" customWidth="1"/>
    <col min="18" max="18" width="14.25" customWidth="1"/>
    <col min="19" max="19" width="25.5" customWidth="1"/>
    <col min="20" max="20" width="14.25" customWidth="1"/>
    <col min="21" max="21" width="15.75" customWidth="1"/>
    <col min="22" max="23" width="13.125" customWidth="1"/>
    <col min="24" max="24" width="32.125" customWidth="1"/>
    <col min="25" max="25" width="9.75" customWidth="1"/>
    <col min="26" max="26" width="32.125" customWidth="1"/>
    <col min="27" max="27" width="10.5" customWidth="1"/>
    <col min="28" max="28" width="20" customWidth="1"/>
    <col min="29" max="31" width="10.625" customWidth="1"/>
    <col min="32" max="32" width="20.625" customWidth="1"/>
    <col min="33" max="33" width="27.25" customWidth="1"/>
    <col min="34" max="38" width="20" customWidth="1"/>
    <col min="39" max="39" width="21" customWidth="1"/>
    <col min="40" max="41" width="20" customWidth="1"/>
    <col min="42" max="42" width="15.875" customWidth="1"/>
    <col min="43" max="43" width="16.5" customWidth="1"/>
    <col min="44" max="44" width="11.625" customWidth="1"/>
    <col min="45" max="45" width="18.125" customWidth="1"/>
    <col min="46" max="46" width="19.375" customWidth="1"/>
    <col min="47" max="47" width="18.125" customWidth="1"/>
    <col min="48" max="48" width="13" customWidth="1"/>
    <col min="49" max="49" width="19" customWidth="1"/>
    <col min="50" max="50" width="18.125" customWidth="1"/>
    <col min="51" max="51" width="13.75" customWidth="1"/>
    <col min="52" max="52" width="16.75" customWidth="1"/>
    <col min="53" max="53" width="12.875" customWidth="1"/>
    <col min="54" max="54" width="20.625" customWidth="1"/>
    <col min="55" max="55" width="13.875" customWidth="1"/>
    <col min="56" max="56" width="15.625" customWidth="1"/>
    <col min="57" max="57" width="13.875" customWidth="1"/>
    <col min="58" max="58" width="12.625" customWidth="1"/>
    <col min="59" max="60" width="9.125" customWidth="1"/>
    <col min="61" max="61" width="12.875" customWidth="1"/>
    <col min="62" max="62" width="9.125" customWidth="1"/>
    <col min="63" max="63" width="11.5" customWidth="1"/>
    <col min="64" max="64" width="12.75" customWidth="1"/>
    <col min="65" max="65" width="12.875" customWidth="1"/>
    <col min="66" max="67" width="12.75" customWidth="1"/>
    <col min="68" max="68" width="15.375" customWidth="1"/>
    <col min="69" max="69" width="12" customWidth="1"/>
  </cols>
  <sheetData>
    <row r="1" spans="1:70" ht="61.5" customHeight="1">
      <c r="A1" t="s">
        <v>535</v>
      </c>
      <c r="B1" t="s">
        <v>536</v>
      </c>
      <c r="C1" s="1" t="s">
        <v>537</v>
      </c>
      <c r="D1" s="1" t="s">
        <v>538</v>
      </c>
      <c r="E1" s="1" t="s">
        <v>539</v>
      </c>
      <c r="F1" s="1" t="s">
        <v>540</v>
      </c>
      <c r="G1" s="1" t="s">
        <v>541</v>
      </c>
      <c r="H1" s="1" t="s">
        <v>542</v>
      </c>
      <c r="I1" s="1" t="s">
        <v>543</v>
      </c>
      <c r="J1" s="1" t="s">
        <v>544</v>
      </c>
      <c r="K1" s="1" t="s">
        <v>545</v>
      </c>
      <c r="L1" s="1" t="s">
        <v>546</v>
      </c>
      <c r="M1" s="2" t="s">
        <v>54</v>
      </c>
      <c r="N1" s="2" t="s">
        <v>547</v>
      </c>
      <c r="O1" s="2" t="s">
        <v>548</v>
      </c>
      <c r="P1" s="2" t="s">
        <v>549</v>
      </c>
      <c r="Q1" s="2" t="s">
        <v>550</v>
      </c>
      <c r="R1" s="2" t="s">
        <v>372</v>
      </c>
      <c r="S1" s="3" t="s">
        <v>551</v>
      </c>
      <c r="T1" s="2" t="s">
        <v>552</v>
      </c>
      <c r="U1" s="2" t="s">
        <v>553</v>
      </c>
      <c r="V1" s="4" t="s">
        <v>554</v>
      </c>
      <c r="W1" s="4" t="s">
        <v>555</v>
      </c>
      <c r="X1" s="4" t="s">
        <v>556</v>
      </c>
      <c r="Y1" s="4" t="s">
        <v>557</v>
      </c>
      <c r="Z1" s="4" t="s">
        <v>558</v>
      </c>
      <c r="AA1" s="4" t="s">
        <v>559</v>
      </c>
      <c r="AB1" s="4" t="s">
        <v>560</v>
      </c>
      <c r="AC1" s="5" t="s">
        <v>561</v>
      </c>
      <c r="AD1" s="5" t="s">
        <v>562</v>
      </c>
      <c r="AE1" s="5" t="s">
        <v>563</v>
      </c>
      <c r="AF1" s="5" t="s">
        <v>564</v>
      </c>
      <c r="AG1" s="6" t="s">
        <v>565</v>
      </c>
      <c r="AH1" s="6" t="s">
        <v>566</v>
      </c>
      <c r="AI1" s="6" t="s">
        <v>567</v>
      </c>
      <c r="AJ1" s="7" t="s">
        <v>568</v>
      </c>
      <c r="AK1" s="7" t="s">
        <v>569</v>
      </c>
      <c r="AL1" s="7" t="s">
        <v>570</v>
      </c>
      <c r="AM1" s="7" t="s">
        <v>571</v>
      </c>
      <c r="AN1" s="7" t="s">
        <v>572</v>
      </c>
      <c r="AO1" s="8" t="s">
        <v>573</v>
      </c>
      <c r="AP1" s="2" t="s">
        <v>574</v>
      </c>
      <c r="AQ1" s="2" t="s">
        <v>575</v>
      </c>
      <c r="AR1" s="2" t="s">
        <v>576</v>
      </c>
      <c r="AS1" s="2" t="s">
        <v>577</v>
      </c>
      <c r="AT1" s="2" t="s">
        <v>578</v>
      </c>
      <c r="AU1" s="2" t="s">
        <v>579</v>
      </c>
      <c r="AV1" s="2" t="s">
        <v>580</v>
      </c>
      <c r="AW1" s="2" t="s">
        <v>581</v>
      </c>
      <c r="AX1" s="2" t="s">
        <v>582</v>
      </c>
      <c r="AY1" s="2" t="s">
        <v>583</v>
      </c>
      <c r="AZ1" s="9" t="s">
        <v>584</v>
      </c>
      <c r="BA1" t="s">
        <v>585</v>
      </c>
      <c r="BB1" t="s">
        <v>586</v>
      </c>
      <c r="BC1" s="10" t="s">
        <v>587</v>
      </c>
      <c r="BD1" s="10" t="s">
        <v>588</v>
      </c>
      <c r="BE1" t="s">
        <v>589</v>
      </c>
      <c r="BF1" s="11" t="s">
        <v>590</v>
      </c>
      <c r="BG1" t="s">
        <v>591</v>
      </c>
      <c r="BH1" t="s">
        <v>592</v>
      </c>
      <c r="BI1" t="s">
        <v>593</v>
      </c>
      <c r="BJ1" t="s">
        <v>594</v>
      </c>
      <c r="BK1" t="s">
        <v>595</v>
      </c>
      <c r="BL1" t="s">
        <v>596</v>
      </c>
      <c r="BM1" t="s">
        <v>597</v>
      </c>
      <c r="BN1" t="s">
        <v>598</v>
      </c>
      <c r="BO1" t="s">
        <v>599</v>
      </c>
      <c r="BP1" t="s">
        <v>600</v>
      </c>
      <c r="BQ1" t="s">
        <v>601</v>
      </c>
      <c r="BR1" t="s">
        <v>602</v>
      </c>
    </row>
    <row r="2" spans="1:70">
      <c r="A2" s="20" t="s">
        <v>727</v>
      </c>
      <c r="B2">
        <v>14513463.484999999</v>
      </c>
      <c r="C2" s="21">
        <v>612.67292008461743</v>
      </c>
      <c r="D2">
        <v>91.91255897533145</v>
      </c>
      <c r="E2">
        <v>612.21368217827785</v>
      </c>
      <c r="F2">
        <v>2624225.3455417412</v>
      </c>
      <c r="G2">
        <v>1591108.2176913612</v>
      </c>
      <c r="H2">
        <v>2.2426155999369982E-5</v>
      </c>
      <c r="I2">
        <v>7.053398392243067E-5</v>
      </c>
      <c r="J2">
        <v>0.48291804642989189</v>
      </c>
      <c r="K2">
        <v>8145.6939161944201</v>
      </c>
      <c r="L2">
        <v>5.6835159172802328E-3</v>
      </c>
      <c r="M2" s="30">
        <v>319</v>
      </c>
      <c r="N2">
        <v>2668.6080000000002</v>
      </c>
      <c r="O2" s="22">
        <v>8.7843467213758383E-5</v>
      </c>
      <c r="P2" s="22">
        <v>2.9843873572041598E-2</v>
      </c>
      <c r="Q2">
        <v>1.1773735336561952E-2</v>
      </c>
      <c r="R2">
        <v>3.4036</v>
      </c>
      <c r="S2" s="23">
        <v>775495.56171874993</v>
      </c>
      <c r="T2">
        <v>535.26111111111106</v>
      </c>
      <c r="U2" s="24">
        <v>591.48832174216068</v>
      </c>
      <c r="V2">
        <v>0.03</v>
      </c>
      <c r="W2" s="22">
        <v>1129123.7973020803</v>
      </c>
      <c r="X2">
        <v>1.8095543488679221E-2</v>
      </c>
      <c r="Y2">
        <v>7.433856686393165</v>
      </c>
      <c r="Z2">
        <v>7.4338566867084772</v>
      </c>
      <c r="AA2">
        <v>-3.1531222077774146E-10</v>
      </c>
      <c r="AB2">
        <v>2.5920904158505433E-5</v>
      </c>
      <c r="AC2">
        <v>639.18078539875012</v>
      </c>
      <c r="AD2">
        <v>26850.500606663794</v>
      </c>
      <c r="AE2">
        <v>591.48832174216068</v>
      </c>
      <c r="AF2" s="25">
        <v>0</v>
      </c>
      <c r="AG2">
        <v>2.5944188479213384E-5</v>
      </c>
      <c r="AH2">
        <v>26.31165587060881</v>
      </c>
      <c r="AI2">
        <v>0.20731110884371209</v>
      </c>
      <c r="AJ2">
        <v>46.683916336726654</v>
      </c>
      <c r="AK2">
        <v>1.5828423934631608</v>
      </c>
      <c r="AL2">
        <v>1.1897427482145444</v>
      </c>
      <c r="AM2">
        <v>612.67292005781155</v>
      </c>
      <c r="AN2">
        <v>2.6805878405866679E-8</v>
      </c>
      <c r="AO2">
        <v>2.3284320707951125E-8</v>
      </c>
      <c r="AP2">
        <v>2.8690869526487544</v>
      </c>
      <c r="AQ2">
        <v>5.4285290824839708E-5</v>
      </c>
      <c r="AR2">
        <v>1.2983736399960668E-5</v>
      </c>
      <c r="AS2">
        <v>23.362907046389683</v>
      </c>
      <c r="AT2">
        <v>12.705747978481703</v>
      </c>
      <c r="AU2">
        <v>2.6340427021077955</v>
      </c>
      <c r="AV2">
        <v>0.2350442505409589</v>
      </c>
      <c r="AW2">
        <v>1.6367817214889759E-2</v>
      </c>
      <c r="AX2">
        <v>0.23504423464561852</v>
      </c>
      <c r="AY2">
        <v>1.5895340377269918E-8</v>
      </c>
      <c r="AZ2">
        <v>1033117.12785038</v>
      </c>
      <c r="BA2">
        <v>1.8920754832725888E-5</v>
      </c>
      <c r="BB2" s="23">
        <v>778354.97757075774</v>
      </c>
      <c r="BC2" s="26">
        <v>2859.4158520078054</v>
      </c>
      <c r="BD2" s="27">
        <v>0.36872111113961908</v>
      </c>
      <c r="BE2" s="23">
        <v>1183347.055731178</v>
      </c>
      <c r="BF2" s="28">
        <v>0.65775714216808534</v>
      </c>
      <c r="BG2">
        <v>1.363</v>
      </c>
      <c r="BH2">
        <v>-0.19727053120825078</v>
      </c>
      <c r="BI2">
        <v>4.5999999999999999E-2</v>
      </c>
      <c r="BJ2">
        <v>5625</v>
      </c>
      <c r="BK2" s="21">
        <v>1.0358669369261804</v>
      </c>
      <c r="BL2">
        <v>77.411808973506368</v>
      </c>
      <c r="BM2">
        <v>0.77835497757075767</v>
      </c>
      <c r="BN2">
        <v>77.411808973506368</v>
      </c>
      <c r="BO2">
        <v>1.0358669369261804</v>
      </c>
      <c r="BP2">
        <v>1399.6434506701316</v>
      </c>
      <c r="BQ2" s="29">
        <v>0.95197732531972035</v>
      </c>
      <c r="BR2">
        <v>4.2670000000000003</v>
      </c>
    </row>
    <row r="3" spans="1:70">
      <c r="A3" s="20" t="s">
        <v>728</v>
      </c>
      <c r="B3">
        <v>14478989.699999999</v>
      </c>
      <c r="C3" s="21">
        <v>612.48370255129544</v>
      </c>
      <c r="D3">
        <v>91.580011978832957</v>
      </c>
      <c r="E3">
        <v>612.82339669043313</v>
      </c>
      <c r="F3">
        <v>2625160.7264840975</v>
      </c>
      <c r="G3">
        <v>1589756.0808983105</v>
      </c>
      <c r="H3">
        <v>2.2406167499944594E-5</v>
      </c>
      <c r="I3">
        <v>7.0614185977515193E-5</v>
      </c>
      <c r="J3">
        <v>0.48330738078477459</v>
      </c>
      <c r="K3">
        <v>8121.4802011854335</v>
      </c>
      <c r="L3">
        <v>5.7214247636284644E-3</v>
      </c>
      <c r="M3">
        <v>320</v>
      </c>
      <c r="N3">
        <v>3390</v>
      </c>
      <c r="O3" s="22">
        <v>8.7843467213758383E-5</v>
      </c>
      <c r="P3" s="22">
        <v>2.9843873572041598E-2</v>
      </c>
      <c r="Q3">
        <v>1.1773735336561952E-2</v>
      </c>
      <c r="R3">
        <v>3.4036</v>
      </c>
      <c r="S3" s="23">
        <v>959887.42578125</v>
      </c>
      <c r="T3">
        <v>534.31666666666661</v>
      </c>
      <c r="U3" s="24">
        <v>589.26638968056227</v>
      </c>
      <c r="V3">
        <v>0.03</v>
      </c>
      <c r="W3" s="22">
        <v>1432725.3087847754</v>
      </c>
      <c r="X3">
        <v>1.6632062081703331E-2</v>
      </c>
      <c r="Y3">
        <v>7.7540206150823083</v>
      </c>
      <c r="Z3">
        <v>7.7540206273913039</v>
      </c>
      <c r="AA3">
        <v>-1.2308995600562866E-8</v>
      </c>
      <c r="AB3">
        <v>1.7610239736655148E-5</v>
      </c>
      <c r="AC3">
        <v>638.76537492665909</v>
      </c>
      <c r="AD3">
        <v>32663.370131127485</v>
      </c>
      <c r="AE3">
        <v>589.26638968056227</v>
      </c>
      <c r="AF3" s="25">
        <v>0</v>
      </c>
      <c r="AG3">
        <v>1.7630869389626383E-5</v>
      </c>
      <c r="AH3">
        <v>38.98703151702928</v>
      </c>
      <c r="AI3">
        <v>0.25222748863141375</v>
      </c>
      <c r="AJ3">
        <v>38.593087537164266</v>
      </c>
      <c r="AK3">
        <v>1.6179173402829641</v>
      </c>
      <c r="AL3">
        <v>1.186598293632519</v>
      </c>
      <c r="AM3">
        <v>612.48370251852873</v>
      </c>
      <c r="AN3">
        <v>3.276670668128645E-8</v>
      </c>
      <c r="AO3">
        <v>2.0629652971234925E-8</v>
      </c>
      <c r="AP3">
        <v>3.2207268620444842</v>
      </c>
      <c r="AQ3">
        <v>4.3497238314600964E-5</v>
      </c>
      <c r="AR3">
        <v>8.8257495212988091E-6</v>
      </c>
      <c r="AS3">
        <v>19.319122405669891</v>
      </c>
      <c r="AT3">
        <v>11.755477018077478</v>
      </c>
      <c r="AU3">
        <v>2.9650544459339829</v>
      </c>
      <c r="AV3">
        <v>0.25567241611050129</v>
      </c>
      <c r="AW3">
        <v>1.1093158786524464E-2</v>
      </c>
      <c r="AX3">
        <v>0.25567241415141628</v>
      </c>
      <c r="AY3">
        <v>1.9590850053319286E-9</v>
      </c>
      <c r="AZ3">
        <v>1035404.645585787</v>
      </c>
      <c r="BA3">
        <v>1.3505410479605019E-5</v>
      </c>
      <c r="BB3" s="23">
        <v>969236.09845236083</v>
      </c>
      <c r="BC3" s="26">
        <v>9348.6726711108349</v>
      </c>
      <c r="BD3" s="27">
        <v>0.97393427812662237</v>
      </c>
      <c r="BE3" s="23">
        <v>1430613.6046899313</v>
      </c>
      <c r="BF3" s="28">
        <v>0.67749677150765764</v>
      </c>
      <c r="BG3">
        <v>1.363</v>
      </c>
      <c r="BH3">
        <v>-0.214277810891494</v>
      </c>
      <c r="BI3">
        <v>4.5999999999999999E-2</v>
      </c>
      <c r="BJ3">
        <v>5625</v>
      </c>
      <c r="BK3" s="21">
        <v>1.0355048208128148</v>
      </c>
      <c r="BL3">
        <v>78.167035884628831</v>
      </c>
      <c r="BM3">
        <v>0.96923609845236081</v>
      </c>
      <c r="BN3">
        <v>78.167035884628831</v>
      </c>
      <c r="BO3">
        <v>1.0355048208128148</v>
      </c>
      <c r="BP3">
        <v>1456.722628218545</v>
      </c>
      <c r="BQ3" s="29">
        <v>0.9764921071792938</v>
      </c>
      <c r="BR3">
        <v>4.2670000000000003</v>
      </c>
    </row>
    <row r="4" spans="1:70">
      <c r="A4" s="20" t="s">
        <v>729</v>
      </c>
      <c r="B4">
        <v>16650838.154999999</v>
      </c>
      <c r="C4" s="21">
        <v>623.7467472920838</v>
      </c>
      <c r="D4">
        <v>115.08174830522883</v>
      </c>
      <c r="E4">
        <v>572.29121245744955</v>
      </c>
      <c r="F4">
        <v>2559557.8321399409</v>
      </c>
      <c r="G4">
        <v>1675797.4223693286</v>
      </c>
      <c r="H4">
        <v>2.3829582904311094E-5</v>
      </c>
      <c r="I4">
        <v>6.5509940250288218E-5</v>
      </c>
      <c r="J4">
        <v>0.45915472043015876</v>
      </c>
      <c r="K4">
        <v>10285.252806144354</v>
      </c>
      <c r="L4">
        <v>3.5437208597502243E-3</v>
      </c>
      <c r="M4">
        <v>322</v>
      </c>
      <c r="N4">
        <v>2614.3679999999999</v>
      </c>
      <c r="O4" s="22">
        <v>8.7843467213758383E-5</v>
      </c>
      <c r="P4" s="22">
        <v>2.9843873572041598E-2</v>
      </c>
      <c r="Q4">
        <v>1.1773735336561952E-2</v>
      </c>
      <c r="R4">
        <v>3.4036</v>
      </c>
      <c r="S4" s="23">
        <v>965291.16015625</v>
      </c>
      <c r="T4">
        <v>537.15</v>
      </c>
      <c r="U4" s="24">
        <v>593.72919084632588</v>
      </c>
      <c r="V4">
        <v>0.03</v>
      </c>
      <c r="W4" s="22">
        <v>1191008.0785403857</v>
      </c>
      <c r="X4">
        <v>1.6620262938300233E-2</v>
      </c>
      <c r="Y4">
        <v>7.756772514055946</v>
      </c>
      <c r="Z4">
        <v>7.7567725268340526</v>
      </c>
      <c r="AA4">
        <v>-1.2778106572852721E-8</v>
      </c>
      <c r="AB4">
        <v>1.7138645153259314E-5</v>
      </c>
      <c r="AC4">
        <v>661.31448590388163</v>
      </c>
      <c r="AD4">
        <v>27143.051032429463</v>
      </c>
      <c r="AE4">
        <v>593.72919084632588</v>
      </c>
      <c r="AF4" s="25">
        <v>0</v>
      </c>
      <c r="AG4">
        <v>1.7169136383853742E-5</v>
      </c>
      <c r="AH4">
        <v>24.81214234657028</v>
      </c>
      <c r="AI4">
        <v>0.20822055193540023</v>
      </c>
      <c r="AJ4">
        <v>31.230714332355571</v>
      </c>
      <c r="AK4">
        <v>2.0823045593195073</v>
      </c>
      <c r="AL4">
        <v>1.4674493516224545</v>
      </c>
      <c r="AM4">
        <v>623.74674728617344</v>
      </c>
      <c r="AN4">
        <v>5.9103513194713742E-9</v>
      </c>
      <c r="AO4">
        <v>3.0491230594427942E-8</v>
      </c>
      <c r="AP4">
        <v>2.4456021154100016</v>
      </c>
      <c r="AQ4">
        <v>3.8854085052655278E-5</v>
      </c>
      <c r="AR4">
        <v>8.5998138072240851E-6</v>
      </c>
      <c r="AS4">
        <v>15.643088989463669</v>
      </c>
      <c r="AT4">
        <v>10.700146106678307</v>
      </c>
      <c r="AU4">
        <v>2.2279903281219813</v>
      </c>
      <c r="AV4">
        <v>0.21761178728802033</v>
      </c>
      <c r="AW4">
        <v>1.2847721656543536E-2</v>
      </c>
      <c r="AX4">
        <v>0.21761177255580519</v>
      </c>
      <c r="AY4">
        <v>1.4732215142254645E-8</v>
      </c>
      <c r="AZ4">
        <v>883760.40977061237</v>
      </c>
      <c r="BA4">
        <v>1.5887328853631388E-5</v>
      </c>
      <c r="BB4" s="23">
        <v>970679.11828885344</v>
      </c>
      <c r="BC4" s="26">
        <v>5387.9581326034386</v>
      </c>
      <c r="BD4" s="27">
        <v>0.55816921929869323</v>
      </c>
      <c r="BE4" s="23">
        <v>1280487.4856792598</v>
      </c>
      <c r="BF4" s="28">
        <v>0.75805435753551131</v>
      </c>
      <c r="BG4">
        <v>1.363</v>
      </c>
      <c r="BH4">
        <v>-0.36717615925548253</v>
      </c>
      <c r="BI4">
        <v>4.5999999999999999E-2</v>
      </c>
      <c r="BJ4">
        <v>5625</v>
      </c>
      <c r="BK4" s="21">
        <v>1.0312694060564869</v>
      </c>
      <c r="BL4">
        <v>86.596747292083819</v>
      </c>
      <c r="BM4">
        <v>0.97067911828885345</v>
      </c>
      <c r="BN4">
        <v>86.596747292083819</v>
      </c>
      <c r="BO4">
        <v>1.0312694060564869</v>
      </c>
      <c r="BP4">
        <v>2171.2568582023209</v>
      </c>
      <c r="BQ4" s="29">
        <v>0.90537682332458891</v>
      </c>
      <c r="BR4">
        <v>4.2670000000000003</v>
      </c>
    </row>
    <row r="5" spans="1:70">
      <c r="A5" s="20" t="s">
        <v>730</v>
      </c>
      <c r="B5">
        <v>16650838.154999999</v>
      </c>
      <c r="C5" s="21">
        <v>623.7467472920838</v>
      </c>
      <c r="D5">
        <v>115.08174830522883</v>
      </c>
      <c r="E5">
        <v>572.29121245744955</v>
      </c>
      <c r="F5">
        <v>2559557.8321399409</v>
      </c>
      <c r="G5">
        <v>1675797.4223693286</v>
      </c>
      <c r="H5">
        <v>2.3829582904311094E-5</v>
      </c>
      <c r="I5">
        <v>6.5509940250288218E-5</v>
      </c>
      <c r="J5">
        <v>0.45915472043015876</v>
      </c>
      <c r="K5">
        <v>10285.252806144354</v>
      </c>
      <c r="L5">
        <v>3.5437208597502243E-3</v>
      </c>
      <c r="M5" s="30">
        <v>323</v>
      </c>
      <c r="N5">
        <v>3376.44</v>
      </c>
      <c r="O5" s="22">
        <v>8.7843467213758383E-5</v>
      </c>
      <c r="P5" s="22">
        <v>2.9843873572041598E-2</v>
      </c>
      <c r="Q5">
        <v>1.1773735336561952E-2</v>
      </c>
      <c r="R5">
        <v>3.4036</v>
      </c>
      <c r="S5" s="23">
        <v>1156605.89453125</v>
      </c>
      <c r="T5">
        <v>539.03888888888889</v>
      </c>
      <c r="U5" s="24">
        <v>591.53069148447764</v>
      </c>
      <c r="V5">
        <v>0.03</v>
      </c>
      <c r="W5" s="22">
        <v>1538179.5205215563</v>
      </c>
      <c r="X5">
        <v>1.5239010602797311E-2</v>
      </c>
      <c r="Y5">
        <v>8.1006825693876614</v>
      </c>
      <c r="Z5">
        <v>8.1006825721955824</v>
      </c>
      <c r="AA5">
        <v>-2.8079210068199245E-9</v>
      </c>
      <c r="AB5">
        <v>1.1206576779235746E-5</v>
      </c>
      <c r="AC5">
        <v>658.12563851395839</v>
      </c>
      <c r="AD5">
        <v>33566.837125346145</v>
      </c>
      <c r="AE5">
        <v>591.530692065734</v>
      </c>
      <c r="AF5" s="25">
        <v>5.8125635860051261E-7</v>
      </c>
      <c r="AG5">
        <v>1.1233072515849408E-5</v>
      </c>
      <c r="AH5">
        <v>37.946155328891386</v>
      </c>
      <c r="AI5">
        <v>0.25749888413851146</v>
      </c>
      <c r="AJ5">
        <v>25.268751701853898</v>
      </c>
      <c r="AK5">
        <v>2.0187252021997661</v>
      </c>
      <c r="AL5">
        <v>1.4674493516224545</v>
      </c>
      <c r="AM5">
        <v>623.74674728962816</v>
      </c>
      <c r="AN5">
        <v>2.4556356947869062E-9</v>
      </c>
      <c r="AO5">
        <v>2.6495736613662952E-8</v>
      </c>
      <c r="AP5">
        <v>2.7248256434353002</v>
      </c>
      <c r="AQ5">
        <v>3.1299028220362583E-5</v>
      </c>
      <c r="AR5">
        <v>5.6297841262315357E-6</v>
      </c>
      <c r="AS5">
        <v>12.664176877703181</v>
      </c>
      <c r="AT5">
        <v>9.6438864472539354</v>
      </c>
      <c r="AU5">
        <v>2.4832899989264021</v>
      </c>
      <c r="AV5">
        <v>0.24153564450889808</v>
      </c>
      <c r="AW5">
        <v>8.4008378664006608E-3</v>
      </c>
      <c r="AX5">
        <v>0.24153564312611148</v>
      </c>
      <c r="AY5">
        <v>1.3827866074400674E-9</v>
      </c>
      <c r="AZ5">
        <v>883760.40977061237</v>
      </c>
      <c r="BA5">
        <v>1.1486616876117844E-5</v>
      </c>
      <c r="BB5" s="23">
        <v>1166636.2902304151</v>
      </c>
      <c r="BC5" s="26">
        <v>10030.395699165063</v>
      </c>
      <c r="BD5" s="27">
        <v>0.86722674911061115</v>
      </c>
      <c r="BE5" s="23">
        <v>1524810.3852456473</v>
      </c>
      <c r="BF5" s="28">
        <v>0.76510253439969178</v>
      </c>
      <c r="BG5">
        <v>1.363</v>
      </c>
      <c r="BH5">
        <v>-0.38118649601439986</v>
      </c>
      <c r="BI5">
        <v>4.5999999999999999E-2</v>
      </c>
      <c r="BJ5">
        <v>5625</v>
      </c>
      <c r="BK5" s="21">
        <v>1.0322429846481616</v>
      </c>
      <c r="BL5">
        <v>84.707858403194905</v>
      </c>
      <c r="BM5">
        <v>1.166636290230415</v>
      </c>
      <c r="BN5">
        <v>84.707858403194905</v>
      </c>
      <c r="BO5">
        <v>1.0322429846481616</v>
      </c>
      <c r="BP5">
        <v>1998.7926030001254</v>
      </c>
      <c r="BQ5" s="29">
        <v>0.94220713325058714</v>
      </c>
      <c r="BR5">
        <v>4.2670000000000003</v>
      </c>
    </row>
    <row r="6" spans="1:70">
      <c r="A6" s="20" t="s">
        <v>731</v>
      </c>
      <c r="B6">
        <v>16719785.725</v>
      </c>
      <c r="C6" s="21">
        <v>624.08398426992824</v>
      </c>
      <c r="D6">
        <v>115.93036328992132</v>
      </c>
      <c r="E6">
        <v>570.9092360058894</v>
      </c>
      <c r="F6">
        <v>2557216.0713552916</v>
      </c>
      <c r="G6">
        <v>1678592.8027206569</v>
      </c>
      <c r="H6">
        <v>2.3881635703930669E-5</v>
      </c>
      <c r="I6">
        <v>6.5343120666275665E-5</v>
      </c>
      <c r="J6">
        <v>0.45840868995416201</v>
      </c>
      <c r="K6">
        <v>10385.058717031257</v>
      </c>
      <c r="L6">
        <v>3.4813429573410932E-3</v>
      </c>
      <c r="M6" s="30">
        <v>325</v>
      </c>
      <c r="N6">
        <v>2714.7119999999995</v>
      </c>
      <c r="O6" s="22">
        <v>8.7843467213758383E-5</v>
      </c>
      <c r="P6" s="22">
        <v>2.9843873572041598E-2</v>
      </c>
      <c r="Q6">
        <v>1.1773735336561952E-2</v>
      </c>
      <c r="R6">
        <v>3.4036</v>
      </c>
      <c r="S6" s="23">
        <v>715313.76953125</v>
      </c>
      <c r="T6">
        <v>564.03888888888889</v>
      </c>
      <c r="U6" s="24">
        <v>604.02820336382058</v>
      </c>
      <c r="V6">
        <v>0.03</v>
      </c>
      <c r="W6" s="22">
        <v>1239878.3664814811</v>
      </c>
      <c r="X6">
        <v>1.6351058183422914E-2</v>
      </c>
      <c r="Y6">
        <v>7.8203658043830551</v>
      </c>
      <c r="Z6">
        <v>7.820365817122183</v>
      </c>
      <c r="AA6">
        <v>-1.2739127974725761E-8</v>
      </c>
      <c r="AB6">
        <v>1.5834039417207831E-5</v>
      </c>
      <c r="AC6">
        <v>648.7579728570206</v>
      </c>
      <c r="AD6">
        <v>28027.026571256378</v>
      </c>
      <c r="AE6">
        <v>604.02820385140024</v>
      </c>
      <c r="AF6" s="25">
        <v>4.8757965487311594E-7</v>
      </c>
      <c r="AG6">
        <v>1.5855750991692004E-5</v>
      </c>
      <c r="AH6">
        <v>26.383738468335768</v>
      </c>
      <c r="AI6">
        <v>0.21497335392275246</v>
      </c>
      <c r="AJ6">
        <v>29.780956770148663</v>
      </c>
      <c r="AK6">
        <v>1.3703982230464793</v>
      </c>
      <c r="AL6">
        <v>1.4803212935190788</v>
      </c>
      <c r="AM6">
        <v>624.08398425407472</v>
      </c>
      <c r="AN6">
        <v>1.5853515833441634E-8</v>
      </c>
      <c r="AO6">
        <v>2.1711574484172496E-8</v>
      </c>
      <c r="AP6">
        <v>2.4693410443103092</v>
      </c>
      <c r="AQ6">
        <v>3.7226789842010873E-5</v>
      </c>
      <c r="AR6">
        <v>7.938731283088088E-6</v>
      </c>
      <c r="AS6">
        <v>14.910868193840367</v>
      </c>
      <c r="AT6">
        <v>10.460451780222716</v>
      </c>
      <c r="AU6">
        <v>2.2487184027417038</v>
      </c>
      <c r="AV6">
        <v>0.22062264156860545</v>
      </c>
      <c r="AW6">
        <v>1.1946363115015041E-2</v>
      </c>
      <c r="AX6">
        <v>0.22062262853978842</v>
      </c>
      <c r="AY6">
        <v>1.3028817025251271E-8</v>
      </c>
      <c r="AZ6">
        <v>878623.26863463479</v>
      </c>
      <c r="BA6">
        <v>1.5075596758004066E-5</v>
      </c>
      <c r="BB6" s="23">
        <v>722414.70216766396</v>
      </c>
      <c r="BC6" s="26">
        <v>7100.9326364139561</v>
      </c>
      <c r="BD6" s="27">
        <v>0.99270179589402363</v>
      </c>
      <c r="BE6" s="23">
        <v>1068544.7294288995</v>
      </c>
      <c r="BF6" s="28">
        <v>0.67607343171658318</v>
      </c>
      <c r="BG6">
        <v>1.363</v>
      </c>
      <c r="BH6">
        <v>-0.23077825084822381</v>
      </c>
      <c r="BI6">
        <v>4.5999999999999999E-2</v>
      </c>
      <c r="BJ6">
        <v>5625</v>
      </c>
      <c r="BK6" s="21">
        <v>1.042828734561708</v>
      </c>
      <c r="BL6">
        <v>60.045095381039346</v>
      </c>
      <c r="BM6">
        <v>0.7224147021676639</v>
      </c>
      <c r="BN6">
        <v>60.045095381039346</v>
      </c>
      <c r="BO6">
        <v>1.042828734561708</v>
      </c>
      <c r="BP6">
        <v>401.80584883496493</v>
      </c>
      <c r="BQ6" s="29">
        <v>0.95793758465456247</v>
      </c>
      <c r="BR6">
        <v>4.2670000000000003</v>
      </c>
    </row>
    <row r="7" spans="1:70">
      <c r="A7" s="20" t="s">
        <v>732</v>
      </c>
      <c r="B7">
        <v>16547416.799999999</v>
      </c>
      <c r="C7" s="21">
        <v>623.23870133313642</v>
      </c>
      <c r="D7">
        <v>113.82300371015133</v>
      </c>
      <c r="E7">
        <v>574.34988711113044</v>
      </c>
      <c r="F7">
        <v>2563035.5779140079</v>
      </c>
      <c r="G7">
        <v>1671616.2807993235</v>
      </c>
      <c r="H7">
        <v>2.3752482411014488E-5</v>
      </c>
      <c r="I7">
        <v>6.5759231557403181E-5</v>
      </c>
      <c r="J7">
        <v>0.46027765484939753</v>
      </c>
      <c r="K7">
        <v>10140.600460117175</v>
      </c>
      <c r="L7">
        <v>3.6380461586323874E-3</v>
      </c>
      <c r="M7">
        <v>326</v>
      </c>
      <c r="N7">
        <v>3383.22</v>
      </c>
      <c r="O7" s="22">
        <v>8.7843467213758383E-5</v>
      </c>
      <c r="P7" s="22">
        <v>2.9843873572041598E-2</v>
      </c>
      <c r="Q7">
        <v>1.1773735336561952E-2</v>
      </c>
      <c r="R7">
        <v>3.4036</v>
      </c>
      <c r="S7" s="23">
        <v>837925.56640625</v>
      </c>
      <c r="T7">
        <v>563.48333333333335</v>
      </c>
      <c r="U7" s="24">
        <v>601.97720759837784</v>
      </c>
      <c r="V7">
        <v>0.03</v>
      </c>
      <c r="W7" s="22">
        <v>1535425.3320047432</v>
      </c>
      <c r="X7">
        <v>1.5299986260567673E-2</v>
      </c>
      <c r="Y7">
        <v>8.0845244645052716</v>
      </c>
      <c r="Z7">
        <v>8.0845244854782194</v>
      </c>
      <c r="AA7">
        <v>-2.0972947822883725E-8</v>
      </c>
      <c r="AB7">
        <v>1.1454191989426209E-5</v>
      </c>
      <c r="AC7">
        <v>646.04556191015274</v>
      </c>
      <c r="AD7">
        <v>33573.702109286634</v>
      </c>
      <c r="AE7">
        <v>601.97720759837773</v>
      </c>
      <c r="AF7" s="25">
        <v>0</v>
      </c>
      <c r="AG7">
        <v>1.1473210210857579E-5</v>
      </c>
      <c r="AH7">
        <v>38.114040644586403</v>
      </c>
      <c r="AI7">
        <v>0.2576049632996511</v>
      </c>
      <c r="AJ7">
        <v>25.814218849755495</v>
      </c>
      <c r="AK7">
        <v>1.341933258030295</v>
      </c>
      <c r="AL7">
        <v>1.4487735538805233</v>
      </c>
      <c r="AM7">
        <v>623.23870132673335</v>
      </c>
      <c r="AN7">
        <v>6.403070074156858E-9</v>
      </c>
      <c r="AO7">
        <v>1.9018221431370242E-8</v>
      </c>
      <c r="AP7">
        <v>2.7531188659807935</v>
      </c>
      <c r="AQ7">
        <v>3.1746008388070136E-5</v>
      </c>
      <c r="AR7">
        <v>5.7461142161444748E-6</v>
      </c>
      <c r="AS7">
        <v>12.928504506164495</v>
      </c>
      <c r="AT7">
        <v>9.7471726265920076</v>
      </c>
      <c r="AU7">
        <v>2.5109200467485979</v>
      </c>
      <c r="AV7">
        <v>0.24219881923219555</v>
      </c>
      <c r="AW7">
        <v>8.5051039946173763E-3</v>
      </c>
      <c r="AX7">
        <v>0.24219881198592155</v>
      </c>
      <c r="AY7">
        <v>7.2462739975076573E-9</v>
      </c>
      <c r="AZ7">
        <v>891419.29711468448</v>
      </c>
      <c r="BA7">
        <v>1.1530925446170549E-5</v>
      </c>
      <c r="BB7" s="23">
        <v>844431.26913925027</v>
      </c>
      <c r="BC7" s="26">
        <v>6505.7027330002747</v>
      </c>
      <c r="BD7" s="27">
        <v>0.77640580426521155</v>
      </c>
      <c r="BE7" s="23">
        <v>1245163.6929708663</v>
      </c>
      <c r="BF7" s="28">
        <v>0.6781688816548298</v>
      </c>
      <c r="BG7">
        <v>1.363</v>
      </c>
      <c r="BH7">
        <v>-0.23592695825831414</v>
      </c>
      <c r="BI7">
        <v>4.5999999999999999E-2</v>
      </c>
      <c r="BJ7">
        <v>5625</v>
      </c>
      <c r="BK7" s="21">
        <v>1.0429166237825809</v>
      </c>
      <c r="BL7">
        <v>59.75536799980307</v>
      </c>
      <c r="BM7">
        <v>0.84443126913925026</v>
      </c>
      <c r="BN7">
        <v>59.75536799980307</v>
      </c>
      <c r="BO7">
        <v>1.0429166237825809</v>
      </c>
      <c r="BP7">
        <v>390.27456480764317</v>
      </c>
      <c r="BQ7" s="29">
        <v>0.98823260572126292</v>
      </c>
      <c r="BR7">
        <v>4.2670000000000003</v>
      </c>
    </row>
    <row r="8" spans="1:70">
      <c r="A8" s="20" t="s">
        <v>733</v>
      </c>
      <c r="B8">
        <v>16581890.584999999</v>
      </c>
      <c r="C8" s="21">
        <v>623.40834329200698</v>
      </c>
      <c r="D8">
        <v>114.24072089270538</v>
      </c>
      <c r="E8">
        <v>573.66553119769708</v>
      </c>
      <c r="F8">
        <v>2561880.926064556</v>
      </c>
      <c r="G8">
        <v>1673008.4528857057</v>
      </c>
      <c r="H8">
        <v>2.3778054068935119E-5</v>
      </c>
      <c r="I8">
        <v>6.5676255486798709E-5</v>
      </c>
      <c r="J8">
        <v>0.4599028461125329</v>
      </c>
      <c r="K8">
        <v>10188.161618072991</v>
      </c>
      <c r="L8">
        <v>3.6065031383353337E-3</v>
      </c>
      <c r="M8" s="30">
        <v>327</v>
      </c>
      <c r="N8">
        <v>4040.88</v>
      </c>
      <c r="O8" s="22">
        <v>8.7843467213758383E-5</v>
      </c>
      <c r="P8" s="22">
        <v>2.9843873572041598E-2</v>
      </c>
      <c r="Q8">
        <v>1.1773735336561952E-2</v>
      </c>
      <c r="R8">
        <v>3.4036</v>
      </c>
      <c r="S8" s="23">
        <v>956114.66734375001</v>
      </c>
      <c r="T8">
        <v>564.26111111111106</v>
      </c>
      <c r="U8" s="24">
        <v>600.86424701928024</v>
      </c>
      <c r="V8">
        <v>0.03</v>
      </c>
      <c r="W8" s="22">
        <v>1836211.7472429869</v>
      </c>
      <c r="X8">
        <v>1.441578214700232E-2</v>
      </c>
      <c r="Y8">
        <v>8.3287704901266437</v>
      </c>
      <c r="Z8">
        <v>8.3287704957889623</v>
      </c>
      <c r="AA8">
        <v>-5.6623186139859172E-9</v>
      </c>
      <c r="AB8">
        <v>8.4377409085819746E-6</v>
      </c>
      <c r="AC8">
        <v>644.83712505122332</v>
      </c>
      <c r="AD8">
        <v>38973.272817071345</v>
      </c>
      <c r="AE8">
        <v>600.86424746765135</v>
      </c>
      <c r="AF8" s="25">
        <v>4.4837111090600956E-7</v>
      </c>
      <c r="AG8">
        <v>8.4552131746511215E-6</v>
      </c>
      <c r="AH8">
        <v>51.291024610635041</v>
      </c>
      <c r="AI8">
        <v>0.29901385313628526</v>
      </c>
      <c r="AJ8">
        <v>22.083415478001662</v>
      </c>
      <c r="AK8">
        <v>1.322017922042326</v>
      </c>
      <c r="AL8">
        <v>1.4549166438635874</v>
      </c>
      <c r="AM8">
        <v>623.40834329780228</v>
      </c>
      <c r="AN8">
        <v>-5.7953002396970987E-9</v>
      </c>
      <c r="AO8">
        <v>1.7472266069146924E-8</v>
      </c>
      <c r="AP8">
        <v>2.9436067304665547</v>
      </c>
      <c r="AQ8">
        <v>2.7450873844139257E-5</v>
      </c>
      <c r="AR8">
        <v>4.2363427203601342E-6</v>
      </c>
      <c r="AS8">
        <v>11.064524863949492</v>
      </c>
      <c r="AT8">
        <v>8.9687201606682159</v>
      </c>
      <c r="AU8">
        <v>2.6817715729424867</v>
      </c>
      <c r="AV8">
        <v>0.26183515752406805</v>
      </c>
      <c r="AW8">
        <v>6.2850976500719233E-3</v>
      </c>
      <c r="AX8">
        <v>0.26183515258106482</v>
      </c>
      <c r="AY8">
        <v>4.9430032289521364E-9</v>
      </c>
      <c r="AZ8">
        <v>888872.47317885025</v>
      </c>
      <c r="BA8">
        <v>9.3255914793306506E-6</v>
      </c>
      <c r="BB8" s="23">
        <v>955368.8149082259</v>
      </c>
      <c r="BC8" s="26">
        <v>-745.85243552410975</v>
      </c>
      <c r="BD8" s="27">
        <v>-7.8008680443760511E-2</v>
      </c>
      <c r="BE8" s="23">
        <v>1483599.293752522</v>
      </c>
      <c r="BF8" s="28">
        <v>0.6439534036793565</v>
      </c>
      <c r="BG8">
        <v>1.363</v>
      </c>
      <c r="BH8">
        <v>-0.23405491166652889</v>
      </c>
      <c r="BI8">
        <v>4.5999999999999999E-2</v>
      </c>
      <c r="BJ8">
        <v>5625</v>
      </c>
      <c r="BK8" s="21">
        <v>1.0430975059906309</v>
      </c>
      <c r="BL8">
        <v>59.147232180895912</v>
      </c>
      <c r="BM8">
        <v>0.95536881490822589</v>
      </c>
      <c r="BN8">
        <v>59.147232180895912</v>
      </c>
      <c r="BO8">
        <v>1.0430975059906309</v>
      </c>
      <c r="BP8">
        <v>366.61650018913605</v>
      </c>
      <c r="BQ8" s="29">
        <v>0.99152204853823289</v>
      </c>
      <c r="BR8">
        <v>4.2670000000000003</v>
      </c>
    </row>
    <row r="9" spans="1:70">
      <c r="A9" s="20" t="s">
        <v>734</v>
      </c>
      <c r="B9">
        <v>14547937.27</v>
      </c>
      <c r="C9" s="21">
        <v>612.8617754030106</v>
      </c>
      <c r="D9">
        <v>92.246204919594888</v>
      </c>
      <c r="E9">
        <v>611.60316925921416</v>
      </c>
      <c r="F9">
        <v>2623286.9751734058</v>
      </c>
      <c r="G9">
        <v>1592460.3576735058</v>
      </c>
      <c r="H9">
        <v>2.2446211956304489E-5</v>
      </c>
      <c r="I9">
        <v>7.0453794027894906E-5</v>
      </c>
      <c r="J9">
        <v>0.482528845552468</v>
      </c>
      <c r="K9">
        <v>8170.133161316754</v>
      </c>
      <c r="L9">
        <v>5.6457194724596916E-3</v>
      </c>
      <c r="M9" s="30">
        <v>329</v>
      </c>
      <c r="N9">
        <v>2770.3080000000004</v>
      </c>
      <c r="O9" s="22">
        <v>8.7843467213758383E-5</v>
      </c>
      <c r="P9" s="22">
        <v>2.9843873572041598E-2</v>
      </c>
      <c r="Q9">
        <v>1.1773735336561952E-2</v>
      </c>
      <c r="R9">
        <v>3.4036</v>
      </c>
      <c r="S9" s="23">
        <v>543597.63421874994</v>
      </c>
      <c r="T9">
        <v>561.48333333333335</v>
      </c>
      <c r="U9" s="24">
        <v>599.33634686295397</v>
      </c>
      <c r="V9">
        <v>0.03</v>
      </c>
      <c r="W9" s="22">
        <v>1173488.5657808729</v>
      </c>
      <c r="X9">
        <v>1.7826663453641606E-2</v>
      </c>
      <c r="Y9">
        <v>7.4897093958670071</v>
      </c>
      <c r="Z9">
        <v>7.4897094000483806</v>
      </c>
      <c r="AA9">
        <v>-4.1813734696916072E-9</v>
      </c>
      <c r="AB9">
        <v>2.4228921185705779E-5</v>
      </c>
      <c r="AC9">
        <v>629.50988827819288</v>
      </c>
      <c r="AD9">
        <v>27697.393805640302</v>
      </c>
      <c r="AE9">
        <v>599.33634715805283</v>
      </c>
      <c r="AF9" s="25">
        <v>2.9509885735024E-7</v>
      </c>
      <c r="AG9">
        <v>2.4244421095286889E-5</v>
      </c>
      <c r="AH9">
        <v>27.961886189751461</v>
      </c>
      <c r="AI9">
        <v>0.21382002119158272</v>
      </c>
      <c r="AJ9">
        <v>45.001348571253629</v>
      </c>
      <c r="AK9">
        <v>0.99793794960407345</v>
      </c>
      <c r="AL9">
        <v>1.1929170333202277</v>
      </c>
      <c r="AM9">
        <v>612.8617753758042</v>
      </c>
      <c r="AN9">
        <v>2.7206397135159932E-8</v>
      </c>
      <c r="AO9">
        <v>1.5499909581110011E-8</v>
      </c>
      <c r="AP9">
        <v>2.914967070857275</v>
      </c>
      <c r="AQ9">
        <v>5.2082683263124668E-5</v>
      </c>
      <c r="AR9">
        <v>1.2129960502433999E-5</v>
      </c>
      <c r="AS9">
        <v>22.515059385422372</v>
      </c>
      <c r="AT9">
        <v>12.52092195671883</v>
      </c>
      <c r="AU9">
        <v>2.6772237981237734</v>
      </c>
      <c r="AV9">
        <v>0.2377432727335016</v>
      </c>
      <c r="AW9">
        <v>1.5336603449944272E-2</v>
      </c>
      <c r="AX9">
        <v>0.23774327066272274</v>
      </c>
      <c r="AY9">
        <v>2.0707788539464644E-9</v>
      </c>
      <c r="AZ9">
        <v>1030826.6174999001</v>
      </c>
      <c r="BA9">
        <v>1.7867331601727993E-5</v>
      </c>
      <c r="BB9" s="23">
        <v>546921.27616044122</v>
      </c>
      <c r="BC9" s="26">
        <v>3323.6419416912831</v>
      </c>
      <c r="BD9" s="27">
        <v>0.61141582164314778</v>
      </c>
      <c r="BE9" s="23">
        <v>965517.00069608551</v>
      </c>
      <c r="BF9" s="28">
        <v>0.56645432008565422</v>
      </c>
      <c r="BG9">
        <v>1.363</v>
      </c>
      <c r="BH9">
        <v>-0.10561999248083931</v>
      </c>
      <c r="BI9">
        <v>4.5999999999999999E-2</v>
      </c>
      <c r="BJ9">
        <v>5625</v>
      </c>
      <c r="BK9" s="21">
        <v>1.0449533234753887</v>
      </c>
      <c r="BL9">
        <v>51.378442069677249</v>
      </c>
      <c r="BM9">
        <v>0.54692127616044117</v>
      </c>
      <c r="BN9">
        <v>51.378442069677249</v>
      </c>
      <c r="BO9">
        <v>1.0449533234753887</v>
      </c>
      <c r="BP9">
        <v>129.46894393300107</v>
      </c>
      <c r="BQ9" s="29">
        <v>0.97565557400218594</v>
      </c>
      <c r="BR9">
        <v>4.2670000000000003</v>
      </c>
    </row>
    <row r="10" spans="1:70">
      <c r="A10" s="20" t="s">
        <v>735</v>
      </c>
      <c r="B10">
        <v>14513463.484999999</v>
      </c>
      <c r="C10" s="21">
        <v>612.67292008461743</v>
      </c>
      <c r="D10">
        <v>91.91255897533145</v>
      </c>
      <c r="E10">
        <v>612.21368217827785</v>
      </c>
      <c r="F10">
        <v>2624225.3455417412</v>
      </c>
      <c r="G10">
        <v>1591108.2176913612</v>
      </c>
      <c r="H10">
        <v>2.2426155999369982E-5</v>
      </c>
      <c r="I10">
        <v>7.053398392243067E-5</v>
      </c>
      <c r="J10">
        <v>0.48291804642989189</v>
      </c>
      <c r="K10">
        <v>8145.6939161944201</v>
      </c>
      <c r="L10">
        <v>5.6835159172802328E-3</v>
      </c>
      <c r="M10">
        <v>330</v>
      </c>
      <c r="N10">
        <v>3388.6439999999998</v>
      </c>
      <c r="O10" s="22">
        <v>8.7843467213758383E-5</v>
      </c>
      <c r="P10" s="22">
        <v>2.9843873572041598E-2</v>
      </c>
      <c r="Q10">
        <v>1.1773735336561952E-2</v>
      </c>
      <c r="R10">
        <v>3.4036</v>
      </c>
      <c r="S10" s="23">
        <v>657159.61328125</v>
      </c>
      <c r="T10">
        <v>560.37222222222226</v>
      </c>
      <c r="U10" s="24">
        <v>597.89516800994215</v>
      </c>
      <c r="V10">
        <v>0.03</v>
      </c>
      <c r="W10" s="22">
        <v>1433780.6755375497</v>
      </c>
      <c r="X10">
        <v>1.6612978490425593E-2</v>
      </c>
      <c r="Y10">
        <v>7.7584729199315809</v>
      </c>
      <c r="Z10">
        <v>7.7584729328430893</v>
      </c>
      <c r="AA10">
        <v>-1.2911508306956421E-8</v>
      </c>
      <c r="AB10">
        <v>1.751023404007341E-5</v>
      </c>
      <c r="AC10">
        <v>629.39612748328932</v>
      </c>
      <c r="AD10">
        <v>32668.672329907775</v>
      </c>
      <c r="AE10">
        <v>597.89516800994204</v>
      </c>
      <c r="AF10" s="25">
        <v>0</v>
      </c>
      <c r="AG10">
        <v>1.7524282347169032E-5</v>
      </c>
      <c r="AH10">
        <v>38.949902583413362</v>
      </c>
      <c r="AI10">
        <v>0.2522328646447749</v>
      </c>
      <c r="AJ10">
        <v>38.36600074279756</v>
      </c>
      <c r="AK10">
        <v>1.0287132562288595</v>
      </c>
      <c r="AL10">
        <v>1.1897427482145444</v>
      </c>
      <c r="AM10">
        <v>612.67292006884372</v>
      </c>
      <c r="AN10">
        <v>1.5773707673361059E-8</v>
      </c>
      <c r="AO10">
        <v>1.4048307095621758E-8</v>
      </c>
      <c r="AP10">
        <v>3.2126070817731849</v>
      </c>
      <c r="AQ10">
        <v>4.3296656996015764E-5</v>
      </c>
      <c r="AR10">
        <v>8.7691653271323268E-6</v>
      </c>
      <c r="AS10">
        <v>19.198378386594726</v>
      </c>
      <c r="AT10">
        <v>11.724129082176733</v>
      </c>
      <c r="AU10">
        <v>2.9572106638625528</v>
      </c>
      <c r="AV10">
        <v>0.25539641791063206</v>
      </c>
      <c r="AW10">
        <v>1.1056879359041134E-2</v>
      </c>
      <c r="AX10">
        <v>0.25539641616703795</v>
      </c>
      <c r="AY10">
        <v>1.7435941024324109E-9</v>
      </c>
      <c r="AZ10">
        <v>1033117.12785038</v>
      </c>
      <c r="BA10">
        <v>1.3477109367547792E-5</v>
      </c>
      <c r="BB10" s="23">
        <v>659295.0766186564</v>
      </c>
      <c r="BC10" s="26">
        <v>2135.4633374063997</v>
      </c>
      <c r="BD10" s="27">
        <v>0.32495352639579633</v>
      </c>
      <c r="BE10" s="23">
        <v>1139192.3148456863</v>
      </c>
      <c r="BF10" s="28">
        <v>0.57873904873380733</v>
      </c>
      <c r="BG10">
        <v>1.363</v>
      </c>
      <c r="BH10">
        <v>-0.11832822227729516</v>
      </c>
      <c r="BI10">
        <v>4.5999999999999999E-2</v>
      </c>
      <c r="BJ10">
        <v>5625</v>
      </c>
      <c r="BK10" s="21">
        <v>1.0447791372431134</v>
      </c>
      <c r="BL10">
        <v>52.300697862395168</v>
      </c>
      <c r="BM10">
        <v>0.65929507661865638</v>
      </c>
      <c r="BN10">
        <v>52.300697862395168</v>
      </c>
      <c r="BO10">
        <v>1.0447791372431134</v>
      </c>
      <c r="BP10">
        <v>151.30716790193307</v>
      </c>
      <c r="BQ10" s="29">
        <v>0.99934587905901207</v>
      </c>
      <c r="BR10">
        <v>4.2670000000000003</v>
      </c>
    </row>
    <row r="11" spans="1:70">
      <c r="A11" s="20" t="s">
        <v>736</v>
      </c>
      <c r="B11">
        <v>14582411.055</v>
      </c>
      <c r="C11" s="21">
        <v>613.05026988781367</v>
      </c>
      <c r="D11">
        <v>92.580958140603215</v>
      </c>
      <c r="E11">
        <v>610.99184656446221</v>
      </c>
      <c r="F11">
        <v>2622345.5985878608</v>
      </c>
      <c r="G11">
        <v>1593812.5192969192</v>
      </c>
      <c r="H11">
        <v>2.2466336042427335E-5</v>
      </c>
      <c r="I11">
        <v>7.0373614625891007E-5</v>
      </c>
      <c r="J11">
        <v>0.48213977909987105</v>
      </c>
      <c r="K11">
        <v>8194.8014383951322</v>
      </c>
      <c r="L11">
        <v>5.6080351609815058E-3</v>
      </c>
      <c r="M11" s="30">
        <v>331</v>
      </c>
      <c r="N11">
        <v>4065.288</v>
      </c>
      <c r="O11" s="22">
        <v>8.7843467213758383E-5</v>
      </c>
      <c r="P11" s="22">
        <v>2.9843873572041598E-2</v>
      </c>
      <c r="Q11">
        <v>1.1773735336561952E-2</v>
      </c>
      <c r="R11">
        <v>3.4036</v>
      </c>
      <c r="S11" s="23">
        <v>778800.47265625</v>
      </c>
      <c r="T11">
        <v>560.26111111111106</v>
      </c>
      <c r="U11" s="24">
        <v>597.10594021679037</v>
      </c>
      <c r="V11">
        <v>0.03</v>
      </c>
      <c r="W11" s="22">
        <v>1723997.5770876748</v>
      </c>
      <c r="X11">
        <v>1.5563670290763042E-2</v>
      </c>
      <c r="Y11">
        <v>8.0157467765279247</v>
      </c>
      <c r="Z11">
        <v>8.0157467977573926</v>
      </c>
      <c r="AA11">
        <v>-2.1229467961347837E-8</v>
      </c>
      <c r="AB11">
        <v>1.2788591577026091E-5</v>
      </c>
      <c r="AC11">
        <v>629.78897066492334</v>
      </c>
      <c r="AD11">
        <v>38020.486783513152</v>
      </c>
      <c r="AE11">
        <v>597.10594051468001</v>
      </c>
      <c r="AF11" s="25">
        <v>2.9788964184263023E-7</v>
      </c>
      <c r="AG11">
        <v>1.2801605046908434E-5</v>
      </c>
      <c r="AH11">
        <v>52.622230936416727</v>
      </c>
      <c r="AI11">
        <v>0.29347216821424105</v>
      </c>
      <c r="AJ11">
        <v>32.617967926905472</v>
      </c>
      <c r="AK11">
        <v>1.052387568042259</v>
      </c>
      <c r="AL11">
        <v>1.1961215883036658</v>
      </c>
      <c r="AM11">
        <v>613.05026988431393</v>
      </c>
      <c r="AN11">
        <v>3.4997356124222279E-9</v>
      </c>
      <c r="AO11">
        <v>1.3013469882342541E-8</v>
      </c>
      <c r="AP11">
        <v>3.4755389185917505</v>
      </c>
      <c r="AQ11">
        <v>3.6282586769760441E-5</v>
      </c>
      <c r="AR11">
        <v>6.4073092583953882E-6</v>
      </c>
      <c r="AS11">
        <v>16.325562858899229</v>
      </c>
      <c r="AT11">
        <v>10.913660764540262</v>
      </c>
      <c r="AU11">
        <v>3.2028556877243224</v>
      </c>
      <c r="AV11">
        <v>0.27268323086742807</v>
      </c>
      <c r="AW11">
        <v>8.1147695318668136E-3</v>
      </c>
      <c r="AX11">
        <v>0.27268321884874652</v>
      </c>
      <c r="AY11">
        <v>1.2018681549985644E-8</v>
      </c>
      <c r="AZ11">
        <v>1028533.0792909416</v>
      </c>
      <c r="BA11">
        <v>1.043941317292506E-5</v>
      </c>
      <c r="BB11" s="23">
        <v>783376.79613979929</v>
      </c>
      <c r="BC11" s="26">
        <v>4576.3234835492913</v>
      </c>
      <c r="BD11" s="27">
        <v>0.58761180099709653</v>
      </c>
      <c r="BE11" s="23">
        <v>1357022.3698807789</v>
      </c>
      <c r="BF11" s="28">
        <v>0.57727625831888296</v>
      </c>
      <c r="BG11">
        <v>1.363</v>
      </c>
      <c r="BH11">
        <v>-0.12475207352738613</v>
      </c>
      <c r="BI11">
        <v>4.5999999999999999E-2</v>
      </c>
      <c r="BJ11">
        <v>5625</v>
      </c>
      <c r="BK11" s="21">
        <v>1.0446816813353066</v>
      </c>
      <c r="BL11">
        <v>52.789158776702607</v>
      </c>
      <c r="BM11">
        <v>0.78337679613979927</v>
      </c>
      <c r="BN11">
        <v>52.789158776702607</v>
      </c>
      <c r="BO11">
        <v>1.0446816813353066</v>
      </c>
      <c r="BP11">
        <v>163.56258221570931</v>
      </c>
      <c r="BQ11" s="29">
        <v>1.0026263254038306</v>
      </c>
      <c r="BR11">
        <v>4.2670000000000003</v>
      </c>
    </row>
    <row r="12" spans="1:70">
      <c r="A12" s="20" t="s">
        <v>737</v>
      </c>
      <c r="B12">
        <v>16547416.799999999</v>
      </c>
      <c r="C12" s="21">
        <v>623.23870133313642</v>
      </c>
      <c r="D12">
        <v>113.82300371015133</v>
      </c>
      <c r="E12">
        <v>574.34988711113044</v>
      </c>
      <c r="F12">
        <v>2563035.5779140079</v>
      </c>
      <c r="G12">
        <v>1671616.2807993235</v>
      </c>
      <c r="H12">
        <v>2.3752482411014488E-5</v>
      </c>
      <c r="I12">
        <v>6.5759231557403181E-5</v>
      </c>
      <c r="J12">
        <v>0.46027765484939753</v>
      </c>
      <c r="K12">
        <v>10140.600460117175</v>
      </c>
      <c r="L12">
        <v>3.6380461586323874E-3</v>
      </c>
      <c r="M12">
        <v>334</v>
      </c>
      <c r="N12">
        <v>2703.864</v>
      </c>
      <c r="O12" s="22">
        <v>8.7843467213758383E-5</v>
      </c>
      <c r="P12" s="22">
        <v>2.9843873572041598E-2</v>
      </c>
      <c r="Q12">
        <v>1.1773735336561952E-2</v>
      </c>
      <c r="R12">
        <v>3.4036</v>
      </c>
      <c r="S12" s="23">
        <v>435280.12703125004</v>
      </c>
      <c r="T12">
        <v>587.59444444444443</v>
      </c>
      <c r="U12" s="24">
        <v>612.61519985076586</v>
      </c>
      <c r="V12">
        <v>0.03</v>
      </c>
      <c r="W12" s="22">
        <v>1227109.4637344524</v>
      </c>
      <c r="X12">
        <v>1.6508472429758583E-2</v>
      </c>
      <c r="Y12">
        <v>7.7829914905227708</v>
      </c>
      <c r="Z12">
        <v>7.7829915049323635</v>
      </c>
      <c r="AA12">
        <v>-1.4409592630215684E-8</v>
      </c>
      <c r="AB12">
        <v>1.6620320805582792E-5</v>
      </c>
      <c r="AC12">
        <v>636.34219801929817</v>
      </c>
      <c r="AD12">
        <v>27871.591023882043</v>
      </c>
      <c r="AE12">
        <v>612.61519985076575</v>
      </c>
      <c r="AF12" s="25">
        <v>0</v>
      </c>
      <c r="AG12">
        <v>1.6633302218592499E-5</v>
      </c>
      <c r="AH12">
        <v>26.266974274602656</v>
      </c>
      <c r="AI12">
        <v>0.21385369297191797</v>
      </c>
      <c r="AJ12">
        <v>31.068124966696516</v>
      </c>
      <c r="AK12">
        <v>0.73291193123786624</v>
      </c>
      <c r="AL12">
        <v>1.4487735538805233</v>
      </c>
      <c r="AM12">
        <v>623.23870133160381</v>
      </c>
      <c r="AN12">
        <v>1.5326122593251057E-9</v>
      </c>
      <c r="AO12">
        <v>1.2981413009706936E-8</v>
      </c>
      <c r="AP12">
        <v>2.5027954858917578</v>
      </c>
      <c r="AQ12">
        <v>3.8413893289746731E-5</v>
      </c>
      <c r="AR12">
        <v>8.3231418158011032E-6</v>
      </c>
      <c r="AS12">
        <v>15.546185997859377</v>
      </c>
      <c r="AT12">
        <v>10.669076675456168</v>
      </c>
      <c r="AU12">
        <v>2.2816214476468546</v>
      </c>
      <c r="AV12">
        <v>0.22117403824490323</v>
      </c>
      <c r="AW12">
        <v>1.2341119915387914E-2</v>
      </c>
      <c r="AX12">
        <v>0.22117403241424913</v>
      </c>
      <c r="AY12">
        <v>5.8306540984265354E-9</v>
      </c>
      <c r="AZ12">
        <v>891419.29711468448</v>
      </c>
      <c r="BA12">
        <v>1.5348394827418223E-5</v>
      </c>
      <c r="BB12" s="23">
        <v>433029.59234116756</v>
      </c>
      <c r="BC12" s="26">
        <v>-2250.5346900824807</v>
      </c>
      <c r="BD12" s="27">
        <v>-0.51703134379964655</v>
      </c>
      <c r="BE12" s="23">
        <v>835996.42743197642</v>
      </c>
      <c r="BF12" s="28">
        <v>0.51798019480938806</v>
      </c>
      <c r="BG12">
        <v>1.363</v>
      </c>
      <c r="BH12">
        <v>-8.5063307902018923E-2</v>
      </c>
      <c r="BI12">
        <v>4.5999999999999999E-2</v>
      </c>
      <c r="BJ12">
        <v>5625</v>
      </c>
      <c r="BK12" s="21">
        <v>1.045845108489786</v>
      </c>
      <c r="BL12">
        <v>35.644256888691984</v>
      </c>
      <c r="BM12">
        <v>0.43302959234116756</v>
      </c>
      <c r="BN12">
        <v>35.644256888691984</v>
      </c>
      <c r="BO12">
        <v>1.045845108489786</v>
      </c>
      <c r="BP12">
        <v>18.97249805170723</v>
      </c>
      <c r="BQ12" s="29">
        <v>0.9742323718113659</v>
      </c>
      <c r="BR12">
        <v>4.2670000000000003</v>
      </c>
    </row>
    <row r="13" spans="1:70">
      <c r="A13" s="20" t="s">
        <v>738</v>
      </c>
      <c r="B13">
        <v>16581890.584999999</v>
      </c>
      <c r="C13" s="21">
        <v>623.40834329200698</v>
      </c>
      <c r="D13">
        <v>114.24072089270538</v>
      </c>
      <c r="E13">
        <v>573.66553119769708</v>
      </c>
      <c r="F13">
        <v>2561880.926064556</v>
      </c>
      <c r="G13">
        <v>1673008.4528857057</v>
      </c>
      <c r="H13">
        <v>2.3778054068935119E-5</v>
      </c>
      <c r="I13">
        <v>6.5676255486798709E-5</v>
      </c>
      <c r="J13">
        <v>0.4599028461125329</v>
      </c>
      <c r="K13">
        <v>10188.161618072991</v>
      </c>
      <c r="L13">
        <v>3.6065031383353337E-3</v>
      </c>
      <c r="M13" s="30">
        <v>335</v>
      </c>
      <c r="N13">
        <v>3330.3359999999998</v>
      </c>
      <c r="O13" s="22">
        <v>8.7843467213758383E-5</v>
      </c>
      <c r="P13" s="22">
        <v>2.9843873572041598E-2</v>
      </c>
      <c r="Q13">
        <v>1.1773735336561952E-2</v>
      </c>
      <c r="R13">
        <v>3.4036</v>
      </c>
      <c r="S13" s="23">
        <v>460135.25390625</v>
      </c>
      <c r="T13">
        <v>592.03888888888889</v>
      </c>
      <c r="U13" s="24">
        <v>613.41268804123172</v>
      </c>
      <c r="V13">
        <v>0.03</v>
      </c>
      <c r="W13" s="22">
        <v>1513334.2453787837</v>
      </c>
      <c r="X13">
        <v>1.5356531069890664E-2</v>
      </c>
      <c r="Y13">
        <v>8.0696265855658424</v>
      </c>
      <c r="Z13">
        <v>8.0696265975257386</v>
      </c>
      <c r="AA13">
        <v>-1.1959896184521313E-8</v>
      </c>
      <c r="AB13">
        <v>1.1661302913555442E-5</v>
      </c>
      <c r="AC13">
        <v>634.21422815080246</v>
      </c>
      <c r="AD13">
        <v>33151.747970074437</v>
      </c>
      <c r="AE13">
        <v>613.41268838337396</v>
      </c>
      <c r="AF13" s="25">
        <v>3.4214224342576927E-7</v>
      </c>
      <c r="AG13">
        <v>1.167189025148475E-5</v>
      </c>
      <c r="AH13">
        <v>37.112523343953569</v>
      </c>
      <c r="AI13">
        <v>0.25434948574277533</v>
      </c>
      <c r="AJ13">
        <v>25.931189060798626</v>
      </c>
      <c r="AK13">
        <v>0.63309108418562943</v>
      </c>
      <c r="AL13">
        <v>1.4549166438635874</v>
      </c>
      <c r="AM13">
        <v>623.40834329115432</v>
      </c>
      <c r="AN13">
        <v>8.5265128291212022E-10</v>
      </c>
      <c r="AO13">
        <v>1.0587337929307447E-8</v>
      </c>
      <c r="AP13">
        <v>2.7246107874411893</v>
      </c>
      <c r="AQ13">
        <v>3.2041054810349944E-5</v>
      </c>
      <c r="AR13">
        <v>5.8412387947070286E-6</v>
      </c>
      <c r="AS13">
        <v>12.977355361574903</v>
      </c>
      <c r="AT13">
        <v>9.766029716672282</v>
      </c>
      <c r="AU13">
        <v>2.4839846361842568</v>
      </c>
      <c r="AV13">
        <v>0.24062615125693254</v>
      </c>
      <c r="AW13">
        <v>8.6862619192560053E-3</v>
      </c>
      <c r="AX13">
        <v>0.24062614983920508</v>
      </c>
      <c r="AY13">
        <v>1.4177274632043435E-9</v>
      </c>
      <c r="AZ13">
        <v>888872.47317885025</v>
      </c>
      <c r="BA13">
        <v>1.1759864916501051E-5</v>
      </c>
      <c r="BB13" s="23">
        <v>459073.95593893586</v>
      </c>
      <c r="BC13" s="26">
        <v>-1061.2979673141381</v>
      </c>
      <c r="BD13" s="27">
        <v>-0.23064913159867809</v>
      </c>
      <c r="BE13" s="23">
        <v>959629.70191135327</v>
      </c>
      <c r="BF13" s="28">
        <v>0.47838656413465541</v>
      </c>
      <c r="BG13">
        <v>1.363</v>
      </c>
      <c r="BH13">
        <v>-6.6745540728911701E-2</v>
      </c>
      <c r="BI13">
        <v>4.5999999999999999E-2</v>
      </c>
      <c r="BJ13">
        <v>5625</v>
      </c>
      <c r="BK13" s="21">
        <v>1.0453948827766861</v>
      </c>
      <c r="BL13">
        <v>31.369454403118084</v>
      </c>
      <c r="BM13">
        <v>0.45907395593893585</v>
      </c>
      <c r="BN13">
        <v>31.369454403118084</v>
      </c>
      <c r="BO13">
        <v>1.0453948827766861</v>
      </c>
      <c r="BP13">
        <v>74.486317299857831</v>
      </c>
      <c r="BQ13" s="29">
        <v>0.98033521825462788</v>
      </c>
      <c r="BR13">
        <v>4.2670000000000003</v>
      </c>
    </row>
    <row r="14" spans="1:70">
      <c r="A14" s="20" t="s">
        <v>739</v>
      </c>
      <c r="B14">
        <v>16547416.799999999</v>
      </c>
      <c r="C14" s="21">
        <v>623.23870133313642</v>
      </c>
      <c r="D14">
        <v>113.82300371015133</v>
      </c>
      <c r="E14">
        <v>574.34988711113044</v>
      </c>
      <c r="F14">
        <v>2563035.5779140079</v>
      </c>
      <c r="G14">
        <v>1671616.2807993235</v>
      </c>
      <c r="H14">
        <v>2.3752482411014488E-5</v>
      </c>
      <c r="I14">
        <v>6.5759231557403181E-5</v>
      </c>
      <c r="J14">
        <v>0.46027765484939753</v>
      </c>
      <c r="K14">
        <v>10140.600460117175</v>
      </c>
      <c r="L14">
        <v>3.6380461586323874E-3</v>
      </c>
      <c r="M14">
        <v>336</v>
      </c>
      <c r="N14">
        <v>4016.4720000000002</v>
      </c>
      <c r="O14" s="22">
        <v>8.7843467213758383E-5</v>
      </c>
      <c r="P14" s="22">
        <v>2.9843873572041598E-2</v>
      </c>
      <c r="Q14">
        <v>1.1773735336561952E-2</v>
      </c>
      <c r="R14">
        <v>3.4036</v>
      </c>
      <c r="S14" s="23">
        <v>539712.12578125007</v>
      </c>
      <c r="T14">
        <v>591.48333333333335</v>
      </c>
      <c r="U14" s="24">
        <v>612.36830320499064</v>
      </c>
      <c r="V14">
        <v>0.03</v>
      </c>
      <c r="W14" s="22">
        <v>1822817.5684962124</v>
      </c>
      <c r="X14">
        <v>1.4465325434657367E-2</v>
      </c>
      <c r="Y14">
        <v>8.3144953673293447</v>
      </c>
      <c r="Z14">
        <v>8.3144953753275956</v>
      </c>
      <c r="AA14">
        <v>-7.9982509504361587E-9</v>
      </c>
      <c r="AB14">
        <v>8.5960371149621762E-6</v>
      </c>
      <c r="AC14">
        <v>633.63058953791869</v>
      </c>
      <c r="AD14">
        <v>38755.408675020262</v>
      </c>
      <c r="AE14">
        <v>612.36830320499053</v>
      </c>
      <c r="AF14" s="25">
        <v>0</v>
      </c>
      <c r="AG14">
        <v>8.6060556858412601E-6</v>
      </c>
      <c r="AH14">
        <v>50.786837376028174</v>
      </c>
      <c r="AI14">
        <v>0.29736326357140308</v>
      </c>
      <c r="AJ14">
        <v>22.351736907049435</v>
      </c>
      <c r="AK14">
        <v>0.64045717363440968</v>
      </c>
      <c r="AL14">
        <v>1.4487735538805233</v>
      </c>
      <c r="AM14">
        <v>623.23870132812408</v>
      </c>
      <c r="AN14">
        <v>5.0123389883083291E-9</v>
      </c>
      <c r="AO14">
        <v>1.0018570879083966E-8</v>
      </c>
      <c r="AP14">
        <v>2.9449525693283487</v>
      </c>
      <c r="AQ14">
        <v>2.7744853919353139E-5</v>
      </c>
      <c r="AR14">
        <v>4.3080371283601721E-6</v>
      </c>
      <c r="AS14">
        <v>11.188878621518539</v>
      </c>
      <c r="AT14">
        <v>9.0246015237401185</v>
      </c>
      <c r="AU14">
        <v>2.6835849615308187</v>
      </c>
      <c r="AV14">
        <v>0.26136760779752999</v>
      </c>
      <c r="AW14">
        <v>6.3828325622474957E-3</v>
      </c>
      <c r="AX14">
        <v>0.26136760279197441</v>
      </c>
      <c r="AY14">
        <v>5.0055555811390207E-9</v>
      </c>
      <c r="AZ14">
        <v>891419.29711468448</v>
      </c>
      <c r="BA14">
        <v>9.4211547609681433E-6</v>
      </c>
      <c r="BB14" s="23">
        <v>544452.76588063582</v>
      </c>
      <c r="BC14" s="26">
        <v>4740.6400993857533</v>
      </c>
      <c r="BD14" s="27">
        <v>0.87836457120979616</v>
      </c>
      <c r="BE14" s="23">
        <v>1097981.2233525608</v>
      </c>
      <c r="BF14" s="28">
        <v>0.49586710073074952</v>
      </c>
      <c r="BG14">
        <v>1.363</v>
      </c>
      <c r="BH14">
        <v>-8.0044111975005328E-2</v>
      </c>
      <c r="BI14">
        <v>4.5999999999999999E-2</v>
      </c>
      <c r="BJ14">
        <v>5625</v>
      </c>
      <c r="BK14" s="21">
        <v>1.0454474692724571</v>
      </c>
      <c r="BL14">
        <v>31.75536799980307</v>
      </c>
      <c r="BM14">
        <v>0.54445276588063585</v>
      </c>
      <c r="BN14">
        <v>31.75536799980307</v>
      </c>
      <c r="BO14">
        <v>1.0454474692724571</v>
      </c>
      <c r="BP14">
        <v>67.973956818671226</v>
      </c>
      <c r="BQ14" s="29">
        <v>0.98831413185070449</v>
      </c>
      <c r="BR14">
        <v>4.2670000000000003</v>
      </c>
    </row>
    <row r="15" spans="1:70">
      <c r="A15" s="20" t="s">
        <v>740</v>
      </c>
      <c r="B15">
        <v>14478989.699999999</v>
      </c>
      <c r="C15" s="21">
        <v>612.48370255129544</v>
      </c>
      <c r="D15">
        <v>91.580011978832957</v>
      </c>
      <c r="E15">
        <v>612.82339669043313</v>
      </c>
      <c r="F15">
        <v>2625160.7264840975</v>
      </c>
      <c r="G15">
        <v>1589756.0808983105</v>
      </c>
      <c r="H15">
        <v>2.2406167499944594E-5</v>
      </c>
      <c r="I15">
        <v>7.0614185977515193E-5</v>
      </c>
      <c r="J15">
        <v>0.48330738078477459</v>
      </c>
      <c r="K15">
        <v>8121.4802011854335</v>
      </c>
      <c r="L15">
        <v>5.7214247636284644E-3</v>
      </c>
      <c r="M15">
        <v>338</v>
      </c>
      <c r="N15">
        <v>2674.0320000000002</v>
      </c>
      <c r="O15" s="22">
        <v>8.7843467213758383E-5</v>
      </c>
      <c r="P15" s="22">
        <v>2.9843873572041598E-2</v>
      </c>
      <c r="Q15">
        <v>1.1773735336561952E-2</v>
      </c>
      <c r="R15">
        <v>3.4036</v>
      </c>
      <c r="S15" s="23">
        <v>209799.63603124997</v>
      </c>
      <c r="T15">
        <v>592.70555555555552</v>
      </c>
      <c r="U15" s="24">
        <v>607.9314576725219</v>
      </c>
      <c r="V15">
        <v>0.03</v>
      </c>
      <c r="W15" s="22">
        <v>1130133.7235694311</v>
      </c>
      <c r="X15">
        <v>1.8106595159717832E-2</v>
      </c>
      <c r="Y15">
        <v>7.4315876491124939</v>
      </c>
      <c r="Z15">
        <v>7.4315876495924504</v>
      </c>
      <c r="AA15">
        <v>-4.7995651897281277E-10</v>
      </c>
      <c r="AB15">
        <v>2.5998049742769597E-5</v>
      </c>
      <c r="AC15">
        <v>618.1760838330058</v>
      </c>
      <c r="AD15">
        <v>26882.722014285268</v>
      </c>
      <c r="AE15">
        <v>607.93145785428271</v>
      </c>
      <c r="AF15" s="25">
        <v>1.8176081084675388E-7</v>
      </c>
      <c r="AG15">
        <v>2.6004348542125629E-5</v>
      </c>
      <c r="AH15">
        <v>26.408556735158957</v>
      </c>
      <c r="AI15">
        <v>0.20758915672262077</v>
      </c>
      <c r="AJ15">
        <v>46.84832023115456</v>
      </c>
      <c r="AK15">
        <v>0.34027549678566338</v>
      </c>
      <c r="AL15">
        <v>1.186598293632519</v>
      </c>
      <c r="AM15">
        <v>612.48370255069835</v>
      </c>
      <c r="AN15">
        <v>5.9708327171392739E-10</v>
      </c>
      <c r="AO15">
        <v>6.2987993560323341E-9</v>
      </c>
      <c r="AP15">
        <v>2.8761767223724051</v>
      </c>
      <c r="AQ15">
        <v>5.4542914499975469E-5</v>
      </c>
      <c r="AR15">
        <v>1.3005323670740831E-5</v>
      </c>
      <c r="AS15">
        <v>23.429833939107702</v>
      </c>
      <c r="AT15">
        <v>12.720050824809196</v>
      </c>
      <c r="AU15">
        <v>2.6405446241910178</v>
      </c>
      <c r="AV15">
        <v>0.23563209818138731</v>
      </c>
      <c r="AW15">
        <v>1.6376863588983871E-2</v>
      </c>
      <c r="AX15">
        <v>0.2356320976970161</v>
      </c>
      <c r="AY15">
        <v>4.8437120980793225E-10</v>
      </c>
      <c r="AZ15">
        <v>1035404.645585787</v>
      </c>
      <c r="BA15">
        <v>1.8963686784512295E-5</v>
      </c>
      <c r="BB15" s="23">
        <v>210756.24277459134</v>
      </c>
      <c r="BC15" s="26">
        <v>956.60674334137002</v>
      </c>
      <c r="BD15" s="27">
        <v>0.45596206048655008</v>
      </c>
      <c r="BE15" s="23">
        <v>762405.19262282364</v>
      </c>
      <c r="BF15" s="28">
        <v>0.27643600124173928</v>
      </c>
      <c r="BG15">
        <v>1.363</v>
      </c>
      <c r="BH15">
        <v>4.9337707216532509E-2</v>
      </c>
      <c r="BI15">
        <v>4.5999999999999999E-2</v>
      </c>
      <c r="BJ15">
        <v>5625</v>
      </c>
      <c r="BK15" s="21">
        <v>1.0427745762830058</v>
      </c>
      <c r="BL15">
        <v>19.778146995739917</v>
      </c>
      <c r="BM15">
        <v>0.21075624277459135</v>
      </c>
      <c r="BN15">
        <v>19.778146995739917</v>
      </c>
      <c r="BO15">
        <v>1.0427745762830058</v>
      </c>
      <c r="BP15">
        <v>408.92333892590256</v>
      </c>
      <c r="BQ15" s="29">
        <v>0.98822371252465069</v>
      </c>
      <c r="BR15">
        <v>4.2670000000000003</v>
      </c>
    </row>
    <row r="16" spans="1:70">
      <c r="A16" s="20" t="s">
        <v>740</v>
      </c>
      <c r="B16">
        <v>14478989.699999999</v>
      </c>
      <c r="C16" s="21">
        <v>612.48370255129544</v>
      </c>
      <c r="D16">
        <v>91.580011978832957</v>
      </c>
      <c r="E16">
        <v>612.82339669043313</v>
      </c>
      <c r="F16">
        <v>2625160.7264840975</v>
      </c>
      <c r="G16">
        <v>1589756.0808983105</v>
      </c>
      <c r="H16">
        <v>2.2406167499944594E-5</v>
      </c>
      <c r="I16">
        <v>7.0614185977515193E-5</v>
      </c>
      <c r="J16">
        <v>0.48330738078477459</v>
      </c>
      <c r="K16">
        <v>8121.4802011854335</v>
      </c>
      <c r="L16">
        <v>5.7214247636284644E-3</v>
      </c>
      <c r="M16" s="30">
        <v>339</v>
      </c>
      <c r="N16">
        <v>2674.0320000000002</v>
      </c>
      <c r="O16" s="22">
        <v>8.7843467213758383E-5</v>
      </c>
      <c r="P16" s="22">
        <v>2.9843873572041598E-2</v>
      </c>
      <c r="Q16">
        <v>1.1773735336561952E-2</v>
      </c>
      <c r="R16">
        <v>2.8447999999999998</v>
      </c>
      <c r="S16" s="23">
        <v>322499.9140625</v>
      </c>
      <c r="T16">
        <v>592.70555555555552</v>
      </c>
      <c r="U16" s="24">
        <v>607.25891412687338</v>
      </c>
      <c r="V16">
        <v>0.03</v>
      </c>
      <c r="W16" s="22">
        <v>1130133.7235694311</v>
      </c>
      <c r="X16">
        <v>1.8106595159717832E-2</v>
      </c>
      <c r="Y16">
        <v>7.4315876491124939</v>
      </c>
      <c r="Z16">
        <v>7.4315876495924504</v>
      </c>
      <c r="AA16">
        <v>-4.7995651897281277E-10</v>
      </c>
      <c r="AB16">
        <v>2.5998049742769597E-5</v>
      </c>
      <c r="AC16">
        <v>619.017350565774</v>
      </c>
      <c r="AD16">
        <v>26882.722014285268</v>
      </c>
      <c r="AE16">
        <v>607.25891412687338</v>
      </c>
      <c r="AF16" s="25">
        <v>0</v>
      </c>
      <c r="AG16">
        <v>2.6007667842924642E-5</v>
      </c>
      <c r="AH16">
        <v>26.408556735158957</v>
      </c>
      <c r="AI16">
        <v>0.20758915672262077</v>
      </c>
      <c r="AJ16">
        <v>46.854300141265512</v>
      </c>
      <c r="AK16">
        <v>0.39055674740877983</v>
      </c>
      <c r="AL16">
        <v>1.186598293632519</v>
      </c>
      <c r="AM16">
        <v>612.48370254917359</v>
      </c>
      <c r="AN16">
        <v>2.1218511392362416E-9</v>
      </c>
      <c r="AO16">
        <v>9.6181001550458797E-9</v>
      </c>
      <c r="AP16">
        <v>2.8764215442194829</v>
      </c>
      <c r="AQ16">
        <v>5.4533630235763311E-5</v>
      </c>
      <c r="AR16">
        <v>1.3008642971539844E-5</v>
      </c>
      <c r="AS16">
        <v>23.435813849218651</v>
      </c>
      <c r="AT16">
        <v>12.721326793546554</v>
      </c>
      <c r="AU16">
        <v>2.6408095014652102</v>
      </c>
      <c r="AV16">
        <v>0.23561204275427272</v>
      </c>
      <c r="AW16">
        <v>1.6376863588983871E-2</v>
      </c>
      <c r="AX16">
        <v>0.23561204226198953</v>
      </c>
      <c r="AY16">
        <v>4.9228318643734781E-10</v>
      </c>
      <c r="AZ16">
        <v>1035404.645585787</v>
      </c>
      <c r="BA16">
        <v>1.8958845008429047E-5</v>
      </c>
      <c r="BB16" s="23">
        <v>321901.40026808676</v>
      </c>
      <c r="BC16" s="26">
        <v>-598.51379441324389</v>
      </c>
      <c r="BD16" s="27">
        <v>-0.18558572213983685</v>
      </c>
      <c r="BE16" s="23">
        <v>1138098.2303985937</v>
      </c>
      <c r="BF16" s="28">
        <v>0.28284149089252858</v>
      </c>
      <c r="BG16">
        <v>1.014</v>
      </c>
      <c r="BH16">
        <v>9.5434411906638122E-2</v>
      </c>
      <c r="BI16">
        <v>4.5999999999999999E-2</v>
      </c>
      <c r="BJ16">
        <v>5625</v>
      </c>
      <c r="BK16" s="21">
        <v>1.0427745762830058</v>
      </c>
      <c r="BL16">
        <v>19.778146995739917</v>
      </c>
      <c r="BM16">
        <v>0.32190140026808672</v>
      </c>
      <c r="BN16">
        <v>19.778146995739917</v>
      </c>
      <c r="BO16">
        <v>1.0427745762830058</v>
      </c>
      <c r="BP16">
        <v>408.92333892590256</v>
      </c>
      <c r="BQ16" s="29">
        <v>0.98822371252465069</v>
      </c>
      <c r="BR16">
        <v>4.2670000000000003</v>
      </c>
    </row>
    <row r="17" spans="1:70">
      <c r="A17" s="20" t="s">
        <v>741</v>
      </c>
      <c r="B17">
        <v>14444515.914999999</v>
      </c>
      <c r="C17" s="21">
        <v>612.29412141213845</v>
      </c>
      <c r="D17">
        <v>91.248555698911844</v>
      </c>
      <c r="E17">
        <v>613.43232402419449</v>
      </c>
      <c r="F17">
        <v>2626093.1345668421</v>
      </c>
      <c r="G17">
        <v>1588403.9289842495</v>
      </c>
      <c r="H17">
        <v>2.2386245793773059E-5</v>
      </c>
      <c r="I17">
        <v>7.0694401850615891E-5</v>
      </c>
      <c r="J17">
        <v>0.48369684775438243</v>
      </c>
      <c r="K17">
        <v>8097.4885849811244</v>
      </c>
      <c r="L17">
        <v>5.7594462826100956E-3</v>
      </c>
      <c r="M17">
        <v>340</v>
      </c>
      <c r="N17">
        <v>3380.5079999999998</v>
      </c>
      <c r="O17" s="22">
        <v>8.7843467213758383E-5</v>
      </c>
      <c r="P17" s="22">
        <v>2.9843873572041598E-2</v>
      </c>
      <c r="Q17">
        <v>1.1773735336561952E-2</v>
      </c>
      <c r="R17">
        <v>3.4036</v>
      </c>
      <c r="S17" s="23">
        <v>323175.62921875005</v>
      </c>
      <c r="T17">
        <v>587.26111111111106</v>
      </c>
      <c r="U17" s="24">
        <v>605.86854067422644</v>
      </c>
      <c r="V17">
        <v>0.03</v>
      </c>
      <c r="W17" s="22">
        <v>1427092.5380267045</v>
      </c>
      <c r="X17">
        <v>1.6669843355385523E-2</v>
      </c>
      <c r="Y17">
        <v>7.7452286021736381</v>
      </c>
      <c r="Z17">
        <v>7.7452286128938992</v>
      </c>
      <c r="AA17">
        <v>-1.0720261123253749E-8</v>
      </c>
      <c r="AB17">
        <v>1.7804228812400651E-5</v>
      </c>
      <c r="AC17">
        <v>619.5769336148652</v>
      </c>
      <c r="AD17">
        <v>32571.88595880197</v>
      </c>
      <c r="AE17">
        <v>605.86854067422644</v>
      </c>
      <c r="AF17" s="25">
        <v>0</v>
      </c>
      <c r="AG17">
        <v>1.7811130840146734E-5</v>
      </c>
      <c r="AH17">
        <v>38.818505490776253</v>
      </c>
      <c r="AI17">
        <v>0.2515568090321792</v>
      </c>
      <c r="AJ17">
        <v>38.878473407423243</v>
      </c>
      <c r="AK17">
        <v>0.4485668006857258</v>
      </c>
      <c r="AL17">
        <v>1.1834832388614511</v>
      </c>
      <c r="AM17">
        <v>612.29412140917395</v>
      </c>
      <c r="AN17">
        <v>2.9644979804288596E-9</v>
      </c>
      <c r="AO17">
        <v>6.9020277460824322E-9</v>
      </c>
      <c r="AP17">
        <v>3.2213233821575775</v>
      </c>
      <c r="AQ17">
        <v>4.390275584158973E-5</v>
      </c>
      <c r="AR17">
        <v>8.9090164339464081E-6</v>
      </c>
      <c r="AS17">
        <v>19.446769642091322</v>
      </c>
      <c r="AT17">
        <v>11.788404855156269</v>
      </c>
      <c r="AU17">
        <v>2.9654535089425598</v>
      </c>
      <c r="AV17">
        <v>0.25586987321501775</v>
      </c>
      <c r="AW17">
        <v>1.1188355668573437E-2</v>
      </c>
      <c r="AX17">
        <v>0.25586987123342742</v>
      </c>
      <c r="AY17">
        <v>1.9815903362641052E-9</v>
      </c>
      <c r="AZ17">
        <v>1037689.2055825926</v>
      </c>
      <c r="BA17">
        <v>1.3628794949541685E-5</v>
      </c>
      <c r="BB17" s="23">
        <v>322368.94598261738</v>
      </c>
      <c r="BC17" s="26">
        <v>-806.68323613266693</v>
      </c>
      <c r="BD17" s="27">
        <v>-0.24961140729663187</v>
      </c>
      <c r="BE17" s="23">
        <v>941967.80555715668</v>
      </c>
      <c r="BF17" s="28">
        <v>0.34222926100106155</v>
      </c>
      <c r="BG17">
        <v>1.363</v>
      </c>
      <c r="BH17">
        <v>1.2025339245325124E-2</v>
      </c>
      <c r="BI17">
        <v>4.5999999999999999E-2</v>
      </c>
      <c r="BJ17">
        <v>5625</v>
      </c>
      <c r="BK17" s="21">
        <v>1.0442040873021237</v>
      </c>
      <c r="BL17">
        <v>25.033010301027389</v>
      </c>
      <c r="BM17">
        <v>0.32236894598261739</v>
      </c>
      <c r="BN17">
        <v>25.033010301027389</v>
      </c>
      <c r="BO17">
        <v>1.0442040873021237</v>
      </c>
      <c r="BP17">
        <v>224.01078064915225</v>
      </c>
      <c r="BQ17" s="29">
        <v>0.9941011311494754</v>
      </c>
      <c r="BR17">
        <v>4.2670000000000003</v>
      </c>
    </row>
    <row r="18" spans="1:70">
      <c r="A18" s="20" t="s">
        <v>742</v>
      </c>
      <c r="B18">
        <v>14547937.27</v>
      </c>
      <c r="C18" s="21">
        <v>612.8617754030106</v>
      </c>
      <c r="D18">
        <v>92.246204919594888</v>
      </c>
      <c r="E18">
        <v>611.60316925921416</v>
      </c>
      <c r="F18">
        <v>2623286.9751734058</v>
      </c>
      <c r="G18">
        <v>1592460.3576735058</v>
      </c>
      <c r="H18">
        <v>2.2446211956304489E-5</v>
      </c>
      <c r="I18">
        <v>7.0453794027894906E-5</v>
      </c>
      <c r="J18">
        <v>0.482528845552468</v>
      </c>
      <c r="K18">
        <v>8170.133161316754</v>
      </c>
      <c r="L18">
        <v>5.6457194724596916E-3</v>
      </c>
      <c r="M18" s="30">
        <v>341</v>
      </c>
      <c r="N18">
        <v>4031.3879999999999</v>
      </c>
      <c r="O18" s="22">
        <v>8.7843467213758383E-5</v>
      </c>
      <c r="P18" s="22">
        <v>2.9843873572041598E-2</v>
      </c>
      <c r="Q18">
        <v>1.1773735336561952E-2</v>
      </c>
      <c r="R18">
        <v>3.4036</v>
      </c>
      <c r="S18" s="23">
        <v>323795.57810625003</v>
      </c>
      <c r="T18">
        <v>591.65</v>
      </c>
      <c r="U18" s="24">
        <v>607.14413276417372</v>
      </c>
      <c r="V18">
        <v>0.03</v>
      </c>
      <c r="W18" s="22">
        <v>1707675.7249469089</v>
      </c>
      <c r="X18">
        <v>1.5627386106411484E-2</v>
      </c>
      <c r="Y18">
        <v>7.9993892267115339</v>
      </c>
      <c r="Z18">
        <v>7.9993892316620592</v>
      </c>
      <c r="AA18">
        <v>-4.9505253230108792E-9</v>
      </c>
      <c r="AB18">
        <v>1.3051628850669111E-5</v>
      </c>
      <c r="AC18">
        <v>618.88514308890558</v>
      </c>
      <c r="AD18">
        <v>37737.540046979542</v>
      </c>
      <c r="AE18">
        <v>607.14413295302506</v>
      </c>
      <c r="AF18" s="25">
        <v>1.8885134522861335E-7</v>
      </c>
      <c r="AG18">
        <v>1.3057128021756862E-5</v>
      </c>
      <c r="AH18">
        <v>51.908182836537719</v>
      </c>
      <c r="AI18">
        <v>0.2913285513137408</v>
      </c>
      <c r="AJ18">
        <v>33.021443441658441</v>
      </c>
      <c r="AK18">
        <v>0.37862158569607962</v>
      </c>
      <c r="AL18">
        <v>1.1929170333202277</v>
      </c>
      <c r="AM18">
        <v>612.8617754020745</v>
      </c>
      <c r="AN18">
        <v>9.3609742179978639E-10</v>
      </c>
      <c r="AO18">
        <v>5.4991710877507605E-9</v>
      </c>
      <c r="AP18">
        <v>3.4687145603177365</v>
      </c>
      <c r="AQ18">
        <v>3.6780999793282123E-5</v>
      </c>
      <c r="AR18">
        <v>6.5313135964223063E-6</v>
      </c>
      <c r="AS18">
        <v>16.517675415651986</v>
      </c>
      <c r="AT18">
        <v>10.97215522426762</v>
      </c>
      <c r="AU18">
        <v>3.1965020862753786</v>
      </c>
      <c r="AV18">
        <v>0.27221247404235793</v>
      </c>
      <c r="AW18">
        <v>8.2615174866578888E-3</v>
      </c>
      <c r="AX18">
        <v>0.27221246218092249</v>
      </c>
      <c r="AY18">
        <v>1.1861435444959767E-8</v>
      </c>
      <c r="AZ18">
        <v>1030826.6174999001</v>
      </c>
      <c r="BA18">
        <v>1.0603639807685115E-5</v>
      </c>
      <c r="BB18" s="23">
        <v>326962.2519910293</v>
      </c>
      <c r="BC18" s="26">
        <v>3166.6738847792731</v>
      </c>
      <c r="BD18" s="27">
        <v>0.97798552509576375</v>
      </c>
      <c r="BE18" s="23">
        <v>1024389.9885434078</v>
      </c>
      <c r="BF18" s="28">
        <v>0.31917751603170275</v>
      </c>
      <c r="BG18">
        <v>1.363</v>
      </c>
      <c r="BH18">
        <v>1.9365652581519007E-2</v>
      </c>
      <c r="BI18">
        <v>4.5999999999999999E-2</v>
      </c>
      <c r="BJ18">
        <v>5625</v>
      </c>
      <c r="BK18" s="21">
        <v>1.0432019790735241</v>
      </c>
      <c r="BL18">
        <v>21.21177540301062</v>
      </c>
      <c r="BM18">
        <v>0.3269622519910293</v>
      </c>
      <c r="BN18">
        <v>21.21177540301062</v>
      </c>
      <c r="BO18">
        <v>1.0432019790735241</v>
      </c>
      <c r="BP18">
        <v>352.99738350691678</v>
      </c>
      <c r="BQ18" s="29">
        <v>0.99037230949849897</v>
      </c>
      <c r="BR18">
        <v>4.2670000000000003</v>
      </c>
    </row>
    <row r="19" spans="1:70">
      <c r="A19" s="20" t="s">
        <v>743</v>
      </c>
      <c r="B19">
        <v>14513463.484999999</v>
      </c>
      <c r="C19" s="21">
        <v>612.67292008461743</v>
      </c>
      <c r="D19">
        <v>91.91255897533145</v>
      </c>
      <c r="E19">
        <v>612.21368217827785</v>
      </c>
      <c r="F19">
        <v>2624225.3455417412</v>
      </c>
      <c r="G19">
        <v>1591108.2176913612</v>
      </c>
      <c r="H19">
        <v>2.2426155999369982E-5</v>
      </c>
      <c r="I19">
        <v>7.053398392243067E-5</v>
      </c>
      <c r="J19">
        <v>0.48291804642989189</v>
      </c>
      <c r="K19">
        <v>8145.6939161944201</v>
      </c>
      <c r="L19">
        <v>5.6835159172802328E-3</v>
      </c>
      <c r="M19">
        <v>360</v>
      </c>
      <c r="N19">
        <v>3998.8440000000001</v>
      </c>
      <c r="O19" s="22">
        <v>8.7843467213758383E-5</v>
      </c>
      <c r="P19" s="22">
        <v>2.9843873572041598E-2</v>
      </c>
      <c r="Q19">
        <v>1.1773735336561952E-2</v>
      </c>
      <c r="R19">
        <v>3.4036</v>
      </c>
      <c r="S19" s="23">
        <v>826592.95225375018</v>
      </c>
      <c r="T19">
        <v>555.37222222222226</v>
      </c>
      <c r="U19" s="24">
        <v>595.36754832385554</v>
      </c>
      <c r="V19">
        <v>0.03</v>
      </c>
      <c r="W19" s="22">
        <v>1691964.4706523549</v>
      </c>
      <c r="X19">
        <v>1.5690019581589582E-2</v>
      </c>
      <c r="Y19">
        <v>7.9834067557107096</v>
      </c>
      <c r="Z19">
        <v>7.9834067631711267</v>
      </c>
      <c r="AA19">
        <v>-7.460417172922007E-9</v>
      </c>
      <c r="AB19">
        <v>1.3313705165212129E-5</v>
      </c>
      <c r="AC19">
        <v>630.97258534774949</v>
      </c>
      <c r="AD19">
        <v>37465.194600950781</v>
      </c>
      <c r="AE19">
        <v>595.36754863358135</v>
      </c>
      <c r="AF19" s="25">
        <v>3.0972580589150311E-7</v>
      </c>
      <c r="AG19">
        <v>1.3327856807672183E-5</v>
      </c>
      <c r="AH19">
        <v>51.227055249481417</v>
      </c>
      <c r="AI19">
        <v>0.2892665261459203</v>
      </c>
      <c r="AJ19">
        <v>33.462864511048522</v>
      </c>
      <c r="AK19">
        <v>1.1498669330738793</v>
      </c>
      <c r="AL19">
        <v>1.1897427482145444</v>
      </c>
      <c r="AM19">
        <v>612.67292008287473</v>
      </c>
      <c r="AN19">
        <v>1.7427055354346521E-9</v>
      </c>
      <c r="AO19">
        <v>1.4151642460053589E-8</v>
      </c>
      <c r="AP19">
        <v>3.4655277763025674</v>
      </c>
      <c r="AQ19">
        <v>3.7207528377677323E-5</v>
      </c>
      <c r="AR19">
        <v>6.6710042250661183E-6</v>
      </c>
      <c r="AS19">
        <v>16.749197846087068</v>
      </c>
      <c r="AT19">
        <v>11.041751836692381</v>
      </c>
      <c r="AU19">
        <v>3.1940091963653399</v>
      </c>
      <c r="AV19">
        <v>0.2715185799372275</v>
      </c>
      <c r="AW19">
        <v>8.4069711173875416E-3</v>
      </c>
      <c r="AX19">
        <v>0.27151856824983073</v>
      </c>
      <c r="AY19">
        <v>1.1687396772597225E-8</v>
      </c>
      <c r="AZ19">
        <v>1033117.12785038</v>
      </c>
      <c r="BA19">
        <v>1.0736468087805862E-5</v>
      </c>
      <c r="BB19" s="23">
        <v>833677.3511940313</v>
      </c>
      <c r="BC19" s="26">
        <v>7084.3989402811276</v>
      </c>
      <c r="BD19" s="27">
        <v>0.85706016739740321</v>
      </c>
      <c r="BE19" s="23">
        <v>1339360.4735265824</v>
      </c>
      <c r="BF19" s="28">
        <v>0.6224443439031242</v>
      </c>
      <c r="BG19">
        <v>1.363</v>
      </c>
      <c r="BH19">
        <v>-0.14908507284211994</v>
      </c>
      <c r="BI19">
        <v>4.5999999999999999E-2</v>
      </c>
      <c r="BJ19">
        <v>5625</v>
      </c>
      <c r="BK19" s="21">
        <v>1.0436162589554223</v>
      </c>
      <c r="BL19">
        <v>57.300697862395168</v>
      </c>
      <c r="BM19">
        <v>0.8336773511940313</v>
      </c>
      <c r="BN19">
        <v>57.300697862395168</v>
      </c>
      <c r="BO19">
        <v>1.0436162589554223</v>
      </c>
      <c r="BP19">
        <v>299.31414652588472</v>
      </c>
      <c r="BQ19" s="29">
        <v>1.0031176864628686</v>
      </c>
      <c r="BR19">
        <v>4.2670000000000003</v>
      </c>
    </row>
    <row r="20" spans="1:70">
      <c r="A20" s="20" t="s">
        <v>744</v>
      </c>
      <c r="B20">
        <v>16581890.584999999</v>
      </c>
      <c r="C20" s="21">
        <v>623.40834329200698</v>
      </c>
      <c r="D20">
        <v>114.24072089270538</v>
      </c>
      <c r="E20">
        <v>573.66553119769708</v>
      </c>
      <c r="F20">
        <v>2561880.926064556</v>
      </c>
      <c r="G20">
        <v>1673008.4528857057</v>
      </c>
      <c r="H20">
        <v>2.3778054068935119E-5</v>
      </c>
      <c r="I20">
        <v>6.5676255486798709E-5</v>
      </c>
      <c r="J20">
        <v>0.4599028461125329</v>
      </c>
      <c r="K20">
        <v>10188.161618072991</v>
      </c>
      <c r="L20">
        <v>3.6065031383353337E-3</v>
      </c>
      <c r="M20" s="30">
        <v>371</v>
      </c>
      <c r="N20">
        <v>2615.7240000000002</v>
      </c>
      <c r="O20" s="22">
        <v>8.7843467213758383E-5</v>
      </c>
      <c r="P20" s="22">
        <v>2.9843873572041598E-2</v>
      </c>
      <c r="Q20">
        <v>1.1773735336561952E-2</v>
      </c>
      <c r="R20">
        <v>3.4036</v>
      </c>
      <c r="S20" s="23">
        <v>1206347.48046875</v>
      </c>
      <c r="T20">
        <v>512.59444444444443</v>
      </c>
      <c r="U20" s="24">
        <v>583.93964641759032</v>
      </c>
      <c r="V20">
        <v>0.03</v>
      </c>
      <c r="W20" s="22">
        <v>1188608.2081985644</v>
      </c>
      <c r="X20">
        <v>1.6672181447234841E-2</v>
      </c>
      <c r="Y20">
        <v>7.7446854911576279</v>
      </c>
      <c r="Z20">
        <v>7.7446855018271785</v>
      </c>
      <c r="AA20">
        <v>-1.0669550576380971E-8</v>
      </c>
      <c r="AB20">
        <v>1.741165450435356E-5</v>
      </c>
      <c r="AC20">
        <v>672.77591545644179</v>
      </c>
      <c r="AD20">
        <v>27130.634457357668</v>
      </c>
      <c r="AE20">
        <v>583.93964641759021</v>
      </c>
      <c r="AF20" s="25">
        <v>0</v>
      </c>
      <c r="AG20">
        <v>1.7449485073210859E-5</v>
      </c>
      <c r="AH20">
        <v>24.855787052978158</v>
      </c>
      <c r="AI20">
        <v>0.20815381826422133</v>
      </c>
      <c r="AJ20">
        <v>31.726149747123245</v>
      </c>
      <c r="AK20">
        <v>2.7456347766637945</v>
      </c>
      <c r="AL20">
        <v>1.4549166438635874</v>
      </c>
      <c r="AM20">
        <v>623.40834326614356</v>
      </c>
      <c r="AN20">
        <v>2.5863414521154482E-8</v>
      </c>
      <c r="AO20">
        <v>3.7830568857298786E-8</v>
      </c>
      <c r="AP20">
        <v>2.4619929099752005</v>
      </c>
      <c r="AQ20">
        <v>3.9241188515814462E-5</v>
      </c>
      <c r="AR20">
        <v>8.7436578210340787E-6</v>
      </c>
      <c r="AS20">
        <v>15.897466097358482</v>
      </c>
      <c r="AT20">
        <v>10.78079865790118</v>
      </c>
      <c r="AU20">
        <v>2.2440644045799232</v>
      </c>
      <c r="AV20">
        <v>0.21792850539527731</v>
      </c>
      <c r="AW20">
        <v>1.2969579179407153E-2</v>
      </c>
      <c r="AX20">
        <v>0.21792849210018753</v>
      </c>
      <c r="AY20">
        <v>1.3295089779097324E-8</v>
      </c>
      <c r="AZ20">
        <v>888872.47317885025</v>
      </c>
      <c r="BA20">
        <v>1.5938790220240618E-5</v>
      </c>
      <c r="BB20" s="23">
        <v>1210279.6478545109</v>
      </c>
      <c r="BC20" s="26">
        <v>3932.1673857609276</v>
      </c>
      <c r="BD20" s="27">
        <v>0.32595644699593573</v>
      </c>
      <c r="BE20" s="23">
        <v>1474768.3455754232</v>
      </c>
      <c r="BF20" s="28">
        <v>0.82065746222826985</v>
      </c>
      <c r="BG20">
        <v>1.363</v>
      </c>
      <c r="BH20">
        <v>-0.49547366238389035</v>
      </c>
      <c r="BI20">
        <v>4.5999999999999999E-2</v>
      </c>
      <c r="BJ20">
        <v>5625</v>
      </c>
      <c r="BK20" s="21">
        <v>1.01886211629783</v>
      </c>
      <c r="BL20">
        <v>110.81389884756254</v>
      </c>
      <c r="BM20">
        <v>1.2102796478545108</v>
      </c>
      <c r="BN20">
        <v>110.81389884756254</v>
      </c>
      <c r="BO20">
        <v>1.01886211629783</v>
      </c>
      <c r="BP20">
        <v>5014.6082699928193</v>
      </c>
      <c r="BQ20" s="29">
        <v>0.84144793974330867</v>
      </c>
      <c r="BR20">
        <v>4.2670000000000003</v>
      </c>
    </row>
    <row r="21" spans="1:70">
      <c r="A21" s="20" t="s">
        <v>745</v>
      </c>
      <c r="B21">
        <v>14547937.27</v>
      </c>
      <c r="C21" s="21">
        <v>612.8617754030106</v>
      </c>
      <c r="D21">
        <v>92.246204919594888</v>
      </c>
      <c r="E21">
        <v>611.60316925921416</v>
      </c>
      <c r="F21">
        <v>2623286.9751734058</v>
      </c>
      <c r="G21">
        <v>1592460.3576735058</v>
      </c>
      <c r="H21">
        <v>2.2446211956304489E-5</v>
      </c>
      <c r="I21">
        <v>7.0453794027894906E-5</v>
      </c>
      <c r="J21">
        <v>0.482528845552468</v>
      </c>
      <c r="K21">
        <v>8170.133161316754</v>
      </c>
      <c r="L21">
        <v>5.6457194724596916E-3</v>
      </c>
      <c r="M21">
        <v>380</v>
      </c>
      <c r="N21">
        <v>4008.3359999999998</v>
      </c>
      <c r="O21" s="22">
        <v>8.7843467213758383E-5</v>
      </c>
      <c r="P21" s="22">
        <v>2.9843873572041598E-2</v>
      </c>
      <c r="Q21">
        <v>1.1773735336561952E-2</v>
      </c>
      <c r="R21">
        <v>3.4036</v>
      </c>
      <c r="S21" s="23">
        <v>908048.90802375018</v>
      </c>
      <c r="T21">
        <v>549.81666666666661</v>
      </c>
      <c r="U21" s="24">
        <v>593.51814005717904</v>
      </c>
      <c r="V21">
        <v>0.03</v>
      </c>
      <c r="W21" s="22">
        <v>1697911.0134352716</v>
      </c>
      <c r="X21">
        <v>1.5657845583178065E-2</v>
      </c>
      <c r="Y21">
        <v>7.991604764218172</v>
      </c>
      <c r="Z21">
        <v>7.9916047703163455</v>
      </c>
      <c r="AA21">
        <v>-6.0981735217069399E-9</v>
      </c>
      <c r="AB21">
        <v>1.3176498316423431E-5</v>
      </c>
      <c r="AC21">
        <v>633.2921207901104</v>
      </c>
      <c r="AD21">
        <v>37558.301081999904</v>
      </c>
      <c r="AE21">
        <v>593.51814005717881</v>
      </c>
      <c r="AF21" s="25">
        <v>0</v>
      </c>
      <c r="AG21">
        <v>1.3191928085213481E-5</v>
      </c>
      <c r="AH21">
        <v>51.416265568123777</v>
      </c>
      <c r="AI21">
        <v>0.28994485147688109</v>
      </c>
      <c r="AJ21">
        <v>33.203893970433001</v>
      </c>
      <c r="AK21">
        <v>1.2831157019620612</v>
      </c>
      <c r="AL21">
        <v>1.1929170333202277</v>
      </c>
      <c r="AM21">
        <v>612.86177539382527</v>
      </c>
      <c r="AN21">
        <v>9.1853280537179671E-9</v>
      </c>
      <c r="AO21">
        <v>1.5429768790049949E-8</v>
      </c>
      <c r="AP21">
        <v>3.4618489840405307</v>
      </c>
      <c r="AQ21">
        <v>3.6927033409265643E-5</v>
      </c>
      <c r="AR21">
        <v>6.6036789270017655E-6</v>
      </c>
      <c r="AS21">
        <v>16.621365238696345</v>
      </c>
      <c r="AT21">
        <v>11.003444651897675</v>
      </c>
      <c r="AU21">
        <v>3.190392125328553</v>
      </c>
      <c r="AV21">
        <v>0.27145685871197767</v>
      </c>
      <c r="AW21">
        <v>8.3405582934937394E-3</v>
      </c>
      <c r="AX21">
        <v>0.27145684708740847</v>
      </c>
      <c r="AY21">
        <v>1.1624569196122536E-8</v>
      </c>
      <c r="AZ21">
        <v>1030826.6174999001</v>
      </c>
      <c r="BA21">
        <v>1.0666852765531644E-5</v>
      </c>
      <c r="BB21" s="23">
        <v>911965.6260853759</v>
      </c>
      <c r="BC21" s="26">
        <v>3916.7180616257247</v>
      </c>
      <c r="BD21" s="27">
        <v>0.43133338160715923</v>
      </c>
      <c r="BE21" s="23">
        <v>1527754.0346380137</v>
      </c>
      <c r="BF21" s="28">
        <v>0.59693223215833768</v>
      </c>
      <c r="BG21">
        <v>1.363</v>
      </c>
      <c r="BH21">
        <v>-0.15423248870421483</v>
      </c>
      <c r="BI21">
        <v>4.5999999999999999E-2</v>
      </c>
      <c r="BJ21">
        <v>5625</v>
      </c>
      <c r="BK21" s="21">
        <v>1.0418556879749954</v>
      </c>
      <c r="BL21">
        <v>63.045108736343991</v>
      </c>
      <c r="BM21">
        <v>0.9119656260853759</v>
      </c>
      <c r="BN21">
        <v>63.045108736343991</v>
      </c>
      <c r="BO21">
        <v>1.0418556879749954</v>
      </c>
      <c r="BP21">
        <v>531.07703666991813</v>
      </c>
      <c r="BQ21" s="29">
        <v>0.99973876398184058</v>
      </c>
      <c r="BR21">
        <v>4.2670000000000003</v>
      </c>
    </row>
    <row r="22" spans="1:70">
      <c r="A22" s="20" t="s">
        <v>746</v>
      </c>
      <c r="B22">
        <v>14513463.484999999</v>
      </c>
      <c r="C22" s="21">
        <v>612.67292008461743</v>
      </c>
      <c r="D22">
        <v>91.91255897533145</v>
      </c>
      <c r="E22">
        <v>612.21368217827785</v>
      </c>
      <c r="F22">
        <v>2624225.3455417412</v>
      </c>
      <c r="G22">
        <v>1591108.2176913612</v>
      </c>
      <c r="H22">
        <v>2.2426155999369982E-5</v>
      </c>
      <c r="I22">
        <v>7.053398392243067E-5</v>
      </c>
      <c r="J22">
        <v>0.48291804642989189</v>
      </c>
      <c r="K22">
        <v>8145.6939161944201</v>
      </c>
      <c r="L22">
        <v>5.6835159172802328E-3</v>
      </c>
      <c r="M22" s="30">
        <v>381</v>
      </c>
      <c r="N22">
        <v>2743.1880000000001</v>
      </c>
      <c r="O22" s="22">
        <v>8.7843467213758383E-5</v>
      </c>
      <c r="P22" s="22">
        <v>2.9843873572041598E-2</v>
      </c>
      <c r="Q22">
        <v>1.1773735336561952E-2</v>
      </c>
      <c r="R22">
        <v>3.4036</v>
      </c>
      <c r="S22" s="23">
        <v>780623.66789375001</v>
      </c>
      <c r="T22">
        <v>536.65</v>
      </c>
      <c r="U22" s="24">
        <v>591.71024613657119</v>
      </c>
      <c r="V22">
        <v>0.03</v>
      </c>
      <c r="W22" s="22">
        <v>1160679.5944827786</v>
      </c>
      <c r="X22">
        <v>1.7914606230257365E-2</v>
      </c>
      <c r="Y22">
        <v>7.4713032927839338</v>
      </c>
      <c r="Z22">
        <v>7.4713033004926528</v>
      </c>
      <c r="AA22">
        <v>-7.7087189964686331E-9</v>
      </c>
      <c r="AB22">
        <v>2.4778381409831509E-5</v>
      </c>
      <c r="AC22">
        <v>638.59647756584832</v>
      </c>
      <c r="AD22">
        <v>27462.558401166487</v>
      </c>
      <c r="AE22">
        <v>591.71024652253595</v>
      </c>
      <c r="AF22" s="25">
        <v>3.8596476770180743E-7</v>
      </c>
      <c r="AG22">
        <v>2.4800742986918205E-5</v>
      </c>
      <c r="AH22">
        <v>27.52487738375909</v>
      </c>
      <c r="AI22">
        <v>0.21203677045850144</v>
      </c>
      <c r="AJ22">
        <v>45.643662913022339</v>
      </c>
      <c r="AK22">
        <v>1.5531770240785667</v>
      </c>
      <c r="AL22">
        <v>1.1897427482145444</v>
      </c>
      <c r="AM22">
        <v>612.6729200484657</v>
      </c>
      <c r="AN22">
        <v>3.6151732274447568E-8</v>
      </c>
      <c r="AO22">
        <v>2.2361577086696204E-8</v>
      </c>
      <c r="AP22">
        <v>2.907430637604469</v>
      </c>
      <c r="AQ22">
        <v>5.2862885427664229E-5</v>
      </c>
      <c r="AR22">
        <v>1.2411552282002451E-5</v>
      </c>
      <c r="AS22">
        <v>22.842408749040008</v>
      </c>
      <c r="AT22">
        <v>12.593094205469992</v>
      </c>
      <c r="AU22">
        <v>2.6701990254075252</v>
      </c>
      <c r="AV22">
        <v>0.23723161219694378</v>
      </c>
      <c r="AW22">
        <v>1.5646368479930721E-2</v>
      </c>
      <c r="AX22">
        <v>0.23723161047988731</v>
      </c>
      <c r="AY22">
        <v>1.7170564692303714E-9</v>
      </c>
      <c r="AZ22">
        <v>1033117.12785038</v>
      </c>
      <c r="BA22">
        <v>1.8181993662699984E-5</v>
      </c>
      <c r="BB22" s="23">
        <v>777881.63891220221</v>
      </c>
      <c r="BC22" s="26">
        <v>-2742.0289815478027</v>
      </c>
      <c r="BD22" s="27">
        <v>-0.3512613176264876</v>
      </c>
      <c r="BE22" s="23">
        <v>1183347.055731178</v>
      </c>
      <c r="BF22" s="28">
        <v>0.65735714230645304</v>
      </c>
      <c r="BG22">
        <v>1.363</v>
      </c>
      <c r="BH22">
        <v>-0.19698048897518766</v>
      </c>
      <c r="BI22">
        <v>4.5999999999999999E-2</v>
      </c>
      <c r="BJ22">
        <v>5625</v>
      </c>
      <c r="BK22" s="21">
        <v>1.0365232091638805</v>
      </c>
      <c r="BL22">
        <v>76.022920084617454</v>
      </c>
      <c r="BM22">
        <v>0.77788163891220219</v>
      </c>
      <c r="BN22">
        <v>76.022920084617454</v>
      </c>
      <c r="BO22">
        <v>1.0365232091638805</v>
      </c>
      <c r="BP22">
        <v>1297.6507714227355</v>
      </c>
      <c r="BQ22" s="29">
        <v>0.9592297620789777</v>
      </c>
      <c r="BR22">
        <v>4.2670000000000003</v>
      </c>
    </row>
  </sheetData>
  <phoneticPr fontId="1"/>
  <pageMargins left="0.7" right="0.7" top="0.75" bottom="0.75" header="0.3" footer="0.3"/>
  <drawing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R87"/>
  <sheetViews>
    <sheetView topLeftCell="A48" workbookViewId="0">
      <selection activeCell="I62" sqref="I62"/>
    </sheetView>
  </sheetViews>
  <sheetFormatPr defaultRowHeight="13.5"/>
  <cols>
    <col min="1" max="1" width="23.75" customWidth="1"/>
    <col min="2" max="2" width="10.625" customWidth="1"/>
    <col min="3" max="3" width="12.75" customWidth="1"/>
    <col min="4" max="10" width="13.875" customWidth="1"/>
    <col min="11" max="12" width="15" customWidth="1"/>
    <col min="13" max="13" width="10.625" customWidth="1"/>
    <col min="14" max="14" width="12" customWidth="1"/>
    <col min="15" max="16" width="14.25" customWidth="1"/>
    <col min="17" max="17" width="10.625" customWidth="1"/>
    <col min="18" max="18" width="14.25" customWidth="1"/>
    <col min="19" max="19" width="25.5" customWidth="1"/>
    <col min="20" max="20" width="14.25" customWidth="1"/>
    <col min="21" max="21" width="15.75" customWidth="1"/>
    <col min="22" max="23" width="13.125" customWidth="1"/>
    <col min="24" max="24" width="32.125" customWidth="1"/>
    <col min="25" max="25" width="9.75" customWidth="1"/>
    <col min="26" max="26" width="32.125" customWidth="1"/>
    <col min="27" max="27" width="10.5" customWidth="1"/>
    <col min="28" max="28" width="20" customWidth="1"/>
    <col min="29" max="31" width="10.625" customWidth="1"/>
    <col min="32" max="32" width="20.625" customWidth="1"/>
    <col min="33" max="33" width="27.25" customWidth="1"/>
    <col min="34" max="38" width="20" customWidth="1"/>
    <col min="39" max="39" width="21" customWidth="1"/>
    <col min="40" max="41" width="20" customWidth="1"/>
    <col min="42" max="42" width="15.875" customWidth="1"/>
    <col min="43" max="43" width="16.5" customWidth="1"/>
    <col min="44" max="44" width="11.625" customWidth="1"/>
    <col min="45" max="45" width="18.125" customWidth="1"/>
    <col min="46" max="46" width="19.375" customWidth="1"/>
    <col min="47" max="47" width="18.125" customWidth="1"/>
    <col min="48" max="48" width="13" customWidth="1"/>
    <col min="49" max="49" width="19" customWidth="1"/>
    <col min="50" max="50" width="18.125" customWidth="1"/>
    <col min="51" max="51" width="13.75" customWidth="1"/>
    <col min="52" max="52" width="16.75" customWidth="1"/>
    <col min="53" max="53" width="12.875" customWidth="1"/>
    <col min="54" max="54" width="20.625" customWidth="1"/>
    <col min="55" max="55" width="13.875" customWidth="1"/>
    <col min="56" max="56" width="15.625" customWidth="1"/>
    <col min="57" max="57" width="13.875" customWidth="1"/>
    <col min="58" max="58" width="12.625" customWidth="1"/>
    <col min="59" max="60" width="9.125" customWidth="1"/>
    <col min="61" max="61" width="12.875" customWidth="1"/>
    <col min="62" max="62" width="9.125" customWidth="1"/>
    <col min="63" max="63" width="11.5" customWidth="1"/>
    <col min="64" max="64" width="12.75" customWidth="1"/>
    <col min="65" max="65" width="12.875" customWidth="1"/>
    <col min="66" max="67" width="12.75" customWidth="1"/>
    <col min="68" max="68" width="15.375" customWidth="1"/>
    <col min="69" max="69" width="13.375" customWidth="1"/>
    <col min="70" max="70" width="13.25" customWidth="1"/>
  </cols>
  <sheetData>
    <row r="1" spans="1:70" ht="61.5" customHeight="1">
      <c r="A1" t="s">
        <v>535</v>
      </c>
      <c r="B1" t="s">
        <v>536</v>
      </c>
      <c r="C1" s="1" t="s">
        <v>537</v>
      </c>
      <c r="D1" s="1" t="s">
        <v>538</v>
      </c>
      <c r="E1" s="1" t="s">
        <v>539</v>
      </c>
      <c r="F1" s="1" t="s">
        <v>540</v>
      </c>
      <c r="G1" s="1" t="s">
        <v>541</v>
      </c>
      <c r="H1" s="1" t="s">
        <v>542</v>
      </c>
      <c r="I1" s="1" t="s">
        <v>543</v>
      </c>
      <c r="J1" s="1" t="s">
        <v>544</v>
      </c>
      <c r="K1" s="1" t="s">
        <v>545</v>
      </c>
      <c r="L1" s="1" t="s">
        <v>546</v>
      </c>
      <c r="M1" s="2" t="s">
        <v>54</v>
      </c>
      <c r="N1" s="2" t="s">
        <v>547</v>
      </c>
      <c r="O1" s="2" t="s">
        <v>548</v>
      </c>
      <c r="P1" s="2" t="s">
        <v>549</v>
      </c>
      <c r="Q1" s="2" t="s">
        <v>550</v>
      </c>
      <c r="R1" s="2" t="s">
        <v>372</v>
      </c>
      <c r="S1" s="3" t="s">
        <v>551</v>
      </c>
      <c r="T1" s="2" t="s">
        <v>552</v>
      </c>
      <c r="U1" s="2" t="s">
        <v>553</v>
      </c>
      <c r="V1" s="4" t="s">
        <v>554</v>
      </c>
      <c r="W1" s="4" t="s">
        <v>555</v>
      </c>
      <c r="X1" s="4" t="s">
        <v>556</v>
      </c>
      <c r="Y1" s="4" t="s">
        <v>557</v>
      </c>
      <c r="Z1" s="4" t="s">
        <v>558</v>
      </c>
      <c r="AA1" s="4" t="s">
        <v>559</v>
      </c>
      <c r="AB1" s="4" t="s">
        <v>560</v>
      </c>
      <c r="AC1" s="5" t="s">
        <v>561</v>
      </c>
      <c r="AD1" s="5" t="s">
        <v>562</v>
      </c>
      <c r="AE1" s="5" t="s">
        <v>563</v>
      </c>
      <c r="AF1" s="5" t="s">
        <v>564</v>
      </c>
      <c r="AG1" s="6" t="s">
        <v>565</v>
      </c>
      <c r="AH1" s="6" t="s">
        <v>566</v>
      </c>
      <c r="AI1" s="6" t="s">
        <v>567</v>
      </c>
      <c r="AJ1" s="7" t="s">
        <v>568</v>
      </c>
      <c r="AK1" s="7" t="s">
        <v>569</v>
      </c>
      <c r="AL1" s="7" t="s">
        <v>570</v>
      </c>
      <c r="AM1" s="7" t="s">
        <v>571</v>
      </c>
      <c r="AN1" s="7" t="s">
        <v>572</v>
      </c>
      <c r="AO1" s="8" t="s">
        <v>573</v>
      </c>
      <c r="AP1" s="2" t="s">
        <v>574</v>
      </c>
      <c r="AQ1" s="2" t="s">
        <v>575</v>
      </c>
      <c r="AR1" s="2" t="s">
        <v>576</v>
      </c>
      <c r="AS1" s="2" t="s">
        <v>577</v>
      </c>
      <c r="AT1" s="2" t="s">
        <v>578</v>
      </c>
      <c r="AU1" s="2" t="s">
        <v>579</v>
      </c>
      <c r="AV1" s="2" t="s">
        <v>580</v>
      </c>
      <c r="AW1" s="2" t="s">
        <v>581</v>
      </c>
      <c r="AX1" s="2" t="s">
        <v>582</v>
      </c>
      <c r="AY1" s="2" t="s">
        <v>583</v>
      </c>
      <c r="AZ1" s="9" t="s">
        <v>584</v>
      </c>
      <c r="BA1" t="s">
        <v>585</v>
      </c>
      <c r="BB1" t="s">
        <v>586</v>
      </c>
      <c r="BC1" s="10" t="s">
        <v>587</v>
      </c>
      <c r="BD1" s="10" t="s">
        <v>588</v>
      </c>
      <c r="BE1" t="s">
        <v>589</v>
      </c>
      <c r="BF1" s="11" t="s">
        <v>590</v>
      </c>
      <c r="BG1" t="s">
        <v>591</v>
      </c>
      <c r="BH1" t="s">
        <v>592</v>
      </c>
      <c r="BI1" t="s">
        <v>593</v>
      </c>
      <c r="BJ1" t="s">
        <v>594</v>
      </c>
      <c r="BK1" t="s">
        <v>595</v>
      </c>
      <c r="BL1" t="s">
        <v>596</v>
      </c>
      <c r="BM1" t="s">
        <v>597</v>
      </c>
      <c r="BN1" t="s">
        <v>598</v>
      </c>
      <c r="BO1" t="s">
        <v>599</v>
      </c>
      <c r="BP1" t="s">
        <v>600</v>
      </c>
      <c r="BQ1" t="s">
        <v>601</v>
      </c>
      <c r="BR1" t="s">
        <v>602</v>
      </c>
    </row>
    <row r="2" spans="1:70">
      <c r="A2" s="31" t="s">
        <v>603</v>
      </c>
      <c r="B2" s="21">
        <v>13789520</v>
      </c>
      <c r="C2" s="21">
        <v>608.621106065763</v>
      </c>
      <c r="D2" s="21">
        <v>85.147893581579396</v>
      </c>
      <c r="E2" s="21">
        <v>624.86627494838649</v>
      </c>
      <c r="F2" s="21">
        <v>2643264.3898665085</v>
      </c>
      <c r="G2" s="21">
        <v>1562686.9740257831</v>
      </c>
      <c r="H2" s="21">
        <v>2.2019594042733509E-5</v>
      </c>
      <c r="I2" s="21">
        <v>7.2223252690249831E-5</v>
      </c>
      <c r="J2" s="21">
        <v>0.4911212487937569</v>
      </c>
      <c r="K2" s="21">
        <v>7679.7516396704104</v>
      </c>
      <c r="L2" s="21">
        <v>6.5036382888884548E-3</v>
      </c>
      <c r="M2" s="30">
        <v>1</v>
      </c>
      <c r="N2" s="21">
        <v>2440.8000000000002</v>
      </c>
      <c r="O2" s="32">
        <v>2.8502295699234241E-6</v>
      </c>
      <c r="P2" s="32">
        <v>5.9847340050885548E-3</v>
      </c>
      <c r="Q2" s="32">
        <v>1.905E-3</v>
      </c>
      <c r="R2" s="21">
        <v>0.15240000000000001</v>
      </c>
      <c r="S2" s="33">
        <v>4672272.75390625</v>
      </c>
      <c r="T2" s="21">
        <v>499.95139682144003</v>
      </c>
      <c r="U2" s="34">
        <v>579.71390387992221</v>
      </c>
      <c r="V2" s="21">
        <v>0.03</v>
      </c>
      <c r="W2" s="32">
        <v>64379.875272880287</v>
      </c>
      <c r="X2" s="21">
        <v>3.526893093705516E-2</v>
      </c>
      <c r="Y2" s="21">
        <v>5.3248067667956391</v>
      </c>
      <c r="Z2" s="21">
        <v>5.3248067760604378</v>
      </c>
      <c r="AA2" s="21">
        <v>-9.2647987059990555E-9</v>
      </c>
      <c r="AB2" s="21">
        <v>1.8567695831321663E-5</v>
      </c>
      <c r="AC2" s="21">
        <v>702.3273176893797</v>
      </c>
      <c r="AD2" s="21">
        <v>2137.3285628537874</v>
      </c>
      <c r="AE2" s="21">
        <v>579.71390387992199</v>
      </c>
      <c r="AF2" s="35">
        <v>0</v>
      </c>
      <c r="AG2" s="21">
        <v>1.8661841636896877E-5</v>
      </c>
      <c r="AH2" s="21">
        <v>42.031957102081762</v>
      </c>
      <c r="AI2" s="21">
        <v>0.25935597833921981</v>
      </c>
      <c r="AJ2" s="21">
        <v>41.875577077158823</v>
      </c>
      <c r="AK2" s="21">
        <v>5.8745145167453661</v>
      </c>
      <c r="AL2" s="21">
        <v>1.1293680422758512</v>
      </c>
      <c r="AM2" s="21">
        <v>608.6211060604677</v>
      </c>
      <c r="AN2" s="21">
        <v>5.2953055273974314E-9</v>
      </c>
      <c r="AO2" s="21">
        <v>9.4145805575213836E-8</v>
      </c>
      <c r="AP2" s="21">
        <v>3.4252145230560878</v>
      </c>
      <c r="AQ2" s="21">
        <v>4.648006373113179E-5</v>
      </c>
      <c r="AR2" s="21">
        <v>9.3779937212360455E-6</v>
      </c>
      <c r="AS2" s="21">
        <v>21.043416107780871</v>
      </c>
      <c r="AT2" s="21">
        <v>12.182938686136264</v>
      </c>
      <c r="AU2" s="21">
        <v>3.1597179819896</v>
      </c>
      <c r="AV2" s="21">
        <v>0.26549654106648779</v>
      </c>
      <c r="AW2" s="21">
        <v>1.116311006709798E-2</v>
      </c>
      <c r="AX2" s="21">
        <v>0.26549653131102197</v>
      </c>
      <c r="AY2" s="21">
        <v>9.7554658240461833E-9</v>
      </c>
      <c r="AZ2" s="21">
        <v>1080577.4158407254</v>
      </c>
      <c r="BA2" s="21">
        <v>1.3569971579374469E-5</v>
      </c>
      <c r="BB2" s="33">
        <v>4684519.057149075</v>
      </c>
      <c r="BC2" s="36">
        <v>12246.303242824972</v>
      </c>
      <c r="BD2" s="37">
        <v>0.26210591478390166</v>
      </c>
      <c r="BE2" s="33">
        <v>4038400</v>
      </c>
      <c r="BF2" s="38">
        <v>1.1599938235808922</v>
      </c>
      <c r="BG2" s="21">
        <v>1</v>
      </c>
      <c r="BH2" s="21">
        <v>-0.05</v>
      </c>
      <c r="BI2" s="21">
        <v>4.5999999999999999E-2</v>
      </c>
      <c r="BJ2" s="21">
        <v>5625</v>
      </c>
      <c r="BK2" s="21">
        <v>1.0198921490853734</v>
      </c>
      <c r="BL2" s="21">
        <v>108.66970924432297</v>
      </c>
      <c r="BM2" s="21">
        <v>4.6845190571490747</v>
      </c>
      <c r="BN2" s="21">
        <v>108.66970924432297</v>
      </c>
      <c r="BO2" s="21">
        <v>1.0198921490853734</v>
      </c>
      <c r="BP2" s="21">
        <v>4715.5289676998564</v>
      </c>
      <c r="BQ2" s="29" t="s">
        <v>604</v>
      </c>
      <c r="BR2">
        <v>0.15240000000000001</v>
      </c>
    </row>
    <row r="3" spans="1:70">
      <c r="A3" s="20" t="s">
        <v>605</v>
      </c>
      <c r="B3">
        <v>13789520</v>
      </c>
      <c r="C3" s="21">
        <v>608.621106065763</v>
      </c>
      <c r="D3">
        <v>85.147893581579396</v>
      </c>
      <c r="E3">
        <v>624.86627494838649</v>
      </c>
      <c r="F3">
        <v>2643264.3898665085</v>
      </c>
      <c r="G3">
        <v>1562686.9740257831</v>
      </c>
      <c r="H3">
        <v>2.2019594042733509E-5</v>
      </c>
      <c r="I3">
        <v>7.2223252690249831E-5</v>
      </c>
      <c r="J3">
        <v>0.4911212487937569</v>
      </c>
      <c r="K3">
        <v>7679.7516396704104</v>
      </c>
      <c r="L3">
        <v>6.5036382888884548E-3</v>
      </c>
      <c r="M3">
        <v>2</v>
      </c>
      <c r="N3">
        <v>2454.36</v>
      </c>
      <c r="O3" s="22">
        <v>2.8502295699234241E-6</v>
      </c>
      <c r="P3" s="22">
        <v>5.9847340050885548E-3</v>
      </c>
      <c r="Q3" s="22">
        <v>1.905E-3</v>
      </c>
      <c r="R3">
        <v>0.15240000000000001</v>
      </c>
      <c r="S3" s="23">
        <v>4703655.76171875</v>
      </c>
      <c r="T3">
        <v>499.39149608425203</v>
      </c>
      <c r="U3" s="24">
        <v>579.24612003590698</v>
      </c>
      <c r="V3">
        <v>0.03</v>
      </c>
      <c r="W3" s="22">
        <v>64737.541246618523</v>
      </c>
      <c r="X3">
        <v>3.5176483310940303E-2</v>
      </c>
      <c r="Y3">
        <v>5.3317992613705751</v>
      </c>
      <c r="Z3">
        <v>5.3317993110830209</v>
      </c>
      <c r="AA3">
        <v>-4.9712445715499598E-8</v>
      </c>
      <c r="AB3">
        <v>1.8411354894901712E-5</v>
      </c>
      <c r="AC3">
        <v>702.61252032171808</v>
      </c>
      <c r="AD3">
        <v>2146.3839957592782</v>
      </c>
      <c r="AE3">
        <v>579.24612003590687</v>
      </c>
      <c r="AF3" s="25">
        <v>0</v>
      </c>
      <c r="AG3">
        <v>1.8506040595866501E-5</v>
      </c>
      <c r="AH3">
        <v>42.388873557737206</v>
      </c>
      <c r="AI3">
        <v>0.26045481765728556</v>
      </c>
      <c r="AJ3">
        <v>41.701910089070189</v>
      </c>
      <c r="AK3">
        <v>5.8962344986820385</v>
      </c>
      <c r="AL3">
        <v>1.1293680422758512</v>
      </c>
      <c r="AM3">
        <v>608.62110597747255</v>
      </c>
      <c r="AN3">
        <v>8.8290448729821946E-8</v>
      </c>
      <c r="AO3">
        <v>9.4685700964788661E-8</v>
      </c>
      <c r="AP3">
        <v>3.4337449006645593</v>
      </c>
      <c r="AQ3">
        <v>4.6249411770944216E-5</v>
      </c>
      <c r="AR3">
        <v>9.3003631484156447E-6</v>
      </c>
      <c r="AS3">
        <v>20.957638442528836</v>
      </c>
      <c r="AT3">
        <v>12.162515916892266</v>
      </c>
      <c r="AU3">
        <v>3.1677858653880087</v>
      </c>
      <c r="AV3">
        <v>0.26595903527655063</v>
      </c>
      <c r="AW3">
        <v>1.1069116116685186E-2</v>
      </c>
      <c r="AX3">
        <v>0.26595902522200776</v>
      </c>
      <c r="AY3">
        <v>1.0054542864956773E-8</v>
      </c>
      <c r="AZ3">
        <v>1080577.4158407254</v>
      </c>
      <c r="BA3">
        <v>1.3469087864387714E-5</v>
      </c>
      <c r="BB3" s="23">
        <v>4746671.5879564378</v>
      </c>
      <c r="BC3" s="26">
        <v>43015.826237687841</v>
      </c>
      <c r="BD3" s="27">
        <v>0.91451901280227932</v>
      </c>
      <c r="BE3" s="23">
        <v>4038400</v>
      </c>
      <c r="BF3" s="28">
        <v>1.1753842085866772</v>
      </c>
      <c r="BG3">
        <v>1</v>
      </c>
      <c r="BH3">
        <v>-5.5E-2</v>
      </c>
      <c r="BI3">
        <v>4.5999999999999999E-2</v>
      </c>
      <c r="BJ3">
        <v>5625</v>
      </c>
      <c r="BK3" s="21">
        <v>1.0196209706560595</v>
      </c>
      <c r="BL3">
        <v>109.22960998151098</v>
      </c>
      <c r="BM3">
        <v>4.7466715879564374</v>
      </c>
      <c r="BN3">
        <v>109.22960998151098</v>
      </c>
      <c r="BO3">
        <v>1.0196209706560595</v>
      </c>
      <c r="BP3">
        <v>4792.738898192124</v>
      </c>
      <c r="BQ3" s="29" t="s">
        <v>604</v>
      </c>
      <c r="BR3">
        <v>0.15240000000000001</v>
      </c>
    </row>
    <row r="4" spans="1:70">
      <c r="A4" s="20" t="s">
        <v>606</v>
      </c>
      <c r="B4">
        <v>13789520</v>
      </c>
      <c r="C4" s="21">
        <v>608.621106065763</v>
      </c>
      <c r="D4">
        <v>85.147893581579396</v>
      </c>
      <c r="E4">
        <v>624.86627494838649</v>
      </c>
      <c r="F4">
        <v>2643264.3898665085</v>
      </c>
      <c r="G4">
        <v>1562686.9740257831</v>
      </c>
      <c r="H4">
        <v>2.2019594042733509E-5</v>
      </c>
      <c r="I4">
        <v>7.2223252690249831E-5</v>
      </c>
      <c r="J4">
        <v>0.4911212487937569</v>
      </c>
      <c r="K4">
        <v>7679.7516396704104</v>
      </c>
      <c r="L4">
        <v>6.5036382888884548E-3</v>
      </c>
      <c r="M4" s="30">
        <v>3</v>
      </c>
      <c r="N4">
        <v>3037.44</v>
      </c>
      <c r="O4" s="22">
        <v>2.8502295699234241E-6</v>
      </c>
      <c r="P4" s="22">
        <v>5.9847340050885548E-3</v>
      </c>
      <c r="Q4" s="22">
        <v>1.905E-3</v>
      </c>
      <c r="R4">
        <v>0.15240000000000001</v>
      </c>
      <c r="S4" s="23">
        <v>5584453.61328125</v>
      </c>
      <c r="T4">
        <v>495.51145537057801</v>
      </c>
      <c r="U4" s="24">
        <v>572.11974794106345</v>
      </c>
      <c r="V4">
        <v>0.03</v>
      </c>
      <c r="W4" s="22">
        <v>80117.178117362142</v>
      </c>
      <c r="X4">
        <v>3.1869500535929983E-2</v>
      </c>
      <c r="Y4">
        <v>5.6016035854691575</v>
      </c>
      <c r="Z4">
        <v>5.6016036114539407</v>
      </c>
      <c r="AA4">
        <v>-2.5984783214028084E-8</v>
      </c>
      <c r="AB4">
        <v>1.3268567100478401E-5</v>
      </c>
      <c r="AC4">
        <v>702.10302486033402</v>
      </c>
      <c r="AD4">
        <v>2528.3563479605123</v>
      </c>
      <c r="AE4">
        <v>572.11974794106345</v>
      </c>
      <c r="AF4" s="25">
        <v>0</v>
      </c>
      <c r="AG4">
        <v>1.335316806938693E-5</v>
      </c>
      <c r="AH4">
        <v>58.818453323303892</v>
      </c>
      <c r="AI4">
        <v>0.30680558226383198</v>
      </c>
      <c r="AJ4">
        <v>35.445214964428409</v>
      </c>
      <c r="AK4">
        <v>6.0176874881720153</v>
      </c>
      <c r="AL4">
        <v>1.1293680422758512</v>
      </c>
      <c r="AM4">
        <v>608.62110605653015</v>
      </c>
      <c r="AN4">
        <v>9.2328491518856026E-9</v>
      </c>
      <c r="AO4">
        <v>8.460096890852936E-8</v>
      </c>
      <c r="AP4">
        <v>3.7694089057382754</v>
      </c>
      <c r="AQ4">
        <v>3.8379186394127265E-5</v>
      </c>
      <c r="AR4">
        <v>6.7188845191477298E-6</v>
      </c>
      <c r="AS4">
        <v>17.834891680000815</v>
      </c>
      <c r="AT4">
        <v>11.355783726706889</v>
      </c>
      <c r="AU4">
        <v>3.4840178383344549</v>
      </c>
      <c r="AV4">
        <v>0.28539106740382048</v>
      </c>
      <c r="AW4">
        <v>7.9772135606323274E-3</v>
      </c>
      <c r="AX4">
        <v>0.28539106354496796</v>
      </c>
      <c r="AY4">
        <v>3.8588525153038233E-9</v>
      </c>
      <c r="AZ4">
        <v>1080577.4158407254</v>
      </c>
      <c r="BA4">
        <v>1.0181751928187352E-5</v>
      </c>
      <c r="BB4" s="23">
        <v>5610425.4715190856</v>
      </c>
      <c r="BC4" s="26">
        <v>25971.858237835579</v>
      </c>
      <c r="BD4" s="27">
        <v>0.46507429439592618</v>
      </c>
      <c r="BE4" s="23">
        <v>5395049.9999999991</v>
      </c>
      <c r="BF4" s="28">
        <v>1.0399209407733174</v>
      </c>
      <c r="BG4">
        <v>1</v>
      </c>
      <c r="BH4">
        <v>-3.3000000000000002E-2</v>
      </c>
      <c r="BI4">
        <v>4.5999999999999999E-2</v>
      </c>
      <c r="BJ4">
        <v>5625</v>
      </c>
      <c r="BK4" s="21">
        <v>1.01778606768568</v>
      </c>
      <c r="BL4">
        <v>113.109650695185</v>
      </c>
      <c r="BM4">
        <v>5.6104254715190853</v>
      </c>
      <c r="BN4">
        <v>113.109650695185</v>
      </c>
      <c r="BO4">
        <v>1.01778606768568</v>
      </c>
      <c r="BP4">
        <v>5345.0210247719642</v>
      </c>
      <c r="BQ4" s="29" t="s">
        <v>604</v>
      </c>
      <c r="BR4">
        <v>0.15240000000000001</v>
      </c>
    </row>
    <row r="5" spans="1:70">
      <c r="A5" s="20" t="s">
        <v>607</v>
      </c>
      <c r="B5">
        <v>13789520</v>
      </c>
      <c r="C5" s="21">
        <v>608.621106065763</v>
      </c>
      <c r="D5">
        <v>85.147893581579396</v>
      </c>
      <c r="E5">
        <v>624.86627494838649</v>
      </c>
      <c r="F5">
        <v>2643264.3898665085</v>
      </c>
      <c r="G5">
        <v>1562686.9740257831</v>
      </c>
      <c r="H5">
        <v>2.2019594042733509E-5</v>
      </c>
      <c r="I5">
        <v>7.2223252690249831E-5</v>
      </c>
      <c r="J5">
        <v>0.4911212487937569</v>
      </c>
      <c r="K5">
        <v>7679.7516396704104</v>
      </c>
      <c r="L5">
        <v>6.5036382888884548E-3</v>
      </c>
      <c r="M5">
        <v>4</v>
      </c>
      <c r="N5">
        <v>3118.8</v>
      </c>
      <c r="O5" s="22">
        <v>2.8502295699234241E-6</v>
      </c>
      <c r="P5" s="22">
        <v>5.9847340050885548E-3</v>
      </c>
      <c r="Q5" s="22">
        <v>1.905E-3</v>
      </c>
      <c r="R5">
        <v>0.15240000000000001</v>
      </c>
      <c r="S5" s="23">
        <v>6821250.09765625</v>
      </c>
      <c r="T5">
        <v>458.882857903603</v>
      </c>
      <c r="U5" s="24">
        <v>550.01660985899275</v>
      </c>
      <c r="V5">
        <v>0.03</v>
      </c>
      <c r="W5" s="22">
        <v>82263.173959791486</v>
      </c>
      <c r="X5">
        <v>3.1491139902307147E-2</v>
      </c>
      <c r="Y5">
        <v>5.6351542621364716</v>
      </c>
      <c r="Z5">
        <v>5.6351542954879825</v>
      </c>
      <c r="AA5">
        <v>-3.3351510886348024E-8</v>
      </c>
      <c r="AB5">
        <v>1.2736534184098725E-5</v>
      </c>
      <c r="AC5">
        <v>726.14192224791759</v>
      </c>
      <c r="AD5">
        <v>2580.6235926735508</v>
      </c>
      <c r="AE5">
        <v>550.01661112723264</v>
      </c>
      <c r="AF5" s="25">
        <v>1.2682398846664E-6</v>
      </c>
      <c r="AG5">
        <v>1.2835299464618811E-5</v>
      </c>
      <c r="AH5">
        <v>61.275428887159265</v>
      </c>
      <c r="AI5">
        <v>0.31314799616464356</v>
      </c>
      <c r="AJ5">
        <v>34.774883587848294</v>
      </c>
      <c r="AK5">
        <v>7.5884539176202619</v>
      </c>
      <c r="AL5">
        <v>1.1293680422758512</v>
      </c>
      <c r="AM5">
        <v>608.62110601707798</v>
      </c>
      <c r="AN5">
        <v>4.8685024012229405E-8</v>
      </c>
      <c r="AO5">
        <v>9.8765280520085914E-8</v>
      </c>
      <c r="AP5">
        <v>3.8159944485356307</v>
      </c>
      <c r="AQ5">
        <v>3.7447842364569024E-5</v>
      </c>
      <c r="AR5">
        <v>6.4670323725694486E-6</v>
      </c>
      <c r="AS5">
        <v>17.521234976626065</v>
      </c>
      <c r="AT5">
        <v>11.267067862787131</v>
      </c>
      <c r="AU5">
        <v>3.5282597238828433</v>
      </c>
      <c r="AV5">
        <v>0.28773472465278749</v>
      </c>
      <c r="AW5">
        <v>7.657349315826744E-3</v>
      </c>
      <c r="AX5">
        <v>0.2877347185474573</v>
      </c>
      <c r="AY5">
        <v>6.1053301858571274E-9</v>
      </c>
      <c r="AZ5">
        <v>1080577.4158407254</v>
      </c>
      <c r="BA5">
        <v>9.8133901580856461E-6</v>
      </c>
      <c r="BB5" s="23">
        <v>6795606.2650549347</v>
      </c>
      <c r="BC5" s="26">
        <v>-25643.832601315342</v>
      </c>
      <c r="BD5" s="27">
        <v>-0.37594036626990768</v>
      </c>
      <c r="BE5" s="23">
        <v>6688600</v>
      </c>
      <c r="BF5" s="28">
        <v>1.0159983053336923</v>
      </c>
      <c r="BG5">
        <v>1</v>
      </c>
      <c r="BH5">
        <v>-7.4999999999999997E-2</v>
      </c>
      <c r="BI5">
        <v>4.5999999999999999E-2</v>
      </c>
      <c r="BJ5">
        <v>5625</v>
      </c>
      <c r="BK5" s="21">
        <v>1.0054073303773623</v>
      </c>
      <c r="BL5">
        <v>149.73824816216</v>
      </c>
      <c r="BM5">
        <v>6.7956062650549347</v>
      </c>
      <c r="BN5">
        <v>149.73824816216</v>
      </c>
      <c r="BO5">
        <v>1.0054073303773623</v>
      </c>
      <c r="BP5">
        <v>12042.483109699813</v>
      </c>
      <c r="BQ5" s="29" t="s">
        <v>604</v>
      </c>
      <c r="BR5">
        <v>0.15240000000000001</v>
      </c>
    </row>
    <row r="6" spans="1:70">
      <c r="A6" s="20" t="s">
        <v>608</v>
      </c>
      <c r="B6">
        <v>13789520</v>
      </c>
      <c r="C6" s="21">
        <v>608.621106065763</v>
      </c>
      <c r="D6">
        <v>85.147893581579396</v>
      </c>
      <c r="E6">
        <v>624.86627494838649</v>
      </c>
      <c r="F6">
        <v>2643264.3898665085</v>
      </c>
      <c r="G6">
        <v>1562686.9740257831</v>
      </c>
      <c r="H6">
        <v>2.2019594042733509E-5</v>
      </c>
      <c r="I6">
        <v>7.2223252690249831E-5</v>
      </c>
      <c r="J6">
        <v>0.4911212487937569</v>
      </c>
      <c r="K6">
        <v>7679.7516396704104</v>
      </c>
      <c r="L6">
        <v>6.5036382888884548E-3</v>
      </c>
      <c r="M6" s="30">
        <v>5</v>
      </c>
      <c r="N6">
        <v>3118.8</v>
      </c>
      <c r="O6" s="22">
        <v>2.8502295699234241E-6</v>
      </c>
      <c r="P6" s="22">
        <v>5.9847340050885548E-3</v>
      </c>
      <c r="Q6" s="22">
        <v>1.905E-3</v>
      </c>
      <c r="R6">
        <v>0.15240000000000001</v>
      </c>
      <c r="S6" s="23">
        <v>5796588.57421875</v>
      </c>
      <c r="T6">
        <v>491.66308110577302</v>
      </c>
      <c r="U6" s="24">
        <v>569.10707711052407</v>
      </c>
      <c r="V6">
        <v>0.03</v>
      </c>
      <c r="W6" s="22">
        <v>82263.173959791486</v>
      </c>
      <c r="X6">
        <v>3.1491139902307147E-2</v>
      </c>
      <c r="Y6">
        <v>5.6351542621364716</v>
      </c>
      <c r="Z6">
        <v>5.6351542954879825</v>
      </c>
      <c r="AA6">
        <v>-3.3351510886348024E-8</v>
      </c>
      <c r="AB6">
        <v>1.2736534184098725E-5</v>
      </c>
      <c r="AC6">
        <v>704.07292969304785</v>
      </c>
      <c r="AD6">
        <v>2580.6235926735508</v>
      </c>
      <c r="AE6">
        <v>569.10707711052407</v>
      </c>
      <c r="AF6" s="25">
        <v>0</v>
      </c>
      <c r="AG6">
        <v>1.2820957381482977E-5</v>
      </c>
      <c r="AH6">
        <v>61.275428887159265</v>
      </c>
      <c r="AI6">
        <v>0.31314799616464356</v>
      </c>
      <c r="AJ6">
        <v>34.736026350989057</v>
      </c>
      <c r="AK6">
        <v>6.1645463240916216</v>
      </c>
      <c r="AL6">
        <v>1.1293680422758512</v>
      </c>
      <c r="AM6">
        <v>608.62110603474173</v>
      </c>
      <c r="AN6">
        <v>3.102127266174648E-8</v>
      </c>
      <c r="AO6">
        <v>8.4423197384252011E-8</v>
      </c>
      <c r="AP6">
        <v>3.8127621452400793</v>
      </c>
      <c r="AQ6">
        <v>3.7511362766433226E-5</v>
      </c>
      <c r="AR6">
        <v>6.4526902894336147E-6</v>
      </c>
      <c r="AS6">
        <v>17.482377739766832</v>
      </c>
      <c r="AT6">
        <v>11.255966936395506</v>
      </c>
      <c r="AU6">
        <v>3.5247834910277347</v>
      </c>
      <c r="AV6">
        <v>0.28797865421234459</v>
      </c>
      <c r="AW6">
        <v>7.657349315826744E-3</v>
      </c>
      <c r="AX6">
        <v>0.28797864823506358</v>
      </c>
      <c r="AY6">
        <v>5.9772810034885993E-9</v>
      </c>
      <c r="AZ6">
        <v>1080577.4158407254</v>
      </c>
      <c r="BA6">
        <v>9.8383694910691154E-6</v>
      </c>
      <c r="BB6" s="23">
        <v>5794042.0075119296</v>
      </c>
      <c r="BC6" s="26">
        <v>-2546.5667068203911</v>
      </c>
      <c r="BD6" s="27">
        <v>-4.3932162412675828E-2</v>
      </c>
      <c r="BE6" s="23">
        <v>5678999.9999999991</v>
      </c>
      <c r="BF6" s="28">
        <v>1.0202574410128422</v>
      </c>
      <c r="BG6">
        <v>1</v>
      </c>
      <c r="BH6">
        <v>-3.5999999999999997E-2</v>
      </c>
      <c r="BI6">
        <v>4.5999999999999999E-2</v>
      </c>
      <c r="BJ6">
        <v>5625</v>
      </c>
      <c r="BK6" s="21">
        <v>1.0160505934205397</v>
      </c>
      <c r="BL6">
        <v>116.95802495998998</v>
      </c>
      <c r="BM6">
        <v>5.794042007511929</v>
      </c>
      <c r="BN6">
        <v>116.95802495998998</v>
      </c>
      <c r="BO6">
        <v>1.0160505934205397</v>
      </c>
      <c r="BP6">
        <v>5922.5376057424419</v>
      </c>
      <c r="BQ6" s="29" t="s">
        <v>604</v>
      </c>
      <c r="BR6">
        <v>0.15240000000000001</v>
      </c>
    </row>
    <row r="7" spans="1:70">
      <c r="A7" s="20" t="s">
        <v>609</v>
      </c>
      <c r="B7">
        <v>13789520</v>
      </c>
      <c r="C7" s="21">
        <v>608.621106065763</v>
      </c>
      <c r="D7">
        <v>85.147893581579396</v>
      </c>
      <c r="E7">
        <v>624.86627494838649</v>
      </c>
      <c r="F7">
        <v>2643264.3898665085</v>
      </c>
      <c r="G7">
        <v>1562686.9740257831</v>
      </c>
      <c r="H7">
        <v>2.2019594042733509E-5</v>
      </c>
      <c r="I7">
        <v>7.2223252690249831E-5</v>
      </c>
      <c r="J7">
        <v>0.4911212487937569</v>
      </c>
      <c r="K7">
        <v>7679.7516396704104</v>
      </c>
      <c r="L7">
        <v>6.5036382888884548E-3</v>
      </c>
      <c r="M7">
        <v>6</v>
      </c>
      <c r="N7">
        <v>3118.8</v>
      </c>
      <c r="O7" s="22">
        <v>2.8502295699234241E-6</v>
      </c>
      <c r="P7" s="22">
        <v>5.9847340050885548E-3</v>
      </c>
      <c r="Q7" s="22">
        <v>1.905E-3</v>
      </c>
      <c r="R7">
        <v>0.15240000000000001</v>
      </c>
      <c r="S7" s="23">
        <v>5780887.20703125</v>
      </c>
      <c r="T7">
        <v>492.22868586317702</v>
      </c>
      <c r="U7" s="24">
        <v>569.46290734241734</v>
      </c>
      <c r="V7">
        <v>0.03</v>
      </c>
      <c r="W7" s="22">
        <v>82263.173959791486</v>
      </c>
      <c r="X7">
        <v>3.1491139902307147E-2</v>
      </c>
      <c r="Y7">
        <v>5.6351542621364716</v>
      </c>
      <c r="Z7">
        <v>5.6351542954879825</v>
      </c>
      <c r="AA7">
        <v>-3.3351510886348024E-8</v>
      </c>
      <c r="AB7">
        <v>1.2736534184098725E-5</v>
      </c>
      <c r="AC7">
        <v>703.72330211437236</v>
      </c>
      <c r="AD7">
        <v>2580.6235926735508</v>
      </c>
      <c r="AE7">
        <v>569.46290734241734</v>
      </c>
      <c r="AF7" s="25">
        <v>0</v>
      </c>
      <c r="AG7">
        <v>1.2820846270431865E-5</v>
      </c>
      <c r="AH7">
        <v>61.275428887159265</v>
      </c>
      <c r="AI7">
        <v>0.31314799616464356</v>
      </c>
      <c r="AJ7">
        <v>34.735725316028528</v>
      </c>
      <c r="AK7">
        <v>6.141974989204142</v>
      </c>
      <c r="AL7">
        <v>1.1293680422758512</v>
      </c>
      <c r="AM7">
        <v>608.6211060349184</v>
      </c>
      <c r="AN7">
        <v>3.0844603315927088E-8</v>
      </c>
      <c r="AO7">
        <v>8.4312086333139953E-8</v>
      </c>
      <c r="AP7">
        <v>3.8127370773936224</v>
      </c>
      <c r="AQ7">
        <v>3.7511856024769353E-5</v>
      </c>
      <c r="AR7">
        <v>6.4525791783825026E-6</v>
      </c>
      <c r="AS7">
        <v>17.482076704806303</v>
      </c>
      <c r="AT7">
        <v>11.255880838967327</v>
      </c>
      <c r="AU7">
        <v>3.5247565297906256</v>
      </c>
      <c r="AV7">
        <v>0.28798054760299685</v>
      </c>
      <c r="AW7">
        <v>7.657349315826744E-3</v>
      </c>
      <c r="AX7">
        <v>0.28798054162671122</v>
      </c>
      <c r="AY7">
        <v>5.9762856330358716E-9</v>
      </c>
      <c r="AZ7">
        <v>1080577.4158407254</v>
      </c>
      <c r="BA7">
        <v>9.8385635472174665E-6</v>
      </c>
      <c r="BB7" s="23">
        <v>5786302.2219899669</v>
      </c>
      <c r="BC7" s="26">
        <v>5415.014958716929</v>
      </c>
      <c r="BD7" s="27">
        <v>9.3671001782056687E-2</v>
      </c>
      <c r="BE7" s="23">
        <v>5521249.9999999991</v>
      </c>
      <c r="BF7" s="28">
        <v>1.0480058359954663</v>
      </c>
      <c r="BG7">
        <v>1</v>
      </c>
      <c r="BH7">
        <v>-4.8000000000000001E-2</v>
      </c>
      <c r="BI7">
        <v>4.5999999999999999E-2</v>
      </c>
      <c r="BJ7">
        <v>5625</v>
      </c>
      <c r="BK7" s="21">
        <v>1.0163000065472294</v>
      </c>
      <c r="BL7">
        <v>116.39242020258598</v>
      </c>
      <c r="BM7">
        <v>5.7863022219899669</v>
      </c>
      <c r="BN7">
        <v>116.39242020258598</v>
      </c>
      <c r="BO7">
        <v>1.0163000065472294</v>
      </c>
      <c r="BP7">
        <v>5835.8018644084668</v>
      </c>
      <c r="BQ7" s="29" t="s">
        <v>604</v>
      </c>
      <c r="BR7">
        <v>0.15240000000000001</v>
      </c>
    </row>
    <row r="8" spans="1:70">
      <c r="A8" s="20" t="s">
        <v>610</v>
      </c>
      <c r="B8">
        <v>13789520</v>
      </c>
      <c r="C8" s="21">
        <v>608.621106065763</v>
      </c>
      <c r="D8">
        <v>85.147893581579396</v>
      </c>
      <c r="E8">
        <v>624.86627494838649</v>
      </c>
      <c r="F8">
        <v>2643264.3898665085</v>
      </c>
      <c r="G8">
        <v>1562686.9740257831</v>
      </c>
      <c r="H8">
        <v>2.2019594042733509E-5</v>
      </c>
      <c r="I8">
        <v>7.2223252690249831E-5</v>
      </c>
      <c r="J8">
        <v>0.4911212487937569</v>
      </c>
      <c r="K8">
        <v>7679.7516396704104</v>
      </c>
      <c r="L8">
        <v>6.5036382888884548E-3</v>
      </c>
      <c r="M8" s="30">
        <v>7</v>
      </c>
      <c r="N8">
        <v>3132.36</v>
      </c>
      <c r="O8" s="22">
        <v>2.8502295699234241E-6</v>
      </c>
      <c r="P8" s="22">
        <v>5.9847340050885548E-3</v>
      </c>
      <c r="Q8" s="22">
        <v>1.905E-3</v>
      </c>
      <c r="R8">
        <v>0.15240000000000001</v>
      </c>
      <c r="S8" s="23">
        <v>6842307.01171875</v>
      </c>
      <c r="T8">
        <v>458.882857903603</v>
      </c>
      <c r="U8" s="24">
        <v>549.90219967517714</v>
      </c>
      <c r="V8">
        <v>0.03</v>
      </c>
      <c r="W8" s="22">
        <v>82620.8399335297</v>
      </c>
      <c r="X8">
        <v>3.1429666814954189E-2</v>
      </c>
      <c r="Y8">
        <v>5.6406624514571586</v>
      </c>
      <c r="Z8">
        <v>5.6406624763576003</v>
      </c>
      <c r="AA8">
        <v>-2.4900441708552989E-8</v>
      </c>
      <c r="AB8">
        <v>1.2651195938575835E-5</v>
      </c>
      <c r="AC8">
        <v>726.0571228002965</v>
      </c>
      <c r="AD8">
        <v>2589.3127220028477</v>
      </c>
      <c r="AE8">
        <v>549.90219967517703</v>
      </c>
      <c r="AF8" s="25">
        <v>0</v>
      </c>
      <c r="AG8">
        <v>1.2750638300164011E-5</v>
      </c>
      <c r="AH8">
        <v>61.688760371414311</v>
      </c>
      <c r="AI8">
        <v>0.31420238605924489</v>
      </c>
      <c r="AJ8">
        <v>34.661826734143247</v>
      </c>
      <c r="AK8">
        <v>7.5869665920832992</v>
      </c>
      <c r="AL8">
        <v>1.1293680422758512</v>
      </c>
      <c r="AM8">
        <v>608.62110602308758</v>
      </c>
      <c r="AN8">
        <v>4.267542408342706E-8</v>
      </c>
      <c r="AO8">
        <v>9.944236158817638E-8</v>
      </c>
      <c r="AP8">
        <v>3.8233354132124049</v>
      </c>
      <c r="AQ8">
        <v>3.7304177556016026E-5</v>
      </c>
      <c r="AR8">
        <v>6.4250403308760937E-6</v>
      </c>
      <c r="AS8">
        <v>17.466077341857066</v>
      </c>
      <c r="AT8">
        <v>11.251302810598329</v>
      </c>
      <c r="AU8">
        <v>3.5351861893650831</v>
      </c>
      <c r="AV8">
        <v>0.28814922384732178</v>
      </c>
      <c r="AW8">
        <v>7.6060429913178051E-3</v>
      </c>
      <c r="AX8">
        <v>0.28814921733457383</v>
      </c>
      <c r="AY8">
        <v>6.5127479520477038E-9</v>
      </c>
      <c r="AZ8">
        <v>1080577.4158407254</v>
      </c>
      <c r="BA8">
        <v>9.7569722570253597E-6</v>
      </c>
      <c r="BB8" s="23">
        <v>6881756.9735596739</v>
      </c>
      <c r="BC8" s="26">
        <v>39449.961840923876</v>
      </c>
      <c r="BD8" s="27">
        <v>0.57655936474873648</v>
      </c>
      <c r="BE8" s="23">
        <v>6751700</v>
      </c>
      <c r="BF8" s="28">
        <v>1.0192628484025763</v>
      </c>
      <c r="BG8">
        <v>1</v>
      </c>
      <c r="BH8">
        <v>-7.0999999999999994E-2</v>
      </c>
      <c r="BI8">
        <v>4.5999999999999999E-2</v>
      </c>
      <c r="BJ8">
        <v>5625</v>
      </c>
      <c r="BK8" s="21">
        <v>1.0054073303773623</v>
      </c>
      <c r="BL8">
        <v>149.73824816216</v>
      </c>
      <c r="BM8">
        <v>6.881756973559674</v>
      </c>
      <c r="BN8">
        <v>149.73824816216</v>
      </c>
      <c r="BO8">
        <v>1.0054073303773623</v>
      </c>
      <c r="BP8">
        <v>12042.483109699813</v>
      </c>
      <c r="BQ8" s="29" t="s">
        <v>604</v>
      </c>
      <c r="BR8">
        <v>0.15240000000000001</v>
      </c>
    </row>
    <row r="9" spans="1:70">
      <c r="A9" s="20" t="s">
        <v>611</v>
      </c>
      <c r="B9">
        <v>13789520</v>
      </c>
      <c r="C9" s="21">
        <v>608.621106065763</v>
      </c>
      <c r="D9">
        <v>85.147893581579396</v>
      </c>
      <c r="E9">
        <v>624.86627494838649</v>
      </c>
      <c r="F9">
        <v>2643264.3898665085</v>
      </c>
      <c r="G9">
        <v>1562686.9740257831</v>
      </c>
      <c r="H9">
        <v>2.2019594042733509E-5</v>
      </c>
      <c r="I9">
        <v>7.2223252690249831E-5</v>
      </c>
      <c r="J9">
        <v>0.4911212487937569</v>
      </c>
      <c r="K9">
        <v>7679.7516396704104</v>
      </c>
      <c r="L9">
        <v>6.5036382888884548E-3</v>
      </c>
      <c r="M9">
        <v>8</v>
      </c>
      <c r="N9">
        <v>3145.92</v>
      </c>
      <c r="O9" s="22">
        <v>2.8502295699234241E-6</v>
      </c>
      <c r="P9" s="22">
        <v>5.9847340050885548E-3</v>
      </c>
      <c r="Q9" s="22">
        <v>1.905E-3</v>
      </c>
      <c r="R9">
        <v>0.15240000000000001</v>
      </c>
      <c r="S9" s="23">
        <v>4882495.9148437502</v>
      </c>
      <c r="T9">
        <v>527.873770788711</v>
      </c>
      <c r="U9" s="24">
        <v>592.54290060549306</v>
      </c>
      <c r="V9">
        <v>0.03</v>
      </c>
      <c r="W9" s="22">
        <v>82978.505907267943</v>
      </c>
      <c r="X9">
        <v>3.1368633029053412E-2</v>
      </c>
      <c r="Y9">
        <v>5.6461472885750759</v>
      </c>
      <c r="Z9">
        <v>5.6461473058660534</v>
      </c>
      <c r="AA9">
        <v>-1.7290977538664265E-8</v>
      </c>
      <c r="AB9">
        <v>1.2566772574052624E-5</v>
      </c>
      <c r="AC9">
        <v>682.29283585545647</v>
      </c>
      <c r="AD9">
        <v>2597.9956429087829</v>
      </c>
      <c r="AE9">
        <v>592.54290060549306</v>
      </c>
      <c r="AF9" s="25">
        <v>0</v>
      </c>
      <c r="AG9">
        <v>1.2637255214285411E-5</v>
      </c>
      <c r="AH9">
        <v>62.103184414909315</v>
      </c>
      <c r="AI9">
        <v>0.31525602258735741</v>
      </c>
      <c r="AJ9">
        <v>34.468802084031289</v>
      </c>
      <c r="AK9">
        <v>4.7638668361472396</v>
      </c>
      <c r="AL9">
        <v>1.1293680422758512</v>
      </c>
      <c r="AM9">
        <v>608.62110606026533</v>
      </c>
      <c r="AN9">
        <v>5.497668098541908E-9</v>
      </c>
      <c r="AO9">
        <v>7.048264023278681E-8</v>
      </c>
      <c r="AP9">
        <v>3.8238373383023188</v>
      </c>
      <c r="AQ9">
        <v>3.7294384946055025E-5</v>
      </c>
      <c r="AR9">
        <v>6.3538689272590988E-6</v>
      </c>
      <c r="AS9">
        <v>17.330523662606446</v>
      </c>
      <c r="AT9">
        <v>11.212346601930943</v>
      </c>
      <c r="AU9">
        <v>3.5347597935956214</v>
      </c>
      <c r="AV9">
        <v>0.28907754470669733</v>
      </c>
      <c r="AW9">
        <v>7.5552867036788422E-3</v>
      </c>
      <c r="AX9">
        <v>0.28907753805640274</v>
      </c>
      <c r="AY9">
        <v>6.6502945927915391E-9</v>
      </c>
      <c r="AZ9">
        <v>1080577.4158407254</v>
      </c>
      <c r="BA9">
        <v>9.7531305980219154E-6</v>
      </c>
      <c r="BB9" s="23">
        <v>4879564.8780498952</v>
      </c>
      <c r="BC9" s="26">
        <v>-2931.0367938550189</v>
      </c>
      <c r="BD9" s="27">
        <v>-6.0031525780576474E-2</v>
      </c>
      <c r="BE9" s="23">
        <v>4164600</v>
      </c>
      <c r="BF9" s="28">
        <v>1.1716767223862785</v>
      </c>
      <c r="BG9">
        <v>1</v>
      </c>
      <c r="BH9">
        <v>-2.7E-2</v>
      </c>
      <c r="BI9">
        <v>4.5999999999999999E-2</v>
      </c>
      <c r="BJ9">
        <v>5625</v>
      </c>
      <c r="BK9" s="21">
        <v>1.0342425455550026</v>
      </c>
      <c r="BL9">
        <v>80.747335277052002</v>
      </c>
      <c r="BM9">
        <v>4.8795648780498952</v>
      </c>
      <c r="BN9">
        <v>80.747335277052002</v>
      </c>
      <c r="BO9">
        <v>1.0342425455550026</v>
      </c>
      <c r="BP9">
        <v>1660.3453321804866</v>
      </c>
      <c r="BQ9" s="29" t="s">
        <v>604</v>
      </c>
      <c r="BR9">
        <v>0.15240000000000001</v>
      </c>
    </row>
    <row r="10" spans="1:70">
      <c r="A10" s="20" t="s">
        <v>612</v>
      </c>
      <c r="B10">
        <v>13789520</v>
      </c>
      <c r="C10" s="21">
        <v>608.621106065763</v>
      </c>
      <c r="D10">
        <v>85.147893581579396</v>
      </c>
      <c r="E10">
        <v>624.86627494838649</v>
      </c>
      <c r="F10">
        <v>2643264.3898665085</v>
      </c>
      <c r="G10">
        <v>1562686.9740257831</v>
      </c>
      <c r="H10">
        <v>2.2019594042733509E-5</v>
      </c>
      <c r="I10">
        <v>7.2223252690249831E-5</v>
      </c>
      <c r="J10">
        <v>0.4911212487937569</v>
      </c>
      <c r="K10">
        <v>7679.7516396704104</v>
      </c>
      <c r="L10">
        <v>6.5036382888884548E-3</v>
      </c>
      <c r="M10" s="30">
        <v>9</v>
      </c>
      <c r="N10">
        <v>3145.92</v>
      </c>
      <c r="O10" s="22">
        <v>2.8502295699234241E-6</v>
      </c>
      <c r="P10" s="22">
        <v>5.9847340050885548E-3</v>
      </c>
      <c r="Q10" s="22">
        <v>1.905E-3</v>
      </c>
      <c r="R10">
        <v>0.15240000000000001</v>
      </c>
      <c r="S10" s="23">
        <v>4746579.86328125</v>
      </c>
      <c r="T10">
        <v>532.84871111815698</v>
      </c>
      <c r="U10" s="24">
        <v>595.7176197087507</v>
      </c>
      <c r="V10">
        <v>0.03</v>
      </c>
      <c r="W10" s="22">
        <v>82978.505907267943</v>
      </c>
      <c r="X10">
        <v>3.1368633029053412E-2</v>
      </c>
      <c r="Y10">
        <v>5.6461472885750759</v>
      </c>
      <c r="Z10">
        <v>5.6461473058660534</v>
      </c>
      <c r="AA10">
        <v>-1.7290977538664265E-8</v>
      </c>
      <c r="AB10">
        <v>1.2566772574052624E-5</v>
      </c>
      <c r="AC10">
        <v>679.20280621902464</v>
      </c>
      <c r="AD10">
        <v>2597.9956429087829</v>
      </c>
      <c r="AE10">
        <v>595.71762052979875</v>
      </c>
      <c r="AF10" s="25">
        <v>8.2104804732807679E-7</v>
      </c>
      <c r="AG10">
        <v>1.263562408086018E-5</v>
      </c>
      <c r="AH10">
        <v>62.103184414909315</v>
      </c>
      <c r="AI10">
        <v>0.31525602258735741</v>
      </c>
      <c r="AJ10">
        <v>34.464353078748601</v>
      </c>
      <c r="AK10">
        <v>4.564150158004149</v>
      </c>
      <c r="AL10">
        <v>1.1293680422758512</v>
      </c>
      <c r="AM10">
        <v>608.62110606048793</v>
      </c>
      <c r="AN10">
        <v>5.2750692702829838E-9</v>
      </c>
      <c r="AO10">
        <v>6.8851506807555648E-8</v>
      </c>
      <c r="AP10">
        <v>3.8234610791399186</v>
      </c>
      <c r="AQ10">
        <v>3.7301725438974673E-5</v>
      </c>
      <c r="AR10">
        <v>6.3522377938338676E-6</v>
      </c>
      <c r="AS10">
        <v>17.326074657323769</v>
      </c>
      <c r="AT10">
        <v>11.211062862174938</v>
      </c>
      <c r="AU10">
        <v>3.534355086906106</v>
      </c>
      <c r="AV10">
        <v>0.28910599223381261</v>
      </c>
      <c r="AW10">
        <v>7.5552867036788422E-3</v>
      </c>
      <c r="AX10">
        <v>0.28910598559910988</v>
      </c>
      <c r="AY10">
        <v>6.6347027316560059E-9</v>
      </c>
      <c r="AZ10">
        <v>1080577.4158407254</v>
      </c>
      <c r="BA10">
        <v>9.756010239645394E-6</v>
      </c>
      <c r="BB10" s="23">
        <v>4765233.3649660004</v>
      </c>
      <c r="BC10" s="26">
        <v>18653.50168475043</v>
      </c>
      <c r="BD10" s="27">
        <v>0.39298826148593446</v>
      </c>
      <c r="BE10" s="23">
        <v>3943750</v>
      </c>
      <c r="BF10" s="28">
        <v>1.2083000608471632</v>
      </c>
      <c r="BG10">
        <v>1</v>
      </c>
      <c r="BH10">
        <v>-2.5999999999999999E-2</v>
      </c>
      <c r="BI10">
        <v>4.5999999999999999E-2</v>
      </c>
      <c r="BJ10">
        <v>5625</v>
      </c>
      <c r="BK10" s="21">
        <v>1.0366401828979259</v>
      </c>
      <c r="BL10">
        <v>75.772394947606017</v>
      </c>
      <c r="BM10">
        <v>4.7652333649659999</v>
      </c>
      <c r="BN10">
        <v>75.772394947606017</v>
      </c>
      <c r="BO10">
        <v>1.0366401828979259</v>
      </c>
      <c r="BP10">
        <v>1279.6642402875084</v>
      </c>
      <c r="BQ10" s="29" t="s">
        <v>604</v>
      </c>
      <c r="BR10">
        <v>0.15240000000000001</v>
      </c>
    </row>
    <row r="11" spans="1:70">
      <c r="A11" s="20" t="s">
        <v>613</v>
      </c>
      <c r="B11">
        <v>13789520</v>
      </c>
      <c r="C11" s="21">
        <v>608.621106065763</v>
      </c>
      <c r="D11">
        <v>85.147893581579396</v>
      </c>
      <c r="E11">
        <v>624.86627494838649</v>
      </c>
      <c r="F11">
        <v>2643264.3898665085</v>
      </c>
      <c r="G11">
        <v>1562686.9740257831</v>
      </c>
      <c r="H11">
        <v>2.2019594042733509E-5</v>
      </c>
      <c r="I11">
        <v>7.2223252690249831E-5</v>
      </c>
      <c r="J11">
        <v>0.4911212487937569</v>
      </c>
      <c r="K11">
        <v>7679.7516396704104</v>
      </c>
      <c r="L11">
        <v>6.5036382888884548E-3</v>
      </c>
      <c r="M11">
        <v>10</v>
      </c>
      <c r="N11">
        <v>3634.08</v>
      </c>
      <c r="O11" s="22">
        <v>2.8502295699234241E-6</v>
      </c>
      <c r="P11" s="22">
        <v>5.9847340050885548E-3</v>
      </c>
      <c r="Q11" s="22">
        <v>1.905E-3</v>
      </c>
      <c r="R11">
        <v>0.15240000000000001</v>
      </c>
      <c r="S11" s="23">
        <v>4995306.7054687506</v>
      </c>
      <c r="T11">
        <v>541.31775243261598</v>
      </c>
      <c r="U11" s="24">
        <v>598.59346196388367</v>
      </c>
      <c r="V11">
        <v>0.03</v>
      </c>
      <c r="W11" s="22">
        <v>95854.48096184399</v>
      </c>
      <c r="X11">
        <v>2.9426133181738853E-2</v>
      </c>
      <c r="Y11">
        <v>5.8295281243322146</v>
      </c>
      <c r="Z11">
        <v>5.8295281357081636</v>
      </c>
      <c r="AA11">
        <v>-1.137594907163475E-8</v>
      </c>
      <c r="AB11">
        <v>1.003904808948447E-5</v>
      </c>
      <c r="AC11">
        <v>672.36144214160333</v>
      </c>
      <c r="AD11">
        <v>2906.7255552095385</v>
      </c>
      <c r="AE11">
        <v>598.59346271665265</v>
      </c>
      <c r="AF11" s="25">
        <v>7.5276898314768914E-7</v>
      </c>
      <c r="AG11">
        <v>1.0099601085883764E-5</v>
      </c>
      <c r="AH11">
        <v>77.74009923152903</v>
      </c>
      <c r="AI11">
        <v>0.35271912013770884</v>
      </c>
      <c r="AJ11">
        <v>30.820754408147337</v>
      </c>
      <c r="AK11">
        <v>4.1975784808652516</v>
      </c>
      <c r="AL11">
        <v>1.1293680422758512</v>
      </c>
      <c r="AM11">
        <v>608.62110606574356</v>
      </c>
      <c r="AN11">
        <v>1.9440449250396341E-11</v>
      </c>
      <c r="AO11">
        <v>6.0552996399293937E-8</v>
      </c>
      <c r="AP11">
        <v>4.0626715501193864</v>
      </c>
      <c r="AQ11">
        <v>3.3038387506059417E-5</v>
      </c>
      <c r="AR11">
        <v>5.0800770411415289E-6</v>
      </c>
      <c r="AS11">
        <v>15.502771399390381</v>
      </c>
      <c r="AT11">
        <v>10.655094039515316</v>
      </c>
      <c r="AU11">
        <v>3.7582553946023878</v>
      </c>
      <c r="AV11">
        <v>0.30441615551699863</v>
      </c>
      <c r="AW11">
        <v>6.0355899735690475E-3</v>
      </c>
      <c r="AX11">
        <v>0.30441612582561128</v>
      </c>
      <c r="AY11">
        <v>2.9691387348762532E-8</v>
      </c>
      <c r="AZ11" s="28">
        <v>1080577.4158407254</v>
      </c>
      <c r="BA11" s="28">
        <v>8.1321827517876861E-6</v>
      </c>
      <c r="BB11" s="23">
        <v>5027724.6042265091</v>
      </c>
      <c r="BC11" s="26">
        <v>32417.89875775855</v>
      </c>
      <c r="BD11" s="27">
        <v>0.64896713393530281</v>
      </c>
      <c r="BE11" s="23">
        <v>4417000</v>
      </c>
      <c r="BF11" s="28">
        <v>1.1382668336487456</v>
      </c>
      <c r="BG11">
        <v>1</v>
      </c>
      <c r="BH11">
        <v>1E-3</v>
      </c>
      <c r="BI11">
        <v>4.5999999999999999E-2</v>
      </c>
      <c r="BJ11">
        <v>5625</v>
      </c>
      <c r="BK11" s="21">
        <v>1.0402903844767064</v>
      </c>
      <c r="BL11">
        <v>67.303353633147026</v>
      </c>
      <c r="BM11">
        <v>5.0277246042265089</v>
      </c>
      <c r="BN11">
        <v>67.303353633147026</v>
      </c>
      <c r="BO11">
        <v>1.0402903844767064</v>
      </c>
      <c r="BP11">
        <v>745.47311961668288</v>
      </c>
      <c r="BQ11" s="29" t="s">
        <v>604</v>
      </c>
      <c r="BR11">
        <v>0.15240000000000001</v>
      </c>
    </row>
    <row r="12" spans="1:70">
      <c r="A12" s="20" t="s">
        <v>614</v>
      </c>
      <c r="B12">
        <v>13789520</v>
      </c>
      <c r="C12" s="21">
        <v>608.621106065763</v>
      </c>
      <c r="D12">
        <v>85.147893581579396</v>
      </c>
      <c r="E12">
        <v>624.86627494838649</v>
      </c>
      <c r="F12">
        <v>2643264.3898665085</v>
      </c>
      <c r="G12">
        <v>1562686.9740257831</v>
      </c>
      <c r="H12">
        <v>2.2019594042733509E-5</v>
      </c>
      <c r="I12">
        <v>7.2223252690249831E-5</v>
      </c>
      <c r="J12">
        <v>0.4911212487937569</v>
      </c>
      <c r="K12">
        <v>7679.7516396704104</v>
      </c>
      <c r="L12">
        <v>6.5036382888884548E-3</v>
      </c>
      <c r="M12" s="30">
        <v>11</v>
      </c>
      <c r="N12">
        <v>3851.04</v>
      </c>
      <c r="O12" s="22">
        <v>2.8502295699234241E-6</v>
      </c>
      <c r="P12" s="22">
        <v>5.9847340050885548E-3</v>
      </c>
      <c r="Q12" s="22">
        <v>1.905E-3</v>
      </c>
      <c r="R12">
        <v>0.15240000000000001</v>
      </c>
      <c r="S12" s="23">
        <v>5441965.21484375</v>
      </c>
      <c r="T12">
        <v>534.00031274747698</v>
      </c>
      <c r="U12" s="24">
        <v>592.88203913380653</v>
      </c>
      <c r="V12">
        <v>0.03</v>
      </c>
      <c r="W12" s="22">
        <v>101577.13654165558</v>
      </c>
      <c r="X12">
        <v>2.869484323396514E-2</v>
      </c>
      <c r="Y12">
        <v>5.9033437360973915</v>
      </c>
      <c r="Z12">
        <v>5.9033437630197314</v>
      </c>
      <c r="AA12">
        <v>-2.6922339912971438E-8</v>
      </c>
      <c r="AB12">
        <v>9.167581559868937E-6</v>
      </c>
      <c r="AC12">
        <v>675.99184281199825</v>
      </c>
      <c r="AD12">
        <v>3041.7457153528158</v>
      </c>
      <c r="AE12">
        <v>592.88203913380642</v>
      </c>
      <c r="AF12" s="25">
        <v>0</v>
      </c>
      <c r="AG12">
        <v>9.2286584688538058E-6</v>
      </c>
      <c r="AH12">
        <v>85.130041065898297</v>
      </c>
      <c r="AI12">
        <v>0.3691032579525898</v>
      </c>
      <c r="AJ12">
        <v>29.471110085134423</v>
      </c>
      <c r="AK12">
        <v>4.4833522224376727</v>
      </c>
      <c r="AL12">
        <v>1.1293680422758512</v>
      </c>
      <c r="AM12">
        <v>608.62110605802366</v>
      </c>
      <c r="AN12">
        <v>7.7393451647367328E-9</v>
      </c>
      <c r="AO12">
        <v>6.1076908984868735E-8</v>
      </c>
      <c r="AP12">
        <v>4.1622675261318562</v>
      </c>
      <c r="AQ12">
        <v>3.1476199342138358E-5</v>
      </c>
      <c r="AR12">
        <v>4.6448676889193373E-6</v>
      </c>
      <c r="AS12">
        <v>14.833077576011686</v>
      </c>
      <c r="AT12">
        <v>10.434298291444055</v>
      </c>
      <c r="AU12">
        <v>3.8513334938211421</v>
      </c>
      <c r="AV12">
        <v>0.31093403231071415</v>
      </c>
      <c r="AW12">
        <v>5.5116543771295823E-3</v>
      </c>
      <c r="AX12">
        <v>0.31093402794419273</v>
      </c>
      <c r="AY12">
        <v>4.3665214222166071E-9</v>
      </c>
      <c r="AZ12">
        <v>1080577.4158407254</v>
      </c>
      <c r="BA12">
        <v>7.5622720415067393E-6</v>
      </c>
      <c r="BB12" s="23">
        <v>5453404.6702856189</v>
      </c>
      <c r="BC12" s="26">
        <v>11439.455441868864</v>
      </c>
      <c r="BD12" s="27">
        <v>0.21020816911262291</v>
      </c>
      <c r="BE12" s="23">
        <v>4858700</v>
      </c>
      <c r="BF12" s="28">
        <v>1.1223999568373473</v>
      </c>
      <c r="BG12">
        <v>1</v>
      </c>
      <c r="BH12">
        <v>-1.7999999999999999E-2</v>
      </c>
      <c r="BI12">
        <v>4.5999999999999999E-2</v>
      </c>
      <c r="BJ12">
        <v>5625</v>
      </c>
      <c r="BK12" s="21">
        <v>1.0371720476345692</v>
      </c>
      <c r="BL12">
        <v>74.620793318286019</v>
      </c>
      <c r="BM12">
        <v>5.4534046702856189</v>
      </c>
      <c r="BN12">
        <v>74.620793318286019</v>
      </c>
      <c r="BO12">
        <v>1.0371720476345692</v>
      </c>
      <c r="BP12">
        <v>1198.5993299874779</v>
      </c>
      <c r="BQ12" s="29" t="s">
        <v>604</v>
      </c>
      <c r="BR12">
        <v>0.15240000000000001</v>
      </c>
    </row>
    <row r="13" spans="1:70">
      <c r="A13" s="20" t="s">
        <v>615</v>
      </c>
      <c r="B13">
        <v>13789520</v>
      </c>
      <c r="C13" s="21">
        <v>608.621106065763</v>
      </c>
      <c r="D13">
        <v>85.147893581579396</v>
      </c>
      <c r="E13">
        <v>624.86627494838649</v>
      </c>
      <c r="F13">
        <v>2643264.3898665085</v>
      </c>
      <c r="G13">
        <v>1562686.9740257831</v>
      </c>
      <c r="H13">
        <v>2.2019594042733509E-5</v>
      </c>
      <c r="I13">
        <v>7.2223252690249831E-5</v>
      </c>
      <c r="J13">
        <v>0.4911212487937569</v>
      </c>
      <c r="K13">
        <v>7679.7516396704104</v>
      </c>
      <c r="L13">
        <v>6.5036382888884548E-3</v>
      </c>
      <c r="M13">
        <v>12</v>
      </c>
      <c r="N13">
        <v>3905.28</v>
      </c>
      <c r="O13" s="22">
        <v>2.8502295699234241E-6</v>
      </c>
      <c r="P13" s="22">
        <v>5.9847340050885548E-3</v>
      </c>
      <c r="Q13" s="22">
        <v>1.905E-3</v>
      </c>
      <c r="R13">
        <v>0.15240000000000001</v>
      </c>
      <c r="S13" s="23">
        <v>5526348.14453125</v>
      </c>
      <c r="T13">
        <v>532.84871111815698</v>
      </c>
      <c r="U13" s="24">
        <v>591.81297301260611</v>
      </c>
      <c r="V13">
        <v>0.03</v>
      </c>
      <c r="W13" s="22">
        <v>103007.80043660846</v>
      </c>
      <c r="X13">
        <v>2.85224803085561E-2</v>
      </c>
      <c r="Y13">
        <v>5.9211539858301681</v>
      </c>
      <c r="Z13">
        <v>5.9211539940556213</v>
      </c>
      <c r="AA13">
        <v>-8.2254532074443887E-9</v>
      </c>
      <c r="AB13">
        <v>8.9685669488103572E-6</v>
      </c>
      <c r="AC13">
        <v>676.31325955753073</v>
      </c>
      <c r="AD13">
        <v>3075.3090688969974</v>
      </c>
      <c r="AE13">
        <v>591.81297301260611</v>
      </c>
      <c r="AF13" s="25">
        <v>0</v>
      </c>
      <c r="AG13">
        <v>9.0296211385037476E-6</v>
      </c>
      <c r="AH13">
        <v>87.019096709774388</v>
      </c>
      <c r="AI13">
        <v>0.37317603204361366</v>
      </c>
      <c r="AJ13">
        <v>29.153675355322413</v>
      </c>
      <c r="AK13">
        <v>4.5213585146521176</v>
      </c>
      <c r="AL13">
        <v>1.1293680422758512</v>
      </c>
      <c r="AM13">
        <v>608.62110606237138</v>
      </c>
      <c r="AN13">
        <v>3.391619429748971E-9</v>
      </c>
      <c r="AO13">
        <v>6.1054189693390365E-8</v>
      </c>
      <c r="AP13">
        <v>4.1864391348360925</v>
      </c>
      <c r="AQ13">
        <v>3.1113774898250782E-5</v>
      </c>
      <c r="AR13">
        <v>4.545337664098569E-6</v>
      </c>
      <c r="AS13">
        <v>14.675399621628786</v>
      </c>
      <c r="AT13">
        <v>10.380862984001038</v>
      </c>
      <c r="AU13">
        <v>3.8738892575579342</v>
      </c>
      <c r="AV13">
        <v>0.31254987727815831</v>
      </c>
      <c r="AW13">
        <v>5.3920045278219473E-3</v>
      </c>
      <c r="AX13">
        <v>0.31254987244743027</v>
      </c>
      <c r="AY13">
        <v>4.8307280398063313E-9</v>
      </c>
      <c r="AZ13">
        <v>1080577.4158407254</v>
      </c>
      <c r="BA13">
        <v>7.4320380390455498E-6</v>
      </c>
      <c r="BB13" s="23">
        <v>5546902.3455864992</v>
      </c>
      <c r="BC13" s="26">
        <v>20554.201055249199</v>
      </c>
      <c r="BD13" s="27">
        <v>0.37193098439860645</v>
      </c>
      <c r="BE13" s="23">
        <v>4890250</v>
      </c>
      <c r="BF13" s="28">
        <v>1.1342778683270793</v>
      </c>
      <c r="BG13">
        <v>1</v>
      </c>
      <c r="BH13">
        <v>-2.5999999999999999E-2</v>
      </c>
      <c r="BI13">
        <v>4.5999999999999999E-2</v>
      </c>
      <c r="BJ13">
        <v>5625</v>
      </c>
      <c r="BK13" s="21">
        <v>1.0366401828979259</v>
      </c>
      <c r="BL13">
        <v>75.772394947606017</v>
      </c>
      <c r="BM13">
        <v>5.5469023455864992</v>
      </c>
      <c r="BN13">
        <v>75.772394947606017</v>
      </c>
      <c r="BO13">
        <v>1.0366401828979259</v>
      </c>
      <c r="BP13">
        <v>1279.6642402875084</v>
      </c>
      <c r="BQ13" s="29" t="s">
        <v>604</v>
      </c>
      <c r="BR13">
        <v>0.15240000000000001</v>
      </c>
    </row>
    <row r="14" spans="1:70">
      <c r="A14" s="20" t="s">
        <v>616</v>
      </c>
      <c r="B14">
        <v>13789520</v>
      </c>
      <c r="C14" s="21">
        <v>608.621106065763</v>
      </c>
      <c r="D14">
        <v>85.147893581579396</v>
      </c>
      <c r="E14">
        <v>624.86627494838649</v>
      </c>
      <c r="F14">
        <v>2643264.3898665085</v>
      </c>
      <c r="G14">
        <v>1562686.9740257831</v>
      </c>
      <c r="H14">
        <v>2.2019594042733509E-5</v>
      </c>
      <c r="I14">
        <v>7.2223252690249831E-5</v>
      </c>
      <c r="J14">
        <v>0.4911212487937569</v>
      </c>
      <c r="K14">
        <v>7679.7516396704104</v>
      </c>
      <c r="L14">
        <v>6.5036382888884548E-3</v>
      </c>
      <c r="M14" s="30">
        <v>13</v>
      </c>
      <c r="N14">
        <v>3918.84</v>
      </c>
      <c r="O14" s="22">
        <v>2.8502295699234241E-6</v>
      </c>
      <c r="P14" s="22">
        <v>5.9847340050885548E-3</v>
      </c>
      <c r="Q14" s="22">
        <v>1.905E-3</v>
      </c>
      <c r="R14">
        <v>0.15240000000000001</v>
      </c>
      <c r="S14" s="23">
        <v>5712735.64453125</v>
      </c>
      <c r="T14">
        <v>527.29080640581196</v>
      </c>
      <c r="U14" s="24">
        <v>588.03284988775397</v>
      </c>
      <c r="V14">
        <v>0.03</v>
      </c>
      <c r="W14" s="22">
        <v>103365.46641034669</v>
      </c>
      <c r="X14">
        <v>2.8480000643945416E-2</v>
      </c>
      <c r="Y14">
        <v>5.9255682222598542</v>
      </c>
      <c r="Z14">
        <v>5.9255682336923261</v>
      </c>
      <c r="AA14">
        <v>-1.1432471858086046E-8</v>
      </c>
      <c r="AB14">
        <v>8.919892873843587E-6</v>
      </c>
      <c r="AC14">
        <v>679.47034648622684</v>
      </c>
      <c r="AD14">
        <v>3083.6883273361295</v>
      </c>
      <c r="AE14">
        <v>588.03285070943957</v>
      </c>
      <c r="AF14" s="25">
        <v>8.2168560311401961E-7</v>
      </c>
      <c r="AG14">
        <v>8.9826098083697801E-6</v>
      </c>
      <c r="AH14">
        <v>87.493942551164722</v>
      </c>
      <c r="AI14">
        <v>0.37419282038772145</v>
      </c>
      <c r="AJ14">
        <v>29.080912351795188</v>
      </c>
      <c r="AK14">
        <v>4.7362616911595117</v>
      </c>
      <c r="AL14">
        <v>1.1293680422758512</v>
      </c>
      <c r="AM14">
        <v>608.62110606078943</v>
      </c>
      <c r="AN14">
        <v>4.9735717766452581E-9</v>
      </c>
      <c r="AO14">
        <v>6.271693452619303E-8</v>
      </c>
      <c r="AP14">
        <v>4.1930835104734072</v>
      </c>
      <c r="AQ14">
        <v>3.1015247018437437E-5</v>
      </c>
      <c r="AR14">
        <v>4.5226633714479865E-6</v>
      </c>
      <c r="AS14">
        <v>14.641978212078552</v>
      </c>
      <c r="AT14">
        <v>10.369463115903139</v>
      </c>
      <c r="AU14">
        <v>3.8801786492462456</v>
      </c>
      <c r="AV14">
        <v>0.31290486122716166</v>
      </c>
      <c r="AW14">
        <v>5.3627411199546312E-3</v>
      </c>
      <c r="AX14">
        <v>0.31290485627398562</v>
      </c>
      <c r="AY14">
        <v>4.953176035993323E-9</v>
      </c>
      <c r="AZ14">
        <v>1080577.4158407254</v>
      </c>
      <c r="BA14">
        <v>7.3967634894387674E-6</v>
      </c>
      <c r="BB14" s="23">
        <v>5725139.3594375681</v>
      </c>
      <c r="BC14" s="26">
        <v>12403.714906318113</v>
      </c>
      <c r="BD14" s="27">
        <v>0.217123908371151</v>
      </c>
      <c r="BE14" s="23">
        <v>5426600</v>
      </c>
      <c r="BF14" s="28">
        <v>1.0550140713222953</v>
      </c>
      <c r="BG14">
        <v>1</v>
      </c>
      <c r="BH14">
        <v>-1.2E-2</v>
      </c>
      <c r="BI14">
        <v>4.5999999999999999E-2</v>
      </c>
      <c r="BJ14">
        <v>5625</v>
      </c>
      <c r="BK14" s="21">
        <v>1.0339525011146489</v>
      </c>
      <c r="BL14">
        <v>81.330299659951038</v>
      </c>
      <c r="BM14">
        <v>5.7251393594375681</v>
      </c>
      <c r="BN14">
        <v>81.330299659951038</v>
      </c>
      <c r="BO14">
        <v>1.0339525011146489</v>
      </c>
      <c r="BP14">
        <v>1708.1936699813489</v>
      </c>
      <c r="BQ14" s="29" t="s">
        <v>604</v>
      </c>
      <c r="BR14">
        <v>0.15240000000000001</v>
      </c>
    </row>
    <row r="15" spans="1:70">
      <c r="A15" s="20" t="s">
        <v>617</v>
      </c>
      <c r="B15">
        <v>13789520</v>
      </c>
      <c r="C15" s="21">
        <v>608.621106065763</v>
      </c>
      <c r="D15">
        <v>85.147893581579396</v>
      </c>
      <c r="E15">
        <v>624.86627494838649</v>
      </c>
      <c r="F15">
        <v>2643264.3898665085</v>
      </c>
      <c r="G15">
        <v>1562686.9740257831</v>
      </c>
      <c r="H15">
        <v>2.2019594042733509E-5</v>
      </c>
      <c r="I15">
        <v>7.2223252690249831E-5</v>
      </c>
      <c r="J15">
        <v>0.4911212487937569</v>
      </c>
      <c r="K15">
        <v>7679.7516396704104</v>
      </c>
      <c r="L15">
        <v>6.5036382888884548E-3</v>
      </c>
      <c r="M15">
        <v>14</v>
      </c>
      <c r="N15">
        <v>2752.68</v>
      </c>
      <c r="O15" s="22">
        <v>1.6417322322758919E-5</v>
      </c>
      <c r="P15" s="22">
        <v>1.4363361612212531E-2</v>
      </c>
      <c r="Q15" s="22">
        <v>4.5719999999999997E-3</v>
      </c>
      <c r="R15">
        <v>0.29527500000000001</v>
      </c>
      <c r="S15" s="23">
        <v>1533516.19140625</v>
      </c>
      <c r="T15">
        <v>601.93187912108897</v>
      </c>
      <c r="U15" s="24">
        <v>620.67172051075738</v>
      </c>
      <c r="V15">
        <v>0.03</v>
      </c>
      <c r="W15" s="22">
        <v>174254.86240526263</v>
      </c>
      <c r="X15">
        <v>2.7158573194036372E-2</v>
      </c>
      <c r="Y15">
        <v>6.0680133133750989</v>
      </c>
      <c r="Z15">
        <v>6.0680133207566014</v>
      </c>
      <c r="AA15">
        <v>-7.3815025203316509E-9</v>
      </c>
      <c r="AB15">
        <v>1.8958164748989767E-5</v>
      </c>
      <c r="AC15">
        <v>628.32811031562926</v>
      </c>
      <c r="AD15">
        <v>5076.4883207282965</v>
      </c>
      <c r="AE15">
        <v>620.67172080473642</v>
      </c>
      <c r="AF15" s="25">
        <v>2.9397904199868208E-7</v>
      </c>
      <c r="AG15">
        <v>1.8989985140568806E-5</v>
      </c>
      <c r="AH15">
        <v>41.166252377261465</v>
      </c>
      <c r="AI15">
        <v>0.25667118949183038</v>
      </c>
      <c r="AJ15">
        <v>42.170795177997128</v>
      </c>
      <c r="AK15">
        <v>1.2340884924659707</v>
      </c>
      <c r="AL15">
        <v>1.1293680422758512</v>
      </c>
      <c r="AM15">
        <v>608.62110606347187</v>
      </c>
      <c r="AN15">
        <v>2.2911308406037278E-9</v>
      </c>
      <c r="AO15">
        <v>3.1820391579038729E-8</v>
      </c>
      <c r="AP15">
        <v>3.3966718379370966</v>
      </c>
      <c r="AQ15">
        <v>4.7264502123543354E-5</v>
      </c>
      <c r="AR15">
        <v>9.5109027660739222E-6</v>
      </c>
      <c r="AS15">
        <v>21.120729138913696</v>
      </c>
      <c r="AT15">
        <v>12.201274909324708</v>
      </c>
      <c r="AU15">
        <v>3.1317157442931975</v>
      </c>
      <c r="AV15">
        <v>0.26495609364389905</v>
      </c>
      <c r="AW15">
        <v>1.1397864424628803E-2</v>
      </c>
      <c r="AX15">
        <v>0.26495608484974714</v>
      </c>
      <c r="AY15">
        <v>8.7941519066880858E-9</v>
      </c>
      <c r="AZ15">
        <v>1080577.4158407254</v>
      </c>
      <c r="BA15">
        <v>1.3914945092914404E-5</v>
      </c>
      <c r="BB15" s="23">
        <v>1544070.0352056765</v>
      </c>
      <c r="BC15" s="26">
        <v>10553.843799426453</v>
      </c>
      <c r="BD15" s="27">
        <v>0.68821208791727662</v>
      </c>
      <c r="BE15" s="23">
        <v>2075990</v>
      </c>
      <c r="BF15" s="28">
        <v>0.7437752759915397</v>
      </c>
      <c r="BG15">
        <v>1</v>
      </c>
      <c r="BH15">
        <v>0.13700000000000001</v>
      </c>
      <c r="BI15">
        <v>4.5999999999999999E-2</v>
      </c>
      <c r="BJ15">
        <v>5625</v>
      </c>
      <c r="BK15" s="21">
        <v>1.0377648140122122</v>
      </c>
      <c r="BL15">
        <v>6.6892269446740329</v>
      </c>
      <c r="BM15">
        <v>1.5440700352056764</v>
      </c>
      <c r="BN15">
        <v>6.6892269446740329</v>
      </c>
      <c r="BO15">
        <v>1.0377648140122122</v>
      </c>
      <c r="BP15">
        <v>1109.6076015434305</v>
      </c>
      <c r="BQ15" s="29" t="s">
        <v>604</v>
      </c>
      <c r="BR15">
        <v>0.29527500000000001</v>
      </c>
    </row>
    <row r="16" spans="1:70">
      <c r="A16" s="20" t="s">
        <v>618</v>
      </c>
      <c r="B16">
        <v>13789520</v>
      </c>
      <c r="C16" s="21">
        <v>608.621106065763</v>
      </c>
      <c r="D16">
        <v>85.147893581579396</v>
      </c>
      <c r="E16">
        <v>624.86627494838649</v>
      </c>
      <c r="F16">
        <v>2643264.3898665085</v>
      </c>
      <c r="G16">
        <v>1562686.9740257831</v>
      </c>
      <c r="H16">
        <v>2.2019594042733509E-5</v>
      </c>
      <c r="I16">
        <v>7.2223252690249831E-5</v>
      </c>
      <c r="J16">
        <v>0.4911212487937569</v>
      </c>
      <c r="K16">
        <v>7679.7516396704104</v>
      </c>
      <c r="L16">
        <v>6.5036382888884548E-3</v>
      </c>
      <c r="M16" s="30">
        <v>15</v>
      </c>
      <c r="N16">
        <v>3403.56</v>
      </c>
      <c r="O16" s="22">
        <v>1.6417322322758919E-5</v>
      </c>
      <c r="P16" s="22">
        <v>1.4363361612212531E-2</v>
      </c>
      <c r="Q16" s="22">
        <v>4.5719999999999997E-3</v>
      </c>
      <c r="R16">
        <v>0.29527500000000001</v>
      </c>
      <c r="S16" s="23">
        <v>2296499.85546875</v>
      </c>
      <c r="T16">
        <v>594.22932005256598</v>
      </c>
      <c r="U16" s="24">
        <v>616.92620644656154</v>
      </c>
      <c r="V16">
        <v>0.03</v>
      </c>
      <c r="W16" s="22">
        <v>215457.98257990601</v>
      </c>
      <c r="X16">
        <v>2.4843562133097238E-2</v>
      </c>
      <c r="Y16">
        <v>6.344436673909601</v>
      </c>
      <c r="Z16">
        <v>6.3444367045684293</v>
      </c>
      <c r="AA16">
        <v>-3.0658828364948931E-8</v>
      </c>
      <c r="AB16">
        <v>1.3556076460717964E-5</v>
      </c>
      <c r="AC16">
        <v>635.350883107193</v>
      </c>
      <c r="AD16">
        <v>6003.3620151630257</v>
      </c>
      <c r="AE16">
        <v>616.92620681454218</v>
      </c>
      <c r="AF16" s="25">
        <v>3.6798064684262499E-7</v>
      </c>
      <c r="AG16">
        <v>1.3591906006333378E-5</v>
      </c>
      <c r="AH16">
        <v>57.570979105061852</v>
      </c>
      <c r="AI16">
        <v>0.30353464285344844</v>
      </c>
      <c r="AJ16">
        <v>35.694283566092736</v>
      </c>
      <c r="AK16">
        <v>1.7187322309808812</v>
      </c>
      <c r="AL16">
        <v>1.1293680422758512</v>
      </c>
      <c r="AM16">
        <v>608.62110605951443</v>
      </c>
      <c r="AN16">
        <v>6.2485696616931818E-9</v>
      </c>
      <c r="AO16">
        <v>3.5829545615413973E-8</v>
      </c>
      <c r="AP16">
        <v>3.7367290317838293</v>
      </c>
      <c r="AQ16">
        <v>3.9053418556095396E-5</v>
      </c>
      <c r="AR16">
        <v>6.813867775974396E-6</v>
      </c>
      <c r="AS16">
        <v>17.894188531333359</v>
      </c>
      <c r="AT16">
        <v>11.372379985391238</v>
      </c>
      <c r="AU16">
        <v>3.4519112972594344</v>
      </c>
      <c r="AV16">
        <v>0.28481773452439496</v>
      </c>
      <c r="AW16">
        <v>8.1500674603747544E-3</v>
      </c>
      <c r="AX16">
        <v>0.28481773189449783</v>
      </c>
      <c r="AY16">
        <v>2.6298971333993393E-9</v>
      </c>
      <c r="AZ16">
        <v>1080577.4158407254</v>
      </c>
      <c r="BA16">
        <v>1.0451231069717727E-5</v>
      </c>
      <c r="BB16" s="23">
        <v>2314817.8517901488</v>
      </c>
      <c r="BC16" s="26">
        <v>18317.996321398765</v>
      </c>
      <c r="BD16" s="27">
        <v>0.79764848570651381</v>
      </c>
      <c r="BE16" s="23">
        <v>2161175</v>
      </c>
      <c r="BF16" s="28">
        <v>1.071092277020671</v>
      </c>
      <c r="BG16">
        <v>1</v>
      </c>
      <c r="BH16">
        <v>6.0999999999999999E-2</v>
      </c>
      <c r="BI16">
        <v>4.5999999999999999E-2</v>
      </c>
      <c r="BJ16">
        <v>5625</v>
      </c>
      <c r="BK16" s="21">
        <v>1.0409379773799396</v>
      </c>
      <c r="BL16">
        <v>14.39178601319702</v>
      </c>
      <c r="BM16">
        <v>2.3148178517901488</v>
      </c>
      <c r="BN16">
        <v>14.39178601319702</v>
      </c>
      <c r="BO16">
        <v>1.0409379773799396</v>
      </c>
      <c r="BP16">
        <v>655.78062359389173</v>
      </c>
      <c r="BQ16" s="29" t="s">
        <v>604</v>
      </c>
      <c r="BR16">
        <v>0.29527500000000001</v>
      </c>
    </row>
    <row r="17" spans="1:70">
      <c r="A17" s="20" t="s">
        <v>619</v>
      </c>
      <c r="B17">
        <v>13789520</v>
      </c>
      <c r="C17" s="21">
        <v>608.621106065763</v>
      </c>
      <c r="D17">
        <v>85.147893581579396</v>
      </c>
      <c r="E17">
        <v>624.86627494838649</v>
      </c>
      <c r="F17">
        <v>2643264.3898665085</v>
      </c>
      <c r="G17">
        <v>1562686.9740257831</v>
      </c>
      <c r="H17">
        <v>2.2019594042733509E-5</v>
      </c>
      <c r="I17">
        <v>7.2223252690249831E-5</v>
      </c>
      <c r="J17">
        <v>0.4911212487937569</v>
      </c>
      <c r="K17">
        <v>7679.7516396704104</v>
      </c>
      <c r="L17">
        <v>6.5036382888884548E-3</v>
      </c>
      <c r="M17">
        <v>16</v>
      </c>
      <c r="N17">
        <v>3403.56</v>
      </c>
      <c r="O17" s="22">
        <v>1.6417322322758919E-5</v>
      </c>
      <c r="P17" s="22">
        <v>1.4363361612212531E-2</v>
      </c>
      <c r="Q17" s="22">
        <v>4.5719999999999997E-3</v>
      </c>
      <c r="R17">
        <v>0.29527500000000001</v>
      </c>
      <c r="S17" s="23">
        <v>1752743.46921875</v>
      </c>
      <c r="T17">
        <v>602.50136996683705</v>
      </c>
      <c r="U17" s="24">
        <v>619.82417506257502</v>
      </c>
      <c r="V17">
        <v>0.03</v>
      </c>
      <c r="W17" s="22">
        <v>215457.98257990601</v>
      </c>
      <c r="X17">
        <v>2.4843562133097238E-2</v>
      </c>
      <c r="Y17">
        <v>6.344436673909601</v>
      </c>
      <c r="Z17">
        <v>6.3444367045684293</v>
      </c>
      <c r="AA17">
        <v>-3.0658828364948931E-8</v>
      </c>
      <c r="AB17">
        <v>1.3556076460717964E-5</v>
      </c>
      <c r="AC17">
        <v>627.2213727954238</v>
      </c>
      <c r="AD17">
        <v>6003.3620151630257</v>
      </c>
      <c r="AE17">
        <v>619.82417506257502</v>
      </c>
      <c r="AF17" s="25">
        <v>0</v>
      </c>
      <c r="AG17">
        <v>1.3583512908641181E-5</v>
      </c>
      <c r="AH17">
        <v>57.570979105061852</v>
      </c>
      <c r="AI17">
        <v>0.30353464285344844</v>
      </c>
      <c r="AJ17">
        <v>35.672242094581406</v>
      </c>
      <c r="AK17">
        <v>1.1961211857368401</v>
      </c>
      <c r="AL17">
        <v>1.1293680422758512</v>
      </c>
      <c r="AM17">
        <v>608.62110606150372</v>
      </c>
      <c r="AN17">
        <v>4.2592773752403446E-9</v>
      </c>
      <c r="AO17">
        <v>2.7436447923217329E-8</v>
      </c>
      <c r="AP17">
        <v>3.7349909962936385</v>
      </c>
      <c r="AQ17">
        <v>3.9089773139142881E-5</v>
      </c>
      <c r="AR17">
        <v>6.8054746782821993E-6</v>
      </c>
      <c r="AS17">
        <v>17.872147059822034</v>
      </c>
      <c r="AT17">
        <v>11.366217353984549</v>
      </c>
      <c r="AU17">
        <v>3.4500407251363678</v>
      </c>
      <c r="AV17">
        <v>0.28495027115727067</v>
      </c>
      <c r="AW17">
        <v>8.1500674603747544E-3</v>
      </c>
      <c r="AX17">
        <v>0.28495026857979622</v>
      </c>
      <c r="AY17">
        <v>2.5774744560891349E-9</v>
      </c>
      <c r="AZ17">
        <v>1080577.4158407254</v>
      </c>
      <c r="BA17">
        <v>1.0465827943878051E-5</v>
      </c>
      <c r="BB17" s="23">
        <v>1770097.8148254007</v>
      </c>
      <c r="BC17" s="26">
        <v>17354.345606650691</v>
      </c>
      <c r="BD17" s="27">
        <v>0.99012467662401504</v>
      </c>
      <c r="BE17" s="23">
        <v>1687925</v>
      </c>
      <c r="BF17" s="28">
        <v>1.048682740539657</v>
      </c>
      <c r="BG17">
        <v>1</v>
      </c>
      <c r="BH17">
        <v>7.9000000000000001E-2</v>
      </c>
      <c r="BI17">
        <v>4.5999999999999999E-2</v>
      </c>
      <c r="BJ17">
        <v>5625</v>
      </c>
      <c r="BK17" s="21">
        <v>1.0375087865308987</v>
      </c>
      <c r="BL17">
        <v>6.119736098925955</v>
      </c>
      <c r="BM17">
        <v>1.7700978148254007</v>
      </c>
      <c r="BN17">
        <v>6.119736098925955</v>
      </c>
      <c r="BO17">
        <v>1.0375087865308987</v>
      </c>
      <c r="BP17">
        <v>1147.8722820064211</v>
      </c>
      <c r="BQ17" s="29" t="s">
        <v>604</v>
      </c>
      <c r="BR17">
        <v>0.29527500000000001</v>
      </c>
    </row>
    <row r="18" spans="1:70">
      <c r="A18" s="20" t="s">
        <v>620</v>
      </c>
      <c r="B18">
        <v>13789520</v>
      </c>
      <c r="C18" s="21">
        <v>608.621106065763</v>
      </c>
      <c r="D18">
        <v>85.147893581579396</v>
      </c>
      <c r="E18">
        <v>624.86627494838649</v>
      </c>
      <c r="F18">
        <v>2643264.3898665085</v>
      </c>
      <c r="G18">
        <v>1562686.9740257831</v>
      </c>
      <c r="H18">
        <v>2.2019594042733509E-5</v>
      </c>
      <c r="I18">
        <v>7.2223252690249831E-5</v>
      </c>
      <c r="J18">
        <v>0.4911212487937569</v>
      </c>
      <c r="K18">
        <v>7679.7516396704104</v>
      </c>
      <c r="L18">
        <v>6.5036382888884548E-3</v>
      </c>
      <c r="M18" s="30">
        <v>17</v>
      </c>
      <c r="N18">
        <v>3403.56</v>
      </c>
      <c r="O18" s="22">
        <v>1.6417322322758919E-5</v>
      </c>
      <c r="P18" s="22">
        <v>1.4363361612212531E-2</v>
      </c>
      <c r="Q18" s="22">
        <v>4.5719999999999997E-3</v>
      </c>
      <c r="R18">
        <v>0.29527500000000001</v>
      </c>
      <c r="S18" s="23">
        <v>1791661.77734375</v>
      </c>
      <c r="T18">
        <v>601.93187912108897</v>
      </c>
      <c r="U18" s="24">
        <v>619.63932365673645</v>
      </c>
      <c r="V18">
        <v>0.03</v>
      </c>
      <c r="W18" s="22">
        <v>215457.98257990601</v>
      </c>
      <c r="X18">
        <v>2.4843562133097238E-2</v>
      </c>
      <c r="Y18">
        <v>6.344436673909601</v>
      </c>
      <c r="Z18">
        <v>6.3444367045684293</v>
      </c>
      <c r="AA18">
        <v>-3.0658828364948931E-8</v>
      </c>
      <c r="AB18">
        <v>1.3556076460717964E-5</v>
      </c>
      <c r="AC18">
        <v>627.77446331110161</v>
      </c>
      <c r="AD18">
        <v>6003.3620151630257</v>
      </c>
      <c r="AE18">
        <v>619.63932394496999</v>
      </c>
      <c r="AF18" s="25">
        <v>2.8823353659390705E-7</v>
      </c>
      <c r="AG18">
        <v>1.3583817885243424E-5</v>
      </c>
      <c r="AH18">
        <v>57.570979105061852</v>
      </c>
      <c r="AI18">
        <v>0.30353464285344844</v>
      </c>
      <c r="AJ18">
        <v>35.673043006632767</v>
      </c>
      <c r="AK18">
        <v>1.2316841484049188</v>
      </c>
      <c r="AL18">
        <v>1.1293680422758512</v>
      </c>
      <c r="AM18">
        <v>608.62110606137378</v>
      </c>
      <c r="AN18">
        <v>4.3892214307561517E-9</v>
      </c>
      <c r="AO18">
        <v>2.7741424525459522E-8</v>
      </c>
      <c r="AP18">
        <v>3.7350541860996378</v>
      </c>
      <c r="AQ18">
        <v>3.9088450505433308E-5</v>
      </c>
      <c r="AR18">
        <v>6.8057796548844415E-6</v>
      </c>
      <c r="AS18">
        <v>17.872947971873394</v>
      </c>
      <c r="AT18">
        <v>11.366441416069371</v>
      </c>
      <c r="AU18">
        <v>3.4501087357412614</v>
      </c>
      <c r="AV18">
        <v>0.28494545035837637</v>
      </c>
      <c r="AW18">
        <v>8.1500674603747544E-3</v>
      </c>
      <c r="AX18">
        <v>0.28494544777900088</v>
      </c>
      <c r="AY18">
        <v>2.5793754909742006E-9</v>
      </c>
      <c r="AZ18">
        <v>1080577.4158407254</v>
      </c>
      <c r="BA18">
        <v>1.0465296768894204E-5</v>
      </c>
      <c r="BB18" s="23">
        <v>1789864.6150422562</v>
      </c>
      <c r="BC18" s="26">
        <v>-1797.1623014938086</v>
      </c>
      <c r="BD18" s="27">
        <v>-0.10030700683687149</v>
      </c>
      <c r="BE18" s="23">
        <v>1687925</v>
      </c>
      <c r="BF18" s="28">
        <v>1.0603934505634174</v>
      </c>
      <c r="BG18">
        <v>1</v>
      </c>
      <c r="BH18">
        <v>7.4999999999999997E-2</v>
      </c>
      <c r="BI18">
        <v>4.5999999999999999E-2</v>
      </c>
      <c r="BJ18">
        <v>5625</v>
      </c>
      <c r="BK18" s="21">
        <v>1.0377648140122122</v>
      </c>
      <c r="BL18">
        <v>6.6892269446740329</v>
      </c>
      <c r="BM18">
        <v>1.7898646150422561</v>
      </c>
      <c r="BN18">
        <v>6.6892269446740329</v>
      </c>
      <c r="BO18">
        <v>1.0377648140122122</v>
      </c>
      <c r="BP18">
        <v>1109.6076015434305</v>
      </c>
      <c r="BQ18" s="29" t="s">
        <v>604</v>
      </c>
      <c r="BR18">
        <v>0.29527500000000001</v>
      </c>
    </row>
    <row r="19" spans="1:70">
      <c r="A19" s="20" t="s">
        <v>621</v>
      </c>
      <c r="B19">
        <v>13789520</v>
      </c>
      <c r="C19" s="21">
        <v>608.621106065763</v>
      </c>
      <c r="D19">
        <v>85.147893581579396</v>
      </c>
      <c r="E19">
        <v>624.86627494838649</v>
      </c>
      <c r="F19">
        <v>2643264.3898665085</v>
      </c>
      <c r="G19">
        <v>1562686.9740257831</v>
      </c>
      <c r="H19">
        <v>2.2019594042733509E-5</v>
      </c>
      <c r="I19">
        <v>7.2223252690249831E-5</v>
      </c>
      <c r="J19">
        <v>0.4911212487937569</v>
      </c>
      <c r="K19">
        <v>7679.7516396704104</v>
      </c>
      <c r="L19">
        <v>6.5036382888884548E-3</v>
      </c>
      <c r="M19">
        <v>18</v>
      </c>
      <c r="N19">
        <v>3403.56</v>
      </c>
      <c r="O19" s="22">
        <v>1.6417322322758919E-5</v>
      </c>
      <c r="P19" s="22">
        <v>1.4363361612212531E-2</v>
      </c>
      <c r="Q19" s="22">
        <v>4.5719999999999997E-3</v>
      </c>
      <c r="R19">
        <v>0.29527500000000001</v>
      </c>
      <c r="S19" s="23">
        <v>2190295.0382812498</v>
      </c>
      <c r="T19">
        <v>595.90081561821296</v>
      </c>
      <c r="U19" s="24">
        <v>617.54805305862396</v>
      </c>
      <c r="V19">
        <v>0.03</v>
      </c>
      <c r="W19" s="22">
        <v>215457.98257990601</v>
      </c>
      <c r="X19">
        <v>2.4843562133097238E-2</v>
      </c>
      <c r="Y19">
        <v>6.344436673909601</v>
      </c>
      <c r="Z19">
        <v>6.3444367045684293</v>
      </c>
      <c r="AA19">
        <v>-3.0658828364948931E-8</v>
      </c>
      <c r="AB19">
        <v>1.3556076460717964E-5</v>
      </c>
      <c r="AC19">
        <v>633.69783229866107</v>
      </c>
      <c r="AD19">
        <v>6003.3620151630257</v>
      </c>
      <c r="AE19">
        <v>617.54805305862374</v>
      </c>
      <c r="AF19" s="25">
        <v>0</v>
      </c>
      <c r="AG19">
        <v>1.3590110725364103E-5</v>
      </c>
      <c r="AH19">
        <v>57.570979105061852</v>
      </c>
      <c r="AI19">
        <v>0.30353464285344844</v>
      </c>
      <c r="AJ19">
        <v>35.689568902235557</v>
      </c>
      <c r="AK19">
        <v>1.6124748354457186</v>
      </c>
      <c r="AL19">
        <v>1.1293680422758512</v>
      </c>
      <c r="AM19">
        <v>608.62110605992643</v>
      </c>
      <c r="AN19">
        <v>5.8365685617900454E-9</v>
      </c>
      <c r="AO19">
        <v>3.4034264646138547E-8</v>
      </c>
      <c r="AP19">
        <v>3.7363574369649868</v>
      </c>
      <c r="AQ19">
        <v>3.9061186961488769E-5</v>
      </c>
      <c r="AR19">
        <v>6.8120724950051206E-6</v>
      </c>
      <c r="AS19">
        <v>17.889473867476188</v>
      </c>
      <c r="AT19">
        <v>11.371062438899797</v>
      </c>
      <c r="AU19">
        <v>3.4515113762557124</v>
      </c>
      <c r="AV19">
        <v>0.28484606070927443</v>
      </c>
      <c r="AW19">
        <v>8.1500674603747544E-3</v>
      </c>
      <c r="AX19">
        <v>0.28484605809060509</v>
      </c>
      <c r="AY19">
        <v>2.6186693369290026E-9</v>
      </c>
      <c r="AZ19">
        <v>1080577.4158407254</v>
      </c>
      <c r="BA19">
        <v>1.0454349622721818E-5</v>
      </c>
      <c r="BB19" s="23">
        <v>2198175.3009246192</v>
      </c>
      <c r="BC19" s="26">
        <v>7880.2626433693804</v>
      </c>
      <c r="BD19" s="27">
        <v>0.35978087452332974</v>
      </c>
      <c r="BE19" s="23">
        <v>2665975</v>
      </c>
      <c r="BF19" s="28">
        <v>0.82452960021178712</v>
      </c>
      <c r="BG19">
        <v>1</v>
      </c>
      <c r="BH19">
        <v>0.107</v>
      </c>
      <c r="BI19">
        <v>4.5999999999999999E-2</v>
      </c>
      <c r="BJ19">
        <v>5625</v>
      </c>
      <c r="BK19" s="21">
        <v>1.0402996295220228</v>
      </c>
      <c r="BL19">
        <v>12.720290447550042</v>
      </c>
      <c r="BM19">
        <v>2.198175300924619</v>
      </c>
      <c r="BN19">
        <v>12.720290447550042</v>
      </c>
      <c r="BO19">
        <v>1.0402996295220228</v>
      </c>
      <c r="BP19">
        <v>744.18255326602946</v>
      </c>
      <c r="BQ19" s="29" t="s">
        <v>604</v>
      </c>
      <c r="BR19">
        <v>0.29527500000000001</v>
      </c>
    </row>
    <row r="20" spans="1:70">
      <c r="A20" s="20" t="s">
        <v>622</v>
      </c>
      <c r="B20">
        <v>13789520</v>
      </c>
      <c r="C20" s="21">
        <v>608.621106065763</v>
      </c>
      <c r="D20">
        <v>85.147893581579396</v>
      </c>
      <c r="E20">
        <v>624.86627494838649</v>
      </c>
      <c r="F20">
        <v>2643264.3898665085</v>
      </c>
      <c r="G20">
        <v>1562686.9740257831</v>
      </c>
      <c r="H20">
        <v>2.2019594042733509E-5</v>
      </c>
      <c r="I20">
        <v>7.2223252690249831E-5</v>
      </c>
      <c r="J20">
        <v>0.4911212487937569</v>
      </c>
      <c r="K20">
        <v>7679.7516396704104</v>
      </c>
      <c r="L20">
        <v>6.5036382888884548E-3</v>
      </c>
      <c r="M20" s="30">
        <v>19</v>
      </c>
      <c r="N20">
        <v>3444.24</v>
      </c>
      <c r="O20" s="22">
        <v>1.6417322322758919E-5</v>
      </c>
      <c r="P20" s="22">
        <v>1.4363361612212531E-2</v>
      </c>
      <c r="Q20" s="22">
        <v>4.5719999999999997E-3</v>
      </c>
      <c r="R20">
        <v>0.29527500000000001</v>
      </c>
      <c r="S20" s="23">
        <v>2350934.27734375</v>
      </c>
      <c r="T20">
        <v>593.67847141905202</v>
      </c>
      <c r="U20" s="24">
        <v>616.63891924922746</v>
      </c>
      <c r="V20">
        <v>0.03</v>
      </c>
      <c r="W20" s="22">
        <v>218033.17759082123</v>
      </c>
      <c r="X20">
        <v>2.4722653743279817E-2</v>
      </c>
      <c r="Y20">
        <v>6.3599317746615576</v>
      </c>
      <c r="Z20">
        <v>6.3599317991332347</v>
      </c>
      <c r="AA20">
        <v>-2.4471677129156433E-8</v>
      </c>
      <c r="AB20">
        <v>1.3302485657419019E-5</v>
      </c>
      <c r="AC20">
        <v>635.84429358945647</v>
      </c>
      <c r="AD20">
        <v>6060.3141614017068</v>
      </c>
      <c r="AE20">
        <v>616.63891924922734</v>
      </c>
      <c r="AF20" s="25">
        <v>0</v>
      </c>
      <c r="AG20">
        <v>1.3338054841136322E-5</v>
      </c>
      <c r="AH20">
        <v>58.668478565985296</v>
      </c>
      <c r="AI20">
        <v>0.30641418756933142</v>
      </c>
      <c r="AJ20">
        <v>35.359931163294419</v>
      </c>
      <c r="AK20">
        <v>1.7531108877300261</v>
      </c>
      <c r="AL20">
        <v>1.1293680422758512</v>
      </c>
      <c r="AM20">
        <v>608.62110606322506</v>
      </c>
      <c r="AN20">
        <v>2.5379449652973562E-9</v>
      </c>
      <c r="AO20">
        <v>3.5569183717302911E-8</v>
      </c>
      <c r="AP20">
        <v>3.7563077870417807</v>
      </c>
      <c r="AQ20">
        <v>3.8647368421273684E-5</v>
      </c>
      <c r="AR20">
        <v>6.6868120124268123E-6</v>
      </c>
      <c r="AS20">
        <v>17.727113531732833</v>
      </c>
      <c r="AT20">
        <v>11.325476527319145</v>
      </c>
      <c r="AU20">
        <v>3.4702866889540287</v>
      </c>
      <c r="AV20">
        <v>0.286021098087752</v>
      </c>
      <c r="AW20">
        <v>7.9976057831183563E-3</v>
      </c>
      <c r="AX20">
        <v>0.28602109468953607</v>
      </c>
      <c r="AY20">
        <v>3.3982159308720838E-9</v>
      </c>
      <c r="AZ20">
        <v>1080577.4158407254</v>
      </c>
      <c r="BA20">
        <v>1.0288658601032743E-5</v>
      </c>
      <c r="BB20" s="23">
        <v>2334307.7620845367</v>
      </c>
      <c r="BC20" s="26">
        <v>-16626.51525921328</v>
      </c>
      <c r="BD20" s="27">
        <v>-0.70723011780657186</v>
      </c>
      <c r="BE20" s="23">
        <v>2688060</v>
      </c>
      <c r="BF20" s="28">
        <v>0.86839868235252815</v>
      </c>
      <c r="BG20">
        <v>1</v>
      </c>
      <c r="BH20">
        <v>9.2999999999999999E-2</v>
      </c>
      <c r="BI20">
        <v>4.5999999999999999E-2</v>
      </c>
      <c r="BJ20">
        <v>5625</v>
      </c>
      <c r="BK20" s="21">
        <v>1.0411416004542056</v>
      </c>
      <c r="BL20">
        <v>14.942634646710985</v>
      </c>
      <c r="BM20">
        <v>2.3343077620845367</v>
      </c>
      <c r="BN20">
        <v>14.942634646710985</v>
      </c>
      <c r="BO20">
        <v>1.0411416004542056</v>
      </c>
      <c r="BP20">
        <v>627.8715584482087</v>
      </c>
      <c r="BQ20" s="29" t="s">
        <v>604</v>
      </c>
      <c r="BR20">
        <v>0.29527500000000001</v>
      </c>
    </row>
    <row r="21" spans="1:70">
      <c r="A21" s="20" t="s">
        <v>623</v>
      </c>
      <c r="B21">
        <v>13789520</v>
      </c>
      <c r="C21" s="21">
        <v>608.621106065763</v>
      </c>
      <c r="D21">
        <v>85.147893581579396</v>
      </c>
      <c r="E21">
        <v>624.86627494838649</v>
      </c>
      <c r="F21">
        <v>2643264.3898665085</v>
      </c>
      <c r="G21">
        <v>1562686.9740257831</v>
      </c>
      <c r="H21">
        <v>2.2019594042733509E-5</v>
      </c>
      <c r="I21">
        <v>7.2223252690249831E-5</v>
      </c>
      <c r="J21">
        <v>0.4911212487937569</v>
      </c>
      <c r="K21">
        <v>7679.7516396704104</v>
      </c>
      <c r="L21">
        <v>6.5036382888884548E-3</v>
      </c>
      <c r="M21">
        <v>20</v>
      </c>
      <c r="N21">
        <v>3444.24</v>
      </c>
      <c r="O21" s="22">
        <v>1.6417322322758919E-5</v>
      </c>
      <c r="P21" s="22">
        <v>1.4363361612212531E-2</v>
      </c>
      <c r="Q21" s="22">
        <v>4.5719999999999997E-3</v>
      </c>
      <c r="R21">
        <v>0.29527500000000001</v>
      </c>
      <c r="S21" s="23">
        <v>2385779.55859375</v>
      </c>
      <c r="T21">
        <v>593.12482744566205</v>
      </c>
      <c r="U21" s="24">
        <v>616.42559242973618</v>
      </c>
      <c r="V21">
        <v>0.03</v>
      </c>
      <c r="W21" s="22">
        <v>218033.17759082123</v>
      </c>
      <c r="X21">
        <v>2.4722653743279817E-2</v>
      </c>
      <c r="Y21">
        <v>6.3599317746615576</v>
      </c>
      <c r="Z21">
        <v>6.3599317991332347</v>
      </c>
      <c r="AA21">
        <v>-2.4471677129156433E-8</v>
      </c>
      <c r="AB21">
        <v>1.3302485657419019E-5</v>
      </c>
      <c r="AC21">
        <v>636.39071363646792</v>
      </c>
      <c r="AD21">
        <v>6060.3141614017068</v>
      </c>
      <c r="AE21">
        <v>616.42559280868807</v>
      </c>
      <c r="AF21" s="25">
        <v>3.7895188143011183E-7</v>
      </c>
      <c r="AG21">
        <v>1.3338597135314926E-5</v>
      </c>
      <c r="AH21">
        <v>58.668478565985296</v>
      </c>
      <c r="AI21">
        <v>0.30641418756933142</v>
      </c>
      <c r="AJ21">
        <v>35.361368815564866</v>
      </c>
      <c r="AK21">
        <v>1.7882873812310609</v>
      </c>
      <c r="AL21">
        <v>1.1293680422758512</v>
      </c>
      <c r="AM21">
        <v>608.62110606316799</v>
      </c>
      <c r="AN21">
        <v>2.5950157578336075E-9</v>
      </c>
      <c r="AO21">
        <v>3.6111477895907153E-8</v>
      </c>
      <c r="AP21">
        <v>3.7564232406676812</v>
      </c>
      <c r="AQ21">
        <v>3.8644992804917146E-5</v>
      </c>
      <c r="AR21">
        <v>6.6873543066054166E-6</v>
      </c>
      <c r="AS21">
        <v>17.728551184003276</v>
      </c>
      <c r="AT21">
        <v>11.325882006184864</v>
      </c>
      <c r="AU21">
        <v>3.4704109334312445</v>
      </c>
      <c r="AV21">
        <v>0.28601230723643667</v>
      </c>
      <c r="AW21">
        <v>7.9976057831183563E-3</v>
      </c>
      <c r="AX21">
        <v>0.28601230383441933</v>
      </c>
      <c r="AY21">
        <v>3.4020173345084004E-9</v>
      </c>
      <c r="AZ21">
        <v>1080577.4158407254</v>
      </c>
      <c r="BA21">
        <v>1.0287709964771765E-5</v>
      </c>
      <c r="BB21" s="23">
        <v>2370115.5681883008</v>
      </c>
      <c r="BC21" s="26">
        <v>-15663.990405449178</v>
      </c>
      <c r="BD21" s="27">
        <v>-0.65655648481966222</v>
      </c>
      <c r="BE21" s="23">
        <v>2722765</v>
      </c>
      <c r="BF21" s="28">
        <v>0.87048113523873738</v>
      </c>
      <c r="BG21">
        <v>1</v>
      </c>
      <c r="BH21">
        <v>9.1999999999999998E-2</v>
      </c>
      <c r="BI21">
        <v>4.5999999999999999E-2</v>
      </c>
      <c r="BJ21">
        <v>5625</v>
      </c>
      <c r="BK21" s="21">
        <v>1.041342782743151</v>
      </c>
      <c r="BL21">
        <v>15.496278620100952</v>
      </c>
      <c r="BM21">
        <v>2.3701155681883006</v>
      </c>
      <c r="BN21">
        <v>15.496278620100952</v>
      </c>
      <c r="BO21">
        <v>1.041342782743151</v>
      </c>
      <c r="BP21">
        <v>600.43236146372169</v>
      </c>
      <c r="BQ21" s="29" t="s">
        <v>604</v>
      </c>
      <c r="BR21">
        <v>0.29527500000000001</v>
      </c>
    </row>
    <row r="22" spans="1:70">
      <c r="A22" s="20" t="s">
        <v>624</v>
      </c>
      <c r="B22">
        <v>13789520</v>
      </c>
      <c r="C22" s="21">
        <v>608.621106065763</v>
      </c>
      <c r="D22">
        <v>85.147893581579396</v>
      </c>
      <c r="E22">
        <v>624.86627494838649</v>
      </c>
      <c r="F22">
        <v>2643264.3898665085</v>
      </c>
      <c r="G22">
        <v>1562686.9740257831</v>
      </c>
      <c r="H22">
        <v>2.2019594042733509E-5</v>
      </c>
      <c r="I22">
        <v>7.2223252690249831E-5</v>
      </c>
      <c r="J22">
        <v>0.4911212487937569</v>
      </c>
      <c r="K22">
        <v>7679.7516396704104</v>
      </c>
      <c r="L22">
        <v>6.5036382888884548E-3</v>
      </c>
      <c r="M22" s="30">
        <v>21</v>
      </c>
      <c r="N22">
        <v>3444.24</v>
      </c>
      <c r="O22" s="22">
        <v>1.6417322322758919E-5</v>
      </c>
      <c r="P22" s="22">
        <v>1.4363361612212531E-2</v>
      </c>
      <c r="Q22" s="22">
        <v>4.5719999999999997E-3</v>
      </c>
      <c r="R22">
        <v>0.29527500000000001</v>
      </c>
      <c r="S22" s="23">
        <v>2139277.31640625</v>
      </c>
      <c r="T22">
        <v>596.97613648179595</v>
      </c>
      <c r="U22" s="24">
        <v>617.86943226253607</v>
      </c>
      <c r="V22">
        <v>0.03</v>
      </c>
      <c r="W22" s="22">
        <v>218033.17759082123</v>
      </c>
      <c r="X22">
        <v>2.4722653743279817E-2</v>
      </c>
      <c r="Y22">
        <v>6.3599317746615576</v>
      </c>
      <c r="Z22">
        <v>6.3599317991332347</v>
      </c>
      <c r="AA22">
        <v>-2.4471677129156433E-8</v>
      </c>
      <c r="AB22">
        <v>1.3302485657419019E-5</v>
      </c>
      <c r="AC22">
        <v>632.59073621566074</v>
      </c>
      <c r="AD22">
        <v>6060.3141614017068</v>
      </c>
      <c r="AE22">
        <v>617.86943226253595</v>
      </c>
      <c r="AF22" s="25">
        <v>0</v>
      </c>
      <c r="AG22">
        <v>1.3334909922903406E-5</v>
      </c>
      <c r="AH22">
        <v>58.668478565985296</v>
      </c>
      <c r="AI22">
        <v>0.30641418756933142</v>
      </c>
      <c r="AJ22">
        <v>35.351593808743502</v>
      </c>
      <c r="AK22">
        <v>1.5436478531294415</v>
      </c>
      <c r="AL22">
        <v>1.1293680422758512</v>
      </c>
      <c r="AM22">
        <v>608.62110606355861</v>
      </c>
      <c r="AN22">
        <v>2.2043877834221348E-9</v>
      </c>
      <c r="AO22">
        <v>3.2424265484386943E-8</v>
      </c>
      <c r="AP22">
        <v>3.7556380638685454</v>
      </c>
      <c r="AQ22">
        <v>3.8661153213934264E-5</v>
      </c>
      <c r="AR22">
        <v>6.6836670941938963E-6</v>
      </c>
      <c r="AS22">
        <v>17.718776177181919</v>
      </c>
      <c r="AT22">
        <v>11.323124391493765</v>
      </c>
      <c r="AU22">
        <v>3.4695659611660421</v>
      </c>
      <c r="AV22">
        <v>0.28607210270250327</v>
      </c>
      <c r="AW22">
        <v>7.9976057831183563E-3</v>
      </c>
      <c r="AX22">
        <v>0.28607209932626898</v>
      </c>
      <c r="AY22">
        <v>3.376234292140623E-9</v>
      </c>
      <c r="AZ22">
        <v>1080577.4158407254</v>
      </c>
      <c r="BA22">
        <v>1.0294163749664105E-5</v>
      </c>
      <c r="BB22" s="23">
        <v>2126777.4485671301</v>
      </c>
      <c r="BC22" s="26">
        <v>-12499.867839119863</v>
      </c>
      <c r="BD22" s="27">
        <v>-0.58430329454052565</v>
      </c>
      <c r="BE22" s="23">
        <v>2126470</v>
      </c>
      <c r="BF22" s="28">
        <v>1.0001445816621586</v>
      </c>
      <c r="BG22">
        <v>1</v>
      </c>
      <c r="BH22">
        <v>7.2999999999999995E-2</v>
      </c>
      <c r="BI22">
        <v>4.5999999999999999E-2</v>
      </c>
      <c r="BJ22">
        <v>5625</v>
      </c>
      <c r="BK22" s="21">
        <v>1.0398732903677863</v>
      </c>
      <c r="BL22">
        <v>11.644969583967054</v>
      </c>
      <c r="BM22">
        <v>2.1267774485671302</v>
      </c>
      <c r="BN22">
        <v>11.644969583967054</v>
      </c>
      <c r="BO22">
        <v>1.0398732903677863</v>
      </c>
      <c r="BP22">
        <v>804.00774989415356</v>
      </c>
      <c r="BQ22" s="29" t="s">
        <v>604</v>
      </c>
      <c r="BR22">
        <v>0.29527500000000001</v>
      </c>
    </row>
    <row r="23" spans="1:70">
      <c r="A23" s="20" t="s">
        <v>625</v>
      </c>
      <c r="B23">
        <v>13789520</v>
      </c>
      <c r="C23" s="21">
        <v>608.621106065763</v>
      </c>
      <c r="D23">
        <v>85.147893581579396</v>
      </c>
      <c r="E23">
        <v>624.86627494838649</v>
      </c>
      <c r="F23">
        <v>2643264.3898665085</v>
      </c>
      <c r="G23">
        <v>1562686.9740257831</v>
      </c>
      <c r="H23">
        <v>2.2019594042733509E-5</v>
      </c>
      <c r="I23">
        <v>7.2223252690249831E-5</v>
      </c>
      <c r="J23">
        <v>0.4911212487937569</v>
      </c>
      <c r="K23">
        <v>7679.7516396704104</v>
      </c>
      <c r="L23">
        <v>6.5036382888884548E-3</v>
      </c>
      <c r="M23">
        <v>22</v>
      </c>
      <c r="N23">
        <v>3444.24</v>
      </c>
      <c r="O23" s="22">
        <v>1.6417322322758919E-5</v>
      </c>
      <c r="P23" s="22">
        <v>1.4363361612212531E-2</v>
      </c>
      <c r="Q23" s="22">
        <v>4.5719999999999997E-3</v>
      </c>
      <c r="R23">
        <v>0.29527500000000001</v>
      </c>
      <c r="S23" s="23">
        <v>2174096.9483762505</v>
      </c>
      <c r="T23">
        <v>596.439958239725</v>
      </c>
      <c r="U23" s="24">
        <v>617.67332067014468</v>
      </c>
      <c r="V23">
        <v>0.03</v>
      </c>
      <c r="W23" s="22">
        <v>218033.17759082123</v>
      </c>
      <c r="X23">
        <v>2.4722653743279817E-2</v>
      </c>
      <c r="Y23">
        <v>6.3599317746615576</v>
      </c>
      <c r="Z23">
        <v>6.3599317991332347</v>
      </c>
      <c r="AA23">
        <v>-2.4471677129156433E-8</v>
      </c>
      <c r="AB23">
        <v>1.3302485657419019E-5</v>
      </c>
      <c r="AC23">
        <v>633.12054076269089</v>
      </c>
      <c r="AD23">
        <v>6060.3141614017068</v>
      </c>
      <c r="AE23">
        <v>617.67332101462716</v>
      </c>
      <c r="AF23" s="25">
        <v>3.4448248698026873E-7</v>
      </c>
      <c r="AG23">
        <v>1.3335578411057967E-5</v>
      </c>
      <c r="AH23">
        <v>58.668478565985296</v>
      </c>
      <c r="AI23">
        <v>0.30641418756933142</v>
      </c>
      <c r="AJ23">
        <v>35.353366008319107</v>
      </c>
      <c r="AK23">
        <v>1.5777546132779456</v>
      </c>
      <c r="AL23">
        <v>1.1293680422758512</v>
      </c>
      <c r="AM23">
        <v>608.62110606350325</v>
      </c>
      <c r="AN23">
        <v>2.2597532733925618E-9</v>
      </c>
      <c r="AO23">
        <v>3.3092753638948313E-8</v>
      </c>
      <c r="AP23">
        <v>3.7557804461038957</v>
      </c>
      <c r="AQ23">
        <v>3.8658221968536123E-5</v>
      </c>
      <c r="AR23">
        <v>6.6843355823484577E-6</v>
      </c>
      <c r="AS23">
        <v>17.720548376757513</v>
      </c>
      <c r="AT23">
        <v>11.323624457338525</v>
      </c>
      <c r="AU23">
        <v>3.4697191884355956</v>
      </c>
      <c r="AV23">
        <v>0.28606125766830015</v>
      </c>
      <c r="AW23">
        <v>7.9976057831183563E-3</v>
      </c>
      <c r="AX23">
        <v>0.28606125428738605</v>
      </c>
      <c r="AY23">
        <v>3.3809141042340229E-9</v>
      </c>
      <c r="AZ23">
        <v>1080577.4158407254</v>
      </c>
      <c r="BA23">
        <v>1.02929930338816E-5</v>
      </c>
      <c r="BB23" s="23">
        <v>2170871.9121815194</v>
      </c>
      <c r="BC23" s="26">
        <v>-3225.0361947310157</v>
      </c>
      <c r="BD23" s="27">
        <v>-0.14833911602422659</v>
      </c>
      <c r="BE23" s="23">
        <v>2148555</v>
      </c>
      <c r="BF23" s="28">
        <v>1.0103869401441989</v>
      </c>
      <c r="BG23">
        <v>1</v>
      </c>
      <c r="BH23">
        <v>7.1999999999999995E-2</v>
      </c>
      <c r="BI23">
        <v>4.5999999999999999E-2</v>
      </c>
      <c r="BJ23">
        <v>5625</v>
      </c>
      <c r="BK23" s="21">
        <v>1.0400873655965728</v>
      </c>
      <c r="BL23">
        <v>12.181147826038</v>
      </c>
      <c r="BM23">
        <v>2.1708719121815192</v>
      </c>
      <c r="BN23">
        <v>12.181147826038</v>
      </c>
      <c r="BO23">
        <v>1.0400873655965728</v>
      </c>
      <c r="BP23">
        <v>773.8885362767503</v>
      </c>
      <c r="BQ23" s="29" t="s">
        <v>604</v>
      </c>
      <c r="BR23">
        <v>0.29527500000000001</v>
      </c>
    </row>
    <row r="24" spans="1:70">
      <c r="A24" s="20" t="s">
        <v>626</v>
      </c>
      <c r="B24">
        <v>13789520</v>
      </c>
      <c r="C24" s="21">
        <v>608.621106065763</v>
      </c>
      <c r="D24">
        <v>85.147893581579396</v>
      </c>
      <c r="E24">
        <v>624.86627494838649</v>
      </c>
      <c r="F24">
        <v>2643264.3898665085</v>
      </c>
      <c r="G24">
        <v>1562686.9740257831</v>
      </c>
      <c r="H24">
        <v>2.2019594042733509E-5</v>
      </c>
      <c r="I24">
        <v>7.2223252690249831E-5</v>
      </c>
      <c r="J24">
        <v>0.4911212487937569</v>
      </c>
      <c r="K24">
        <v>7679.7516396704104</v>
      </c>
      <c r="L24">
        <v>6.5036382888884548E-3</v>
      </c>
      <c r="M24" s="30">
        <v>23</v>
      </c>
      <c r="N24">
        <v>3444.24</v>
      </c>
      <c r="O24" s="22">
        <v>1.6417322322758919E-5</v>
      </c>
      <c r="P24" s="22">
        <v>1.4363361612212531E-2</v>
      </c>
      <c r="Q24" s="22">
        <v>4.5719999999999997E-3</v>
      </c>
      <c r="R24">
        <v>0.29527500000000001</v>
      </c>
      <c r="S24" s="23">
        <v>2209105.87890625</v>
      </c>
      <c r="T24">
        <v>595.90081561821296</v>
      </c>
      <c r="U24" s="24">
        <v>617.47609348658034</v>
      </c>
      <c r="V24">
        <v>0.03</v>
      </c>
      <c r="W24" s="22">
        <v>218033.17759082123</v>
      </c>
      <c r="X24">
        <v>2.4722653743279817E-2</v>
      </c>
      <c r="Y24">
        <v>6.3599317746615576</v>
      </c>
      <c r="Z24">
        <v>6.3599317991332347</v>
      </c>
      <c r="AA24">
        <v>-2.4471677129156433E-8</v>
      </c>
      <c r="AB24">
        <v>1.3302485657419019E-5</v>
      </c>
      <c r="AC24">
        <v>633.65078881280704</v>
      </c>
      <c r="AD24">
        <v>6060.3141614017068</v>
      </c>
      <c r="AE24">
        <v>617.47609348658023</v>
      </c>
      <c r="AF24" s="25">
        <v>0</v>
      </c>
      <c r="AG24">
        <v>1.3336382115350852E-5</v>
      </c>
      <c r="AH24">
        <v>58.668478565985296</v>
      </c>
      <c r="AI24">
        <v>0.30641418756933142</v>
      </c>
      <c r="AJ24">
        <v>35.355496673458099</v>
      </c>
      <c r="AK24">
        <v>1.6118867535924257</v>
      </c>
      <c r="AL24">
        <v>1.1293680422758512</v>
      </c>
      <c r="AM24">
        <v>608.62110606344629</v>
      </c>
      <c r="AN24">
        <v>2.3167103790910915E-9</v>
      </c>
      <c r="AO24">
        <v>3.3896457931832769E-8</v>
      </c>
      <c r="AP24">
        <v>3.7559516103768535</v>
      </c>
      <c r="AQ24">
        <v>3.8654698624056554E-5</v>
      </c>
      <c r="AR24">
        <v>6.6851392866413422E-6</v>
      </c>
      <c r="AS24">
        <v>17.722679041896512</v>
      </c>
      <c r="AT24">
        <v>11.324225606076025</v>
      </c>
      <c r="AU24">
        <v>3.4699033889376047</v>
      </c>
      <c r="AV24">
        <v>0.2860482214392488</v>
      </c>
      <c r="AW24">
        <v>7.9976057831183563E-3</v>
      </c>
      <c r="AX24">
        <v>0.28604821805271358</v>
      </c>
      <c r="AY24">
        <v>3.3865352189188513E-9</v>
      </c>
      <c r="AZ24">
        <v>1080577.4158407254</v>
      </c>
      <c r="BA24">
        <v>1.0291585897236342E-5</v>
      </c>
      <c r="BB24" s="23">
        <v>2223898.6299120872</v>
      </c>
      <c r="BC24" s="26">
        <v>14792.751005837228</v>
      </c>
      <c r="BD24" s="27">
        <v>0.66962616627326454</v>
      </c>
      <c r="BE24" s="23">
        <v>2148555</v>
      </c>
      <c r="BF24" s="28">
        <v>1.0350671171611092</v>
      </c>
      <c r="BG24">
        <v>1</v>
      </c>
      <c r="BH24">
        <v>6.8000000000000005E-2</v>
      </c>
      <c r="BI24">
        <v>4.5999999999999999E-2</v>
      </c>
      <c r="BJ24">
        <v>5625</v>
      </c>
      <c r="BK24" s="21">
        <v>1.0402996295220228</v>
      </c>
      <c r="BL24">
        <v>12.720290447550042</v>
      </c>
      <c r="BM24">
        <v>2.2238986299120871</v>
      </c>
      <c r="BN24">
        <v>12.720290447550042</v>
      </c>
      <c r="BO24">
        <v>1.0402996295220228</v>
      </c>
      <c r="BP24">
        <v>744.18255326602946</v>
      </c>
      <c r="BQ24" s="29" t="s">
        <v>604</v>
      </c>
      <c r="BR24">
        <v>0.29527500000000001</v>
      </c>
    </row>
    <row r="25" spans="1:70">
      <c r="A25" s="20" t="s">
        <v>627</v>
      </c>
      <c r="B25">
        <v>13789520</v>
      </c>
      <c r="C25" s="21">
        <v>608.621106065763</v>
      </c>
      <c r="D25">
        <v>85.147893581579396</v>
      </c>
      <c r="E25">
        <v>624.86627494838649</v>
      </c>
      <c r="F25">
        <v>2643264.3898665085</v>
      </c>
      <c r="G25">
        <v>1562686.9740257831</v>
      </c>
      <c r="H25">
        <v>2.2019594042733509E-5</v>
      </c>
      <c r="I25">
        <v>7.2223252690249831E-5</v>
      </c>
      <c r="J25">
        <v>0.4911212487937569</v>
      </c>
      <c r="K25">
        <v>7679.7516396704104</v>
      </c>
      <c r="L25">
        <v>6.5036382888884548E-3</v>
      </c>
      <c r="M25">
        <v>24</v>
      </c>
      <c r="N25">
        <v>3484.92</v>
      </c>
      <c r="O25" s="22">
        <v>1.6417322322758919E-5</v>
      </c>
      <c r="P25" s="22">
        <v>1.4363361612212531E-2</v>
      </c>
      <c r="Q25" s="22">
        <v>4.5719999999999997E-3</v>
      </c>
      <c r="R25">
        <v>0.29527500000000001</v>
      </c>
      <c r="S25" s="23">
        <v>2845759.53515625</v>
      </c>
      <c r="T25">
        <v>585.88293483903703</v>
      </c>
      <c r="U25" s="24">
        <v>613.35166981927705</v>
      </c>
      <c r="V25">
        <v>0.03</v>
      </c>
      <c r="W25" s="22">
        <v>220608.37260173645</v>
      </c>
      <c r="X25">
        <v>2.4604017563644293E-2</v>
      </c>
      <c r="Y25">
        <v>6.3752465632928841</v>
      </c>
      <c r="Z25">
        <v>6.3752465822255244</v>
      </c>
      <c r="AA25">
        <v>-1.8932640344360152E-8</v>
      </c>
      <c r="AB25">
        <v>1.3056387886842229E-5</v>
      </c>
      <c r="AC25">
        <v>643.44383187679171</v>
      </c>
      <c r="AD25">
        <v>6117.1624777381157</v>
      </c>
      <c r="AE25">
        <v>613.35167027266846</v>
      </c>
      <c r="AF25" s="25">
        <v>4.533914079729584E-7</v>
      </c>
      <c r="AG25">
        <v>1.309901350439057E-5</v>
      </c>
      <c r="AH25">
        <v>59.774311350929707</v>
      </c>
      <c r="AI25">
        <v>0.30928848256477048</v>
      </c>
      <c r="AJ25">
        <v>35.051965837464074</v>
      </c>
      <c r="AK25">
        <v>2.2456663370778913</v>
      </c>
      <c r="AL25">
        <v>1.1293680422758512</v>
      </c>
      <c r="AM25">
        <v>608.62110605553528</v>
      </c>
      <c r="AN25">
        <v>1.0227722668787464E-8</v>
      </c>
      <c r="AO25">
        <v>4.2625617548340636E-8</v>
      </c>
      <c r="AP25">
        <v>3.7773158744776349</v>
      </c>
      <c r="AQ25">
        <v>3.8218678022026706E-5</v>
      </c>
      <c r="AR25">
        <v>6.5708195609694551E-6</v>
      </c>
      <c r="AS25">
        <v>17.583014377230967</v>
      </c>
      <c r="AT25">
        <v>11.284666719199967</v>
      </c>
      <c r="AU25">
        <v>3.4902174458305248</v>
      </c>
      <c r="AV25">
        <v>0.2870984286471101</v>
      </c>
      <c r="AW25">
        <v>7.8496490024185205E-3</v>
      </c>
      <c r="AX25">
        <v>0.2870984243393222</v>
      </c>
      <c r="AY25">
        <v>4.307787904167526E-9</v>
      </c>
      <c r="AZ25">
        <v>1080577.4158407254</v>
      </c>
      <c r="BA25">
        <v>1.0117945994472057E-5</v>
      </c>
      <c r="BB25" s="23">
        <v>2844600.6125478116</v>
      </c>
      <c r="BC25" s="26">
        <v>-1158.9226084384136</v>
      </c>
      <c r="BD25" s="27">
        <v>-4.0724544506350269E-2</v>
      </c>
      <c r="BE25" s="23">
        <v>3139225</v>
      </c>
      <c r="BF25" s="28">
        <v>0.90614741299136303</v>
      </c>
      <c r="BG25">
        <v>1</v>
      </c>
      <c r="BH25">
        <v>7.6999999999999999E-2</v>
      </c>
      <c r="BI25">
        <v>4.5999999999999999E-2</v>
      </c>
      <c r="BJ25">
        <v>5625</v>
      </c>
      <c r="BK25" s="21">
        <v>1.0436266770331801</v>
      </c>
      <c r="BL25">
        <v>22.738171226725967</v>
      </c>
      <c r="BM25">
        <v>2.8446006125478114</v>
      </c>
      <c r="BN25">
        <v>22.738171226725967</v>
      </c>
      <c r="BO25">
        <v>1.0436266770331801</v>
      </c>
      <c r="BP25">
        <v>297.97073259783127</v>
      </c>
      <c r="BQ25" s="29" t="s">
        <v>604</v>
      </c>
      <c r="BR25">
        <v>0.29527500000000001</v>
      </c>
    </row>
    <row r="26" spans="1:70">
      <c r="A26" s="20" t="s">
        <v>628</v>
      </c>
      <c r="B26">
        <v>13789520</v>
      </c>
      <c r="C26" s="21">
        <v>608.621106065763</v>
      </c>
      <c r="D26">
        <v>85.147893581579396</v>
      </c>
      <c r="E26">
        <v>624.86627494838649</v>
      </c>
      <c r="F26">
        <v>2643264.3898665085</v>
      </c>
      <c r="G26">
        <v>1562686.9740257831</v>
      </c>
      <c r="H26">
        <v>2.2019594042733509E-5</v>
      </c>
      <c r="I26">
        <v>7.2223252690249831E-5</v>
      </c>
      <c r="J26">
        <v>0.4911212487937569</v>
      </c>
      <c r="K26">
        <v>7679.7516396704104</v>
      </c>
      <c r="L26">
        <v>6.5036382888884548E-3</v>
      </c>
      <c r="M26" s="30">
        <v>25</v>
      </c>
      <c r="N26">
        <v>3484.92</v>
      </c>
      <c r="O26" s="22">
        <v>1.6417322322758919E-5</v>
      </c>
      <c r="P26" s="22">
        <v>1.4363361612212531E-2</v>
      </c>
      <c r="Q26" s="22">
        <v>4.5719999999999997E-3</v>
      </c>
      <c r="R26">
        <v>0.29527500000000001</v>
      </c>
      <c r="S26" s="23">
        <v>2909446.05078125</v>
      </c>
      <c r="T26">
        <v>584.781818283598</v>
      </c>
      <c r="U26" s="24">
        <v>612.86528827496818</v>
      </c>
      <c r="V26">
        <v>0.03</v>
      </c>
      <c r="W26" s="22">
        <v>220608.37260173645</v>
      </c>
      <c r="X26">
        <v>2.4604017563644293E-2</v>
      </c>
      <c r="Y26">
        <v>6.3752465632928841</v>
      </c>
      <c r="Z26">
        <v>6.3752465822255244</v>
      </c>
      <c r="AA26">
        <v>-1.8932640344360152E-8</v>
      </c>
      <c r="AB26">
        <v>1.3056387886842229E-5</v>
      </c>
      <c r="AC26">
        <v>644.51590771178621</v>
      </c>
      <c r="AD26">
        <v>6117.1624777381157</v>
      </c>
      <c r="AE26">
        <v>612.86528827496795</v>
      </c>
      <c r="AF26" s="25">
        <v>0</v>
      </c>
      <c r="AG26">
        <v>1.3100182432259571E-5</v>
      </c>
      <c r="AH26">
        <v>59.774311350929707</v>
      </c>
      <c r="AI26">
        <v>0.30928848256477048</v>
      </c>
      <c r="AJ26">
        <v>35.055093799712296</v>
      </c>
      <c r="AK26">
        <v>2.3147696286413426</v>
      </c>
      <c r="AL26">
        <v>1.1293680422758512</v>
      </c>
      <c r="AM26">
        <v>608.62110605514545</v>
      </c>
      <c r="AN26">
        <v>1.0617554835334886E-8</v>
      </c>
      <c r="AO26">
        <v>4.3794545417341941E-8</v>
      </c>
      <c r="AP26">
        <v>3.7775715273759403</v>
      </c>
      <c r="AQ26">
        <v>3.8213505182751048E-5</v>
      </c>
      <c r="AR26">
        <v>6.5719884888384564E-6</v>
      </c>
      <c r="AS26">
        <v>17.586142339479192</v>
      </c>
      <c r="AT26">
        <v>11.285556124164</v>
      </c>
      <c r="AU26">
        <v>3.4904925285422359</v>
      </c>
      <c r="AV26">
        <v>0.28707899883370436</v>
      </c>
      <c r="AW26">
        <v>7.8496490024185205E-3</v>
      </c>
      <c r="AX26">
        <v>0.28707899451681601</v>
      </c>
      <c r="AY26">
        <v>4.3168883467892272E-9</v>
      </c>
      <c r="AZ26">
        <v>1080577.4158407254</v>
      </c>
      <c r="BA26">
        <v>1.0115891891343155E-5</v>
      </c>
      <c r="BB26" s="23">
        <v>2923201.9223640198</v>
      </c>
      <c r="BC26" s="26">
        <v>13755.871582769789</v>
      </c>
      <c r="BD26" s="27">
        <v>0.472800366209782</v>
      </c>
      <c r="BE26" s="23">
        <v>3123450</v>
      </c>
      <c r="BF26" s="28">
        <v>0.93588881600922691</v>
      </c>
      <c r="BG26">
        <v>1</v>
      </c>
      <c r="BH26">
        <v>7.0000000000000007E-2</v>
      </c>
      <c r="BI26">
        <v>4.5999999999999999E-2</v>
      </c>
      <c r="BJ26">
        <v>5625</v>
      </c>
      <c r="BK26" s="21">
        <v>1.0439130446113452</v>
      </c>
      <c r="BL26">
        <v>23.839287782165002</v>
      </c>
      <c r="BM26">
        <v>2.9232019223640195</v>
      </c>
      <c r="BN26">
        <v>23.839287782165002</v>
      </c>
      <c r="BO26">
        <v>1.0439130446113452</v>
      </c>
      <c r="BP26">
        <v>261.16861938768136</v>
      </c>
      <c r="BQ26" s="29" t="s">
        <v>604</v>
      </c>
      <c r="BR26">
        <v>0.29527500000000001</v>
      </c>
    </row>
    <row r="27" spans="1:70">
      <c r="A27" s="20" t="s">
        <v>629</v>
      </c>
      <c r="B27">
        <v>13789520</v>
      </c>
      <c r="C27" s="21">
        <v>608.621106065763</v>
      </c>
      <c r="D27">
        <v>85.147893581579396</v>
      </c>
      <c r="E27">
        <v>624.86627494838649</v>
      </c>
      <c r="F27">
        <v>2643264.3898665085</v>
      </c>
      <c r="G27">
        <v>1562686.9740257831</v>
      </c>
      <c r="H27">
        <v>2.2019594042733509E-5</v>
      </c>
      <c r="I27">
        <v>7.2223252690249831E-5</v>
      </c>
      <c r="J27">
        <v>0.4911212487937569</v>
      </c>
      <c r="K27">
        <v>7679.7516396704104</v>
      </c>
      <c r="L27">
        <v>6.5036382888884548E-3</v>
      </c>
      <c r="M27">
        <v>26</v>
      </c>
      <c r="N27">
        <v>3484.92</v>
      </c>
      <c r="O27" s="22">
        <v>1.6417322322758919E-5</v>
      </c>
      <c r="P27" s="22">
        <v>1.4363361612212531E-2</v>
      </c>
      <c r="Q27" s="22">
        <v>4.5719999999999997E-3</v>
      </c>
      <c r="R27">
        <v>0.29527500000000001</v>
      </c>
      <c r="S27" s="23">
        <v>2941200.6251562499</v>
      </c>
      <c r="T27">
        <v>584.22817624184802</v>
      </c>
      <c r="U27" s="24">
        <v>612.618157720623</v>
      </c>
      <c r="V27">
        <v>0.03</v>
      </c>
      <c r="W27" s="22">
        <v>220608.37260173645</v>
      </c>
      <c r="X27">
        <v>2.4604017563644293E-2</v>
      </c>
      <c r="Y27">
        <v>6.3752465632928841</v>
      </c>
      <c r="Z27">
        <v>6.3752465822255244</v>
      </c>
      <c r="AA27">
        <v>-1.8932640344360152E-8</v>
      </c>
      <c r="AB27">
        <v>1.3056387886842229E-5</v>
      </c>
      <c r="AC27">
        <v>645.05267002963728</v>
      </c>
      <c r="AD27">
        <v>6117.1624777381157</v>
      </c>
      <c r="AE27">
        <v>612.61815819099559</v>
      </c>
      <c r="AF27" s="25">
        <v>4.7037258354976075E-7</v>
      </c>
      <c r="AG27">
        <v>1.3100657886613923E-5</v>
      </c>
      <c r="AH27">
        <v>59.774311350929707</v>
      </c>
      <c r="AI27">
        <v>0.30928848256477048</v>
      </c>
      <c r="AJ27">
        <v>35.056366079474465</v>
      </c>
      <c r="AK27">
        <v>2.3493703960871208</v>
      </c>
      <c r="AL27">
        <v>1.1293680422758512</v>
      </c>
      <c r="AM27">
        <v>608.62110605495548</v>
      </c>
      <c r="AN27">
        <v>1.0807525541167706E-8</v>
      </c>
      <c r="AO27">
        <v>4.4269999771694298E-8</v>
      </c>
      <c r="AP27">
        <v>3.7776755003392903</v>
      </c>
      <c r="AQ27">
        <v>3.8211401711080874E-5</v>
      </c>
      <c r="AR27">
        <v>6.5724639431928088E-6</v>
      </c>
      <c r="AS27">
        <v>17.587414619241365</v>
      </c>
      <c r="AT27">
        <v>11.285917839006835</v>
      </c>
      <c r="AU27">
        <v>3.4906044027770977</v>
      </c>
      <c r="AV27">
        <v>0.28707109756219262</v>
      </c>
      <c r="AW27">
        <v>7.8496490024185205E-3</v>
      </c>
      <c r="AX27">
        <v>0.28707109324160784</v>
      </c>
      <c r="AY27">
        <v>4.3205847788385654E-9</v>
      </c>
      <c r="AZ27">
        <v>1080577.4158407254</v>
      </c>
      <c r="BA27">
        <v>1.0115056655249752E-5</v>
      </c>
      <c r="BB27" s="23">
        <v>2955181.5884184106</v>
      </c>
      <c r="BC27" s="26">
        <v>13980.963262160774</v>
      </c>
      <c r="BD27" s="27">
        <v>0.47534884708580671</v>
      </c>
      <c r="BE27" s="23">
        <v>3155000</v>
      </c>
      <c r="BF27" s="28">
        <v>0.93666611360329977</v>
      </c>
      <c r="BG27">
        <v>1</v>
      </c>
      <c r="BH27">
        <v>6.9000000000000006E-2</v>
      </c>
      <c r="BI27">
        <v>4.5999999999999999E-2</v>
      </c>
      <c r="BJ27">
        <v>5625</v>
      </c>
      <c r="BK27" s="21">
        <v>1.0440505646942355</v>
      </c>
      <c r="BL27">
        <v>24.392929823914983</v>
      </c>
      <c r="BM27">
        <v>2.9551815884184105</v>
      </c>
      <c r="BN27">
        <v>24.392929823914983</v>
      </c>
      <c r="BO27">
        <v>1.0440505646942355</v>
      </c>
      <c r="BP27">
        <v>243.5806394812424</v>
      </c>
      <c r="BQ27" s="29" t="s">
        <v>604</v>
      </c>
      <c r="BR27">
        <v>0.29527500000000001</v>
      </c>
    </row>
    <row r="28" spans="1:70">
      <c r="A28" s="20" t="s">
        <v>630</v>
      </c>
      <c r="B28">
        <v>13789520</v>
      </c>
      <c r="C28" s="21">
        <v>608.621106065763</v>
      </c>
      <c r="D28">
        <v>85.147893581579396</v>
      </c>
      <c r="E28">
        <v>624.86627494838649</v>
      </c>
      <c r="F28">
        <v>2643264.3898665085</v>
      </c>
      <c r="G28">
        <v>1562686.9740257831</v>
      </c>
      <c r="H28">
        <v>2.2019594042733509E-5</v>
      </c>
      <c r="I28">
        <v>7.2223252690249831E-5</v>
      </c>
      <c r="J28">
        <v>0.4911212487937569</v>
      </c>
      <c r="K28">
        <v>7679.7516396704104</v>
      </c>
      <c r="L28">
        <v>6.5036382888884548E-3</v>
      </c>
      <c r="M28" s="30">
        <v>27</v>
      </c>
      <c r="N28">
        <v>3525.6</v>
      </c>
      <c r="O28" s="22">
        <v>1.6417322322758919E-5</v>
      </c>
      <c r="P28" s="22">
        <v>1.4363361612212531E-2</v>
      </c>
      <c r="Q28" s="22">
        <v>4.5719999999999997E-3</v>
      </c>
      <c r="R28">
        <v>0.29527500000000001</v>
      </c>
      <c r="S28" s="23">
        <v>2933339.23828125</v>
      </c>
      <c r="T28">
        <v>584.781818283598</v>
      </c>
      <c r="U28" s="24">
        <v>612.76921646601613</v>
      </c>
      <c r="V28">
        <v>0.03</v>
      </c>
      <c r="W28" s="22">
        <v>223183.56761265168</v>
      </c>
      <c r="X28">
        <v>2.4487583851910882E-2</v>
      </c>
      <c r="Y28">
        <v>6.390385119857716</v>
      </c>
      <c r="Z28">
        <v>6.3903851340290903</v>
      </c>
      <c r="AA28">
        <v>-1.4171374296267913E-8</v>
      </c>
      <c r="AB28">
        <v>1.2817481132582996E-5</v>
      </c>
      <c r="AC28">
        <v>644.44207387757069</v>
      </c>
      <c r="AD28">
        <v>6173.9085809520866</v>
      </c>
      <c r="AE28">
        <v>612.76921692995268</v>
      </c>
      <c r="AF28" s="25">
        <v>4.6393654429266462E-7</v>
      </c>
      <c r="AG28">
        <v>1.2861177725025222E-5</v>
      </c>
      <c r="AH28">
        <v>60.888452777409306</v>
      </c>
      <c r="AI28">
        <v>0.31215760958540872</v>
      </c>
      <c r="AJ28">
        <v>34.734792439931347</v>
      </c>
      <c r="AK28">
        <v>2.3134317776424709</v>
      </c>
      <c r="AL28">
        <v>1.1293680422758512</v>
      </c>
      <c r="AM28">
        <v>608.62110604572752</v>
      </c>
      <c r="AN28">
        <v>2.0035486159031279E-8</v>
      </c>
      <c r="AO28">
        <v>4.3696592442226187E-8</v>
      </c>
      <c r="AP28">
        <v>3.7968977229865675</v>
      </c>
      <c r="AQ28">
        <v>3.7825482015655354E-5</v>
      </c>
      <c r="AR28">
        <v>6.4524371587337242E-6</v>
      </c>
      <c r="AS28">
        <v>17.42640294941393</v>
      </c>
      <c r="AT28">
        <v>11.239932335008751</v>
      </c>
      <c r="AU28">
        <v>3.5086304095980729</v>
      </c>
      <c r="AV28">
        <v>0.28826731338849454</v>
      </c>
      <c r="AW28">
        <v>7.7060155425753172E-3</v>
      </c>
      <c r="AX28">
        <v>0.28826730812317558</v>
      </c>
      <c r="AY28">
        <v>5.2653189586138183E-9</v>
      </c>
      <c r="AZ28">
        <v>1080577.4158407254</v>
      </c>
      <c r="BA28">
        <v>9.9622072479483464E-6</v>
      </c>
      <c r="BB28" s="23">
        <v>2961658.4392535919</v>
      </c>
      <c r="BC28" s="26">
        <v>28319.200972341932</v>
      </c>
      <c r="BD28" s="27">
        <v>0.96542536242535582</v>
      </c>
      <c r="BE28" s="23">
        <v>3082435</v>
      </c>
      <c r="BF28" s="28">
        <v>0.96081780775704662</v>
      </c>
      <c r="BG28">
        <v>1</v>
      </c>
      <c r="BH28">
        <v>6.5000000000000002E-2</v>
      </c>
      <c r="BI28">
        <v>4.5999999999999999E-2</v>
      </c>
      <c r="BJ28">
        <v>5625</v>
      </c>
      <c r="BK28" s="21">
        <v>1.0439130446113452</v>
      </c>
      <c r="BL28">
        <v>23.839287782165002</v>
      </c>
      <c r="BM28">
        <v>2.9616584392535916</v>
      </c>
      <c r="BN28">
        <v>23.839287782165002</v>
      </c>
      <c r="BO28">
        <v>1.0439130446113452</v>
      </c>
      <c r="BP28">
        <v>261.16861938768136</v>
      </c>
      <c r="BQ28" s="29" t="s">
        <v>604</v>
      </c>
      <c r="BR28">
        <v>0.29527500000000001</v>
      </c>
    </row>
    <row r="29" spans="1:70">
      <c r="A29" s="20" t="s">
        <v>631</v>
      </c>
      <c r="B29">
        <v>13789520</v>
      </c>
      <c r="C29" s="21">
        <v>608.621106065763</v>
      </c>
      <c r="D29">
        <v>85.147893581579396</v>
      </c>
      <c r="E29">
        <v>624.86627494838649</v>
      </c>
      <c r="F29">
        <v>2643264.3898665085</v>
      </c>
      <c r="G29">
        <v>1562686.9740257831</v>
      </c>
      <c r="H29">
        <v>2.2019594042733509E-5</v>
      </c>
      <c r="I29">
        <v>7.2223252690249831E-5</v>
      </c>
      <c r="J29">
        <v>0.4911212487937569</v>
      </c>
      <c r="K29">
        <v>7679.7516396704104</v>
      </c>
      <c r="L29">
        <v>6.5036382888884548E-3</v>
      </c>
      <c r="M29">
        <v>28</v>
      </c>
      <c r="N29">
        <v>3634.08</v>
      </c>
      <c r="O29" s="22">
        <v>1.6417322322758919E-5</v>
      </c>
      <c r="P29" s="22">
        <v>1.4363361612212531E-2</v>
      </c>
      <c r="Q29" s="22">
        <v>4.5719999999999997E-3</v>
      </c>
      <c r="R29">
        <v>0.29527500000000001</v>
      </c>
      <c r="S29" s="23">
        <v>1920186.30859375</v>
      </c>
      <c r="T29">
        <v>601.35806991756397</v>
      </c>
      <c r="U29" s="24">
        <v>619.13194639462665</v>
      </c>
      <c r="V29">
        <v>0.03</v>
      </c>
      <c r="W29" s="22">
        <v>230050.75430842556</v>
      </c>
      <c r="X29">
        <v>2.4187362497839864E-2</v>
      </c>
      <c r="Y29">
        <v>6.4299225721843003</v>
      </c>
      <c r="Z29">
        <v>6.4299226083853203</v>
      </c>
      <c r="AA29">
        <v>-3.6201019959491987E-8</v>
      </c>
      <c r="AB29">
        <v>1.2213417900584807E-5</v>
      </c>
      <c r="AC29">
        <v>628.14042446750545</v>
      </c>
      <c r="AD29">
        <v>6324.7436715753292</v>
      </c>
      <c r="AE29">
        <v>619.13194639462642</v>
      </c>
      <c r="AF29" s="25">
        <v>0</v>
      </c>
      <c r="AG29">
        <v>1.2240803609700448E-5</v>
      </c>
      <c r="AH29">
        <v>63.899933746576011</v>
      </c>
      <c r="AI29">
        <v>0.31978394883439204</v>
      </c>
      <c r="AJ29">
        <v>33.866992635804614</v>
      </c>
      <c r="AK29">
        <v>1.2657903340065944</v>
      </c>
      <c r="AL29">
        <v>1.1293680422758512</v>
      </c>
      <c r="AM29">
        <v>608.6211060652879</v>
      </c>
      <c r="AN29">
        <v>4.7509729483863339E-10</v>
      </c>
      <c r="AO29">
        <v>2.7385709115640837E-8</v>
      </c>
      <c r="AP29">
        <v>3.8437556503665142</v>
      </c>
      <c r="AQ29">
        <v>3.6908867984873802E-5</v>
      </c>
      <c r="AR29">
        <v>6.1340946594080442E-6</v>
      </c>
      <c r="AS29">
        <v>16.971380742753741</v>
      </c>
      <c r="AT29">
        <v>11.107642198406745</v>
      </c>
      <c r="AU29">
        <v>3.5520456844460364</v>
      </c>
      <c r="AV29">
        <v>0.29170996592047782</v>
      </c>
      <c r="AW29">
        <v>7.3428458521871505E-3</v>
      </c>
      <c r="AX29">
        <v>0.29170995785206472</v>
      </c>
      <c r="AY29">
        <v>8.0684131043007312E-9</v>
      </c>
      <c r="AZ29">
        <v>1080577.4158407254</v>
      </c>
      <c r="BA29">
        <v>9.6022930025102994E-6</v>
      </c>
      <c r="BB29" s="23">
        <v>1925714.9823225357</v>
      </c>
      <c r="BC29" s="26">
        <v>5528.6737287857104</v>
      </c>
      <c r="BD29" s="27">
        <v>0.28792381781092058</v>
      </c>
      <c r="BE29" s="23">
        <v>2176950</v>
      </c>
      <c r="BF29" s="28">
        <v>0.88459311528631146</v>
      </c>
      <c r="BG29">
        <v>1</v>
      </c>
      <c r="BH29">
        <v>9.6000000000000002E-2</v>
      </c>
      <c r="BI29">
        <v>4.5999999999999999E-2</v>
      </c>
      <c r="BJ29">
        <v>5625</v>
      </c>
      <c r="BK29" s="21">
        <v>1.038020115966604</v>
      </c>
      <c r="BL29">
        <v>7.2630361481990349</v>
      </c>
      <c r="BM29">
        <v>1.9257149823225357</v>
      </c>
      <c r="BN29">
        <v>7.2630361481990349</v>
      </c>
      <c r="BO29">
        <v>1.038020115966604</v>
      </c>
      <c r="BP29">
        <v>1071.7088022341231</v>
      </c>
      <c r="BQ29" s="29" t="s">
        <v>604</v>
      </c>
      <c r="BR29">
        <v>0.29527500000000001</v>
      </c>
    </row>
    <row r="30" spans="1:70">
      <c r="A30" s="20" t="s">
        <v>632</v>
      </c>
      <c r="B30">
        <v>13789520</v>
      </c>
      <c r="C30" s="21">
        <v>608.621106065763</v>
      </c>
      <c r="D30">
        <v>85.147893581579396</v>
      </c>
      <c r="E30">
        <v>624.86627494838649</v>
      </c>
      <c r="F30">
        <v>2643264.3898665085</v>
      </c>
      <c r="G30">
        <v>1562686.9740257831</v>
      </c>
      <c r="H30">
        <v>2.2019594042733509E-5</v>
      </c>
      <c r="I30">
        <v>7.2223252690249831E-5</v>
      </c>
      <c r="J30">
        <v>0.4911212487937569</v>
      </c>
      <c r="K30">
        <v>7679.7516396704104</v>
      </c>
      <c r="L30">
        <v>6.5036382888884548E-3</v>
      </c>
      <c r="M30" s="30">
        <v>29</v>
      </c>
      <c r="N30">
        <v>3634.08</v>
      </c>
      <c r="O30" s="22">
        <v>1.6417322322758919E-5</v>
      </c>
      <c r="P30" s="22">
        <v>1.4363361612212531E-2</v>
      </c>
      <c r="Q30" s="22">
        <v>4.5719999999999997E-3</v>
      </c>
      <c r="R30">
        <v>0.29527500000000001</v>
      </c>
      <c r="S30" s="23">
        <v>1920186.30859375</v>
      </c>
      <c r="T30">
        <v>601.35806991756397</v>
      </c>
      <c r="U30" s="24">
        <v>619.13194639462665</v>
      </c>
      <c r="V30">
        <v>0.03</v>
      </c>
      <c r="W30" s="22">
        <v>230050.75430842556</v>
      </c>
      <c r="X30">
        <v>2.4187362497839864E-2</v>
      </c>
      <c r="Y30">
        <v>6.4299225721843003</v>
      </c>
      <c r="Z30">
        <v>6.4299226083853203</v>
      </c>
      <c r="AA30">
        <v>-3.6201019959491987E-8</v>
      </c>
      <c r="AB30">
        <v>1.2213417900584807E-5</v>
      </c>
      <c r="AC30">
        <v>628.14042446750545</v>
      </c>
      <c r="AD30">
        <v>6324.7436715753292</v>
      </c>
      <c r="AE30">
        <v>619.13194639462642</v>
      </c>
      <c r="AF30" s="25">
        <v>0</v>
      </c>
      <c r="AG30">
        <v>1.2240803609700448E-5</v>
      </c>
      <c r="AH30">
        <v>63.899933746576011</v>
      </c>
      <c r="AI30">
        <v>0.31978394883439204</v>
      </c>
      <c r="AJ30">
        <v>33.866992635804614</v>
      </c>
      <c r="AK30">
        <v>1.2657903340065944</v>
      </c>
      <c r="AL30">
        <v>1.1293680422758512</v>
      </c>
      <c r="AM30">
        <v>608.6211060652879</v>
      </c>
      <c r="AN30">
        <v>4.7509729483863339E-10</v>
      </c>
      <c r="AO30">
        <v>2.7385709115640837E-8</v>
      </c>
      <c r="AP30">
        <v>3.8437556503665142</v>
      </c>
      <c r="AQ30">
        <v>3.6908867984873802E-5</v>
      </c>
      <c r="AR30">
        <v>6.1340946594080442E-6</v>
      </c>
      <c r="AS30">
        <v>16.971380742753741</v>
      </c>
      <c r="AT30">
        <v>11.107642198406745</v>
      </c>
      <c r="AU30">
        <v>3.5520456844460364</v>
      </c>
      <c r="AV30">
        <v>0.29170996592047782</v>
      </c>
      <c r="AW30">
        <v>7.3428458521871505E-3</v>
      </c>
      <c r="AX30">
        <v>0.29170995785206472</v>
      </c>
      <c r="AY30">
        <v>8.0684131043007312E-9</v>
      </c>
      <c r="AZ30">
        <v>1080577.4158407254</v>
      </c>
      <c r="BA30">
        <v>9.6022930025102994E-6</v>
      </c>
      <c r="BB30" s="23">
        <v>1925714.9823225357</v>
      </c>
      <c r="BC30" s="26">
        <v>5528.6737287857104</v>
      </c>
      <c r="BD30" s="27">
        <v>0.28792381781092058</v>
      </c>
      <c r="BE30" s="23">
        <v>2318925</v>
      </c>
      <c r="BF30" s="28">
        <v>0.83043435312592506</v>
      </c>
      <c r="BG30">
        <v>1</v>
      </c>
      <c r="BH30">
        <v>0.105</v>
      </c>
      <c r="BI30">
        <v>4.5999999999999999E-2</v>
      </c>
      <c r="BJ30">
        <v>5625</v>
      </c>
      <c r="BK30" s="21">
        <v>1.038020115966604</v>
      </c>
      <c r="BL30">
        <v>7.2630361481990349</v>
      </c>
      <c r="BM30">
        <v>1.9257149823225357</v>
      </c>
      <c r="BN30">
        <v>7.2630361481990349</v>
      </c>
      <c r="BO30">
        <v>1.038020115966604</v>
      </c>
      <c r="BP30">
        <v>1071.7088022341231</v>
      </c>
      <c r="BQ30" s="29" t="s">
        <v>604</v>
      </c>
      <c r="BR30">
        <v>0.29527500000000001</v>
      </c>
    </row>
    <row r="31" spans="1:70">
      <c r="A31" s="20" t="s">
        <v>633</v>
      </c>
      <c r="B31">
        <v>13789520</v>
      </c>
      <c r="C31" s="21">
        <v>608.621106065763</v>
      </c>
      <c r="D31">
        <v>85.147893581579396</v>
      </c>
      <c r="E31">
        <v>624.86627494838649</v>
      </c>
      <c r="F31">
        <v>2643264.3898665085</v>
      </c>
      <c r="G31">
        <v>1562686.9740257831</v>
      </c>
      <c r="H31">
        <v>2.2019594042733509E-5</v>
      </c>
      <c r="I31">
        <v>7.2223252690249831E-5</v>
      </c>
      <c r="J31">
        <v>0.4911212487937569</v>
      </c>
      <c r="K31">
        <v>7679.7516396704104</v>
      </c>
      <c r="L31">
        <v>6.5036382888884548E-3</v>
      </c>
      <c r="M31">
        <v>30</v>
      </c>
      <c r="N31">
        <v>3674.76</v>
      </c>
      <c r="O31" s="22">
        <v>1.6417322322758919E-5</v>
      </c>
      <c r="P31" s="22">
        <v>1.4363361612212531E-2</v>
      </c>
      <c r="Q31" s="22">
        <v>4.5719999999999997E-3</v>
      </c>
      <c r="R31">
        <v>0.29527500000000001</v>
      </c>
      <c r="S31" s="23">
        <v>1976879.27734375</v>
      </c>
      <c r="T31">
        <v>600.78000150085597</v>
      </c>
      <c r="U31" s="24">
        <v>618.87607872777335</v>
      </c>
      <c r="V31">
        <v>0.03</v>
      </c>
      <c r="W31" s="22">
        <v>232625.94931934078</v>
      </c>
      <c r="X31">
        <v>2.4078453622407587E-2</v>
      </c>
      <c r="Y31">
        <v>6.4444477070153798</v>
      </c>
      <c r="Z31">
        <v>6.4444477301210172</v>
      </c>
      <c r="AA31">
        <v>-2.3105637403375567E-8</v>
      </c>
      <c r="AB31">
        <v>1.1998532857527643E-5</v>
      </c>
      <c r="AC31">
        <v>628.66355363442347</v>
      </c>
      <c r="AD31">
        <v>6381.1281323844041</v>
      </c>
      <c r="AE31">
        <v>618.87607872777346</v>
      </c>
      <c r="AF31" s="25">
        <v>0</v>
      </c>
      <c r="AG31">
        <v>1.2026155763017007E-5</v>
      </c>
      <c r="AH31">
        <v>65.044335331130412</v>
      </c>
      <c r="AI31">
        <v>0.3226347909343586</v>
      </c>
      <c r="AJ31">
        <v>33.569746659590834</v>
      </c>
      <c r="AK31">
        <v>1.301574451356162</v>
      </c>
      <c r="AL31">
        <v>1.1293680422758512</v>
      </c>
      <c r="AM31">
        <v>608.62110606005092</v>
      </c>
      <c r="AN31">
        <v>5.7120814744848758E-9</v>
      </c>
      <c r="AO31">
        <v>2.7622905489363897E-8</v>
      </c>
      <c r="AP31">
        <v>3.8624711826145193</v>
      </c>
      <c r="AQ31">
        <v>3.6552052090594748E-5</v>
      </c>
      <c r="AR31">
        <v>6.0268893342531853E-6</v>
      </c>
      <c r="AS31">
        <v>16.82342654486899</v>
      </c>
      <c r="AT31">
        <v>11.06386176139557</v>
      </c>
      <c r="AU31">
        <v>3.5695867263145042</v>
      </c>
      <c r="AV31">
        <v>0.29288445630001503</v>
      </c>
      <c r="AW31">
        <v>7.2136545185283061E-3</v>
      </c>
      <c r="AX31">
        <v>0.29288444695086224</v>
      </c>
      <c r="AY31">
        <v>9.3491527852762601E-9</v>
      </c>
      <c r="AZ31">
        <v>1080577.4158407254</v>
      </c>
      <c r="BA31">
        <v>9.4633850616466078E-6</v>
      </c>
      <c r="BB31" s="23">
        <v>1970905.5751190358</v>
      </c>
      <c r="BC31" s="26">
        <v>-5973.7022247142158</v>
      </c>
      <c r="BD31" s="27">
        <v>-0.30217840275713903</v>
      </c>
      <c r="BE31" s="23">
        <v>2353630</v>
      </c>
      <c r="BF31" s="28">
        <v>0.83738972358401098</v>
      </c>
      <c r="BG31">
        <v>1</v>
      </c>
      <c r="BH31">
        <v>0.10199999999999999</v>
      </c>
      <c r="BI31">
        <v>4.5999999999999999E-2</v>
      </c>
      <c r="BJ31">
        <v>5625</v>
      </c>
      <c r="BK31" s="21">
        <v>1.0382745271175917</v>
      </c>
      <c r="BL31">
        <v>7.8411045649070275</v>
      </c>
      <c r="BM31">
        <v>1.9709055751190356</v>
      </c>
      <c r="BN31">
        <v>7.8411045649070275</v>
      </c>
      <c r="BO31">
        <v>1.0382745271175917</v>
      </c>
      <c r="BP31">
        <v>1034.1945556052435</v>
      </c>
      <c r="BQ31" s="29" t="s">
        <v>604</v>
      </c>
      <c r="BR31">
        <v>0.29527500000000001</v>
      </c>
    </row>
    <row r="32" spans="1:70">
      <c r="A32" s="20" t="s">
        <v>634</v>
      </c>
      <c r="B32">
        <v>13789520</v>
      </c>
      <c r="C32" s="21">
        <v>608.621106065763</v>
      </c>
      <c r="D32">
        <v>85.147893581579396</v>
      </c>
      <c r="E32">
        <v>624.86627494838649</v>
      </c>
      <c r="F32">
        <v>2643264.3898665085</v>
      </c>
      <c r="G32">
        <v>1562686.9740257831</v>
      </c>
      <c r="H32">
        <v>2.2019594042733509E-5</v>
      </c>
      <c r="I32">
        <v>7.2223252690249831E-5</v>
      </c>
      <c r="J32">
        <v>0.4911212487937569</v>
      </c>
      <c r="K32">
        <v>7679.7516396704104</v>
      </c>
      <c r="L32">
        <v>6.5036382888884548E-3</v>
      </c>
      <c r="M32" s="30">
        <v>31</v>
      </c>
      <c r="N32">
        <v>3715.44</v>
      </c>
      <c r="O32" s="22">
        <v>1.6417322322758919E-5</v>
      </c>
      <c r="P32" s="22">
        <v>1.4363361612212531E-2</v>
      </c>
      <c r="Q32" s="22">
        <v>4.5719999999999997E-3</v>
      </c>
      <c r="R32">
        <v>0.29527500000000001</v>
      </c>
      <c r="S32" s="23">
        <v>2222599.74609375</v>
      </c>
      <c r="T32">
        <v>597.50931537045801</v>
      </c>
      <c r="U32" s="24">
        <v>617.63192399724244</v>
      </c>
      <c r="V32">
        <v>0.03</v>
      </c>
      <c r="W32" s="22">
        <v>235201.14433025598</v>
      </c>
      <c r="X32">
        <v>2.3971458223217279E-2</v>
      </c>
      <c r="Y32">
        <v>6.4588139283871193</v>
      </c>
      <c r="Z32">
        <v>6.4588139413719885</v>
      </c>
      <c r="AA32">
        <v>-1.2984869179888392E-8</v>
      </c>
      <c r="AB32">
        <v>1.1789618163145284E-5</v>
      </c>
      <c r="AC32">
        <v>631.78511948764992</v>
      </c>
      <c r="AD32">
        <v>6437.4173781273121</v>
      </c>
      <c r="AE32">
        <v>617.63192432769881</v>
      </c>
      <c r="AF32" s="25">
        <v>3.3045637337636435E-7</v>
      </c>
      <c r="AG32">
        <v>1.182060443066867E-5</v>
      </c>
      <c r="AH32">
        <v>66.196935631578285</v>
      </c>
      <c r="AI32">
        <v>0.32548081888668084</v>
      </c>
      <c r="AJ32">
        <v>33.2870360376007</v>
      </c>
      <c r="AK32">
        <v>1.5063600395484613</v>
      </c>
      <c r="AL32">
        <v>1.1293680422758512</v>
      </c>
      <c r="AM32">
        <v>608.62110606396914</v>
      </c>
      <c r="AN32">
        <v>1.7938646124093793E-9</v>
      </c>
      <c r="AO32">
        <v>3.0986267523386369E-8</v>
      </c>
      <c r="AP32">
        <v>3.8818325288022297</v>
      </c>
      <c r="AQ32">
        <v>3.6188341371220455E-5</v>
      </c>
      <c r="AR32">
        <v>5.9257953490960282E-6</v>
      </c>
      <c r="AS32">
        <v>16.687146963909353</v>
      </c>
      <c r="AT32">
        <v>11.023193901079475</v>
      </c>
      <c r="AU32">
        <v>3.5878381776700135</v>
      </c>
      <c r="AV32">
        <v>0.29399435113221628</v>
      </c>
      <c r="AW32">
        <v>7.08805262644591E-3</v>
      </c>
      <c r="AX32">
        <v>0.29399434036411864</v>
      </c>
      <c r="AY32">
        <v>1.0768097635782681E-8</v>
      </c>
      <c r="AZ32">
        <v>1080577.4158407254</v>
      </c>
      <c r="BA32">
        <v>9.3224890828524879E-6</v>
      </c>
      <c r="BB32" s="23">
        <v>2244297.1339913094</v>
      </c>
      <c r="BC32" s="26">
        <v>21697.387897559442</v>
      </c>
      <c r="BD32" s="27">
        <v>0.97621661010683114</v>
      </c>
      <c r="BE32" s="23">
        <v>2539775</v>
      </c>
      <c r="BF32" s="28">
        <v>0.88365982576854618</v>
      </c>
      <c r="BG32">
        <v>1</v>
      </c>
      <c r="BH32">
        <v>9.1999999999999998E-2</v>
      </c>
      <c r="BI32">
        <v>4.5999999999999999E-2</v>
      </c>
      <c r="BJ32">
        <v>5625</v>
      </c>
      <c r="BK32" s="21">
        <v>1.0396575263579986</v>
      </c>
      <c r="BL32">
        <v>11.11179069530499</v>
      </c>
      <c r="BM32">
        <v>2.2442971339913091</v>
      </c>
      <c r="BN32">
        <v>11.11179069530499</v>
      </c>
      <c r="BO32">
        <v>1.0396575263579986</v>
      </c>
      <c r="BP32">
        <v>834.5286368318674</v>
      </c>
      <c r="BQ32" s="29" t="s">
        <v>604</v>
      </c>
      <c r="BR32">
        <v>0.29527500000000001</v>
      </c>
    </row>
    <row r="33" spans="1:70">
      <c r="A33" s="20" t="s">
        <v>635</v>
      </c>
      <c r="B33">
        <v>13789520</v>
      </c>
      <c r="C33" s="21">
        <v>608.621106065763</v>
      </c>
      <c r="D33">
        <v>85.147893581579396</v>
      </c>
      <c r="E33">
        <v>624.86627494838649</v>
      </c>
      <c r="F33">
        <v>2643264.3898665085</v>
      </c>
      <c r="G33">
        <v>1562686.9740257831</v>
      </c>
      <c r="H33">
        <v>2.2019594042733509E-5</v>
      </c>
      <c r="I33">
        <v>7.2223252690249831E-5</v>
      </c>
      <c r="J33">
        <v>0.4911212487937569</v>
      </c>
      <c r="K33">
        <v>7679.7516396704104</v>
      </c>
      <c r="L33">
        <v>6.5036382888884548E-3</v>
      </c>
      <c r="M33">
        <v>32</v>
      </c>
      <c r="N33">
        <v>3905.28</v>
      </c>
      <c r="O33" s="22">
        <v>1.6417322322758919E-5</v>
      </c>
      <c r="P33" s="22">
        <v>1.4363361612212531E-2</v>
      </c>
      <c r="Q33" s="22">
        <v>4.5719999999999997E-3</v>
      </c>
      <c r="R33">
        <v>0.29527500000000001</v>
      </c>
      <c r="S33" s="23">
        <v>2417677.0864062496</v>
      </c>
      <c r="T33">
        <v>595.90081561821296</v>
      </c>
      <c r="U33" s="24">
        <v>616.72554611220016</v>
      </c>
      <c r="V33">
        <v>0.03</v>
      </c>
      <c r="W33" s="22">
        <v>247218.72104786028</v>
      </c>
      <c r="X33">
        <v>2.3495887988577192E-2</v>
      </c>
      <c r="Y33">
        <v>6.5238515246960747</v>
      </c>
      <c r="Z33">
        <v>6.5238515441796538</v>
      </c>
      <c r="AA33">
        <v>-1.9483579194456979E-8</v>
      </c>
      <c r="AB33">
        <v>1.0887257136983863E-5</v>
      </c>
      <c r="AC33">
        <v>633.13887550654135</v>
      </c>
      <c r="AD33">
        <v>6698.8815359861874</v>
      </c>
      <c r="AE33">
        <v>616.72554645694368</v>
      </c>
      <c r="AF33" s="25">
        <v>3.4474351195967756E-7</v>
      </c>
      <c r="AG33">
        <v>1.0918770800338519E-5</v>
      </c>
      <c r="AH33">
        <v>71.683490602557939</v>
      </c>
      <c r="AI33">
        <v>0.33870064963722013</v>
      </c>
      <c r="AJ33">
        <v>31.996304510084357</v>
      </c>
      <c r="AK33">
        <v>1.6047124913477058</v>
      </c>
      <c r="AL33">
        <v>1.1293680422758512</v>
      </c>
      <c r="AM33">
        <v>608.62110606496719</v>
      </c>
      <c r="AN33">
        <v>7.9580786405131221E-10</v>
      </c>
      <c r="AO33">
        <v>3.1513663354655814E-8</v>
      </c>
      <c r="AP33">
        <v>3.9664452499517644</v>
      </c>
      <c r="AQ33">
        <v>3.4660860505741332E-5</v>
      </c>
      <c r="AR33">
        <v>5.4751422318465873E-6</v>
      </c>
      <c r="AS33">
        <v>16.04432598592096</v>
      </c>
      <c r="AT33">
        <v>10.826776329731402</v>
      </c>
      <c r="AU33">
        <v>3.6670361763569037</v>
      </c>
      <c r="AV33">
        <v>0.29940907359486069</v>
      </c>
      <c r="AW33">
        <v>6.5455429070488975E-3</v>
      </c>
      <c r="AX33">
        <v>0.29940905507686694</v>
      </c>
      <c r="AY33">
        <v>1.8517993749522788E-8</v>
      </c>
      <c r="AZ33">
        <v>1080577.4158407254</v>
      </c>
      <c r="BA33">
        <v>8.7385198386799468E-6</v>
      </c>
      <c r="BB33" s="23">
        <v>2435028.1546061044</v>
      </c>
      <c r="BC33" s="26">
        <v>17351.06819985481</v>
      </c>
      <c r="BD33" s="27">
        <v>0.71767517247914459</v>
      </c>
      <c r="BE33" s="23">
        <v>2520845</v>
      </c>
      <c r="BF33" s="28">
        <v>0.96595711144719498</v>
      </c>
      <c r="BG33">
        <v>1</v>
      </c>
      <c r="BH33">
        <v>7.3999999999999996E-2</v>
      </c>
      <c r="BI33">
        <v>4.5999999999999999E-2</v>
      </c>
      <c r="BJ33">
        <v>5625</v>
      </c>
      <c r="BK33" s="21">
        <v>1.0402996295220228</v>
      </c>
      <c r="BL33">
        <v>12.720290447550042</v>
      </c>
      <c r="BM33">
        <v>2.4350281546061043</v>
      </c>
      <c r="BN33">
        <v>12.720290447550042</v>
      </c>
      <c r="BO33">
        <v>1.0402996295220228</v>
      </c>
      <c r="BP33">
        <v>744.18255326602946</v>
      </c>
      <c r="BQ33" s="29" t="s">
        <v>604</v>
      </c>
      <c r="BR33">
        <v>0.29527500000000001</v>
      </c>
    </row>
    <row r="34" spans="1:70">
      <c r="A34" s="20" t="s">
        <v>636</v>
      </c>
      <c r="B34">
        <v>13789520</v>
      </c>
      <c r="C34" s="21">
        <v>608.621106065763</v>
      </c>
      <c r="D34">
        <v>85.147893581579396</v>
      </c>
      <c r="E34">
        <v>624.86627494838649</v>
      </c>
      <c r="F34">
        <v>2643264.3898665085</v>
      </c>
      <c r="G34">
        <v>1562686.9740257831</v>
      </c>
      <c r="H34">
        <v>2.2019594042733509E-5</v>
      </c>
      <c r="I34">
        <v>7.2223252690249831E-5</v>
      </c>
      <c r="J34">
        <v>0.4911212487937569</v>
      </c>
      <c r="K34">
        <v>7679.7516396704104</v>
      </c>
      <c r="L34">
        <v>6.5036382888884548E-3</v>
      </c>
      <c r="M34" s="30">
        <v>33</v>
      </c>
      <c r="N34">
        <v>3945.96</v>
      </c>
      <c r="O34" s="22">
        <v>1.6417322322758919E-5</v>
      </c>
      <c r="P34" s="22">
        <v>1.4363361612212531E-2</v>
      </c>
      <c r="Q34" s="22">
        <v>4.5719999999999997E-3</v>
      </c>
      <c r="R34">
        <v>0.29527500000000001</v>
      </c>
      <c r="S34" s="23">
        <v>2476392.33371625</v>
      </c>
      <c r="T34">
        <v>595.32250153328698</v>
      </c>
      <c r="U34" s="24">
        <v>616.43307566959959</v>
      </c>
      <c r="V34">
        <v>0.03</v>
      </c>
      <c r="W34" s="22">
        <v>249793.9160587755</v>
      </c>
      <c r="X34">
        <v>2.3398757841309403E-2</v>
      </c>
      <c r="Y34">
        <v>6.5373780210311656</v>
      </c>
      <c r="Z34">
        <v>6.5373780397205659</v>
      </c>
      <c r="AA34">
        <v>-1.8689400249627397E-8</v>
      </c>
      <c r="AB34">
        <v>1.0708201579880244E-5</v>
      </c>
      <c r="AC34">
        <v>633.65047990740447</v>
      </c>
      <c r="AD34">
        <v>6754.6565066327121</v>
      </c>
      <c r="AE34">
        <v>616.43307601974084</v>
      </c>
      <c r="AF34" s="25">
        <v>3.5014124932786217E-7</v>
      </c>
      <c r="AG34">
        <v>1.0739807230807287E-5</v>
      </c>
      <c r="AH34">
        <v>72.882135141440116</v>
      </c>
      <c r="AI34">
        <v>0.34152067544152681</v>
      </c>
      <c r="AJ34">
        <v>31.733905858072397</v>
      </c>
      <c r="AK34">
        <v>1.6404078386839789</v>
      </c>
      <c r="AL34">
        <v>1.1293680422758512</v>
      </c>
      <c r="AM34">
        <v>608.62110606527301</v>
      </c>
      <c r="AN34">
        <v>4.8999027058016509E-10</v>
      </c>
      <c r="AO34">
        <v>3.160565092704262E-8</v>
      </c>
      <c r="AP34">
        <v>3.9841622487379085</v>
      </c>
      <c r="AQ34">
        <v>3.4353282145185099E-5</v>
      </c>
      <c r="AR34">
        <v>5.3857064408671648E-6</v>
      </c>
      <c r="AS34">
        <v>15.913647005081847</v>
      </c>
      <c r="AT34">
        <v>10.785885216509412</v>
      </c>
      <c r="AU34">
        <v>3.683602804377073</v>
      </c>
      <c r="AV34">
        <v>0.30055944436083548</v>
      </c>
      <c r="AW34">
        <v>6.4378926681484165E-3</v>
      </c>
      <c r="AX34">
        <v>0.30055942390496987</v>
      </c>
      <c r="AY34">
        <v>2.0455865612500901E-8</v>
      </c>
      <c r="AZ34">
        <v>1080577.4158407254</v>
      </c>
      <c r="BA34">
        <v>8.6224606329893899E-6</v>
      </c>
      <c r="BB34" s="23">
        <v>2475007.3396889246</v>
      </c>
      <c r="BC34" s="26">
        <v>-1384.9940273254178</v>
      </c>
      <c r="BD34" s="27">
        <v>-5.5927891896151917E-2</v>
      </c>
      <c r="BE34" s="23">
        <v>2650200</v>
      </c>
      <c r="BF34" s="28">
        <v>0.93389455123723664</v>
      </c>
      <c r="BG34">
        <v>1</v>
      </c>
      <c r="BH34">
        <v>7.5999999999999998E-2</v>
      </c>
      <c r="BI34">
        <v>4.5999999999999999E-2</v>
      </c>
      <c r="BJ34">
        <v>5625</v>
      </c>
      <c r="BK34" s="21">
        <v>1.0405239091174585</v>
      </c>
      <c r="BL34">
        <v>13.29860453247602</v>
      </c>
      <c r="BM34">
        <v>2.4750073396889243</v>
      </c>
      <c r="BN34">
        <v>13.29860453247602</v>
      </c>
      <c r="BO34">
        <v>1.0405239091174585</v>
      </c>
      <c r="BP34">
        <v>712.96451991311017</v>
      </c>
      <c r="BQ34" s="29" t="s">
        <v>604</v>
      </c>
      <c r="BR34">
        <v>0.29527500000000001</v>
      </c>
    </row>
    <row r="35" spans="1:70">
      <c r="A35" s="20" t="s">
        <v>637</v>
      </c>
      <c r="B35">
        <v>13789520</v>
      </c>
      <c r="C35" s="21">
        <v>608.621106065763</v>
      </c>
      <c r="D35">
        <v>85.147893581579396</v>
      </c>
      <c r="E35">
        <v>624.86627494838649</v>
      </c>
      <c r="F35">
        <v>2643264.3898665085</v>
      </c>
      <c r="G35">
        <v>1562686.9740257831</v>
      </c>
      <c r="H35">
        <v>2.2019594042733509E-5</v>
      </c>
      <c r="I35">
        <v>7.2223252690249831E-5</v>
      </c>
      <c r="J35">
        <v>0.4911212487937569</v>
      </c>
      <c r="K35">
        <v>7679.7516396704104</v>
      </c>
      <c r="L35">
        <v>6.5036382888884548E-3</v>
      </c>
      <c r="M35">
        <v>34</v>
      </c>
      <c r="N35">
        <v>3986.64</v>
      </c>
      <c r="O35" s="22">
        <v>1.6417322322758919E-5</v>
      </c>
      <c r="P35" s="22">
        <v>1.4363361612212531E-2</v>
      </c>
      <c r="Q35" s="22">
        <v>4.5719999999999997E-3</v>
      </c>
      <c r="R35">
        <v>0.29527500000000001</v>
      </c>
      <c r="S35" s="23">
        <v>2533173.50390625</v>
      </c>
      <c r="T35">
        <v>594.77734103104399</v>
      </c>
      <c r="U35" s="24">
        <v>616.1516060218147</v>
      </c>
      <c r="V35">
        <v>0.03</v>
      </c>
      <c r="W35" s="22">
        <v>252369.1110696907</v>
      </c>
      <c r="X35">
        <v>2.3303212557601288E-2</v>
      </c>
      <c r="Y35">
        <v>6.5507662330680141</v>
      </c>
      <c r="Z35">
        <v>6.5507662492108505</v>
      </c>
      <c r="AA35">
        <v>-1.6142836400945271E-8</v>
      </c>
      <c r="AB35">
        <v>1.0533794983235694E-5</v>
      </c>
      <c r="AC35">
        <v>634.12647537901375</v>
      </c>
      <c r="AD35">
        <v>6810.344906622563</v>
      </c>
      <c r="AE35">
        <v>616.15160637697977</v>
      </c>
      <c r="AF35" s="25">
        <v>3.5516507068678038E-7</v>
      </c>
      <c r="AG35">
        <v>1.0565489648127376E-5</v>
      </c>
      <c r="AH35">
        <v>74.088834642088855</v>
      </c>
      <c r="AI35">
        <v>0.34433632416624232</v>
      </c>
      <c r="AJ35">
        <v>31.476215490418937</v>
      </c>
      <c r="AK35">
        <v>1.6738403969595839</v>
      </c>
      <c r="AL35">
        <v>1.1293680422758512</v>
      </c>
      <c r="AM35">
        <v>608.62110606543422</v>
      </c>
      <c r="AN35">
        <v>3.2878233469091356E-10</v>
      </c>
      <c r="AO35">
        <v>3.1694664891681926E-8</v>
      </c>
      <c r="AP35">
        <v>4.0017385506342764</v>
      </c>
      <c r="AQ35">
        <v>3.4052174190529932E-5</v>
      </c>
      <c r="AR35">
        <v>5.2985921565095288E-6</v>
      </c>
      <c r="AS35">
        <v>15.785319381170137</v>
      </c>
      <c r="AT35">
        <v>10.745401775060586</v>
      </c>
      <c r="AU35">
        <v>3.7000321489137775</v>
      </c>
      <c r="AV35">
        <v>0.3017064017204989</v>
      </c>
      <c r="AW35">
        <v>6.3330374371893417E-3</v>
      </c>
      <c r="AX35">
        <v>0.30170637923253812</v>
      </c>
      <c r="AY35">
        <v>2.2487960771311322E-8</v>
      </c>
      <c r="AZ35">
        <v>1080577.4158407254</v>
      </c>
      <c r="BA35">
        <v>8.5093450658171194E-6</v>
      </c>
      <c r="BB35" s="23">
        <v>2514971.1140733757</v>
      </c>
      <c r="BC35" s="26">
        <v>-18202.389832874294</v>
      </c>
      <c r="BD35" s="27">
        <v>-0.71856072254054115</v>
      </c>
      <c r="BE35" s="23">
        <v>2681750</v>
      </c>
      <c r="BF35" s="28">
        <v>0.93780968176503243</v>
      </c>
      <c r="BG35">
        <v>1</v>
      </c>
      <c r="BH35">
        <v>7.2999999999999995E-2</v>
      </c>
      <c r="BI35">
        <v>4.5999999999999999E-2</v>
      </c>
      <c r="BJ35">
        <v>5625</v>
      </c>
      <c r="BK35" s="21">
        <v>1.0407320386751551</v>
      </c>
      <c r="BL35">
        <v>13.843765034719013</v>
      </c>
      <c r="BM35">
        <v>2.5149711140733757</v>
      </c>
      <c r="BN35">
        <v>13.843765034719013</v>
      </c>
      <c r="BO35">
        <v>1.0407320386751551</v>
      </c>
      <c r="BP35">
        <v>684.14862755898764</v>
      </c>
      <c r="BQ35" s="29" t="s">
        <v>604</v>
      </c>
      <c r="BR35">
        <v>0.29527500000000001</v>
      </c>
    </row>
    <row r="36" spans="1:70">
      <c r="A36" s="20" t="s">
        <v>638</v>
      </c>
      <c r="B36">
        <v>13789520</v>
      </c>
      <c r="C36" s="21">
        <v>608.621106065763</v>
      </c>
      <c r="D36">
        <v>85.147893581579396</v>
      </c>
      <c r="E36">
        <v>624.86627494838649</v>
      </c>
      <c r="F36">
        <v>2643264.3898665085</v>
      </c>
      <c r="G36">
        <v>1562686.9740257831</v>
      </c>
      <c r="H36">
        <v>2.2019594042733509E-5</v>
      </c>
      <c r="I36">
        <v>7.2223252690249831E-5</v>
      </c>
      <c r="J36">
        <v>0.4911212487937569</v>
      </c>
      <c r="K36">
        <v>7679.7516396704104</v>
      </c>
      <c r="L36">
        <v>6.5036382888884548E-3</v>
      </c>
      <c r="M36" s="30">
        <v>35</v>
      </c>
      <c r="N36">
        <v>4013.76</v>
      </c>
      <c r="O36" s="22">
        <v>1.6417322322758919E-5</v>
      </c>
      <c r="P36" s="22">
        <v>1.4363361612212531E-2</v>
      </c>
      <c r="Q36" s="22">
        <v>4.5719999999999997E-3</v>
      </c>
      <c r="R36">
        <v>0.29527500000000001</v>
      </c>
      <c r="S36" s="23">
        <v>2310979.1626562499</v>
      </c>
      <c r="T36">
        <v>598.039459378179</v>
      </c>
      <c r="U36" s="24">
        <v>617.40715278134951</v>
      </c>
      <c r="V36">
        <v>0.03</v>
      </c>
      <c r="W36" s="22">
        <v>254085.90774363419</v>
      </c>
      <c r="X36">
        <v>2.3240375194701662E-2</v>
      </c>
      <c r="Y36">
        <v>6.5596162409472205</v>
      </c>
      <c r="Z36">
        <v>6.5596162549430632</v>
      </c>
      <c r="AA36">
        <v>-1.3995842707004158E-8</v>
      </c>
      <c r="AB36">
        <v>1.0420025019106805E-5</v>
      </c>
      <c r="AC36">
        <v>630.98441773040872</v>
      </c>
      <c r="AD36">
        <v>6847.4229958732767</v>
      </c>
      <c r="AE36">
        <v>617.40715310341398</v>
      </c>
      <c r="AF36" s="25">
        <v>3.2206446576310555E-7</v>
      </c>
      <c r="AG36">
        <v>1.0449170999973002E-5</v>
      </c>
      <c r="AH36">
        <v>74.897765910883848</v>
      </c>
      <c r="AI36">
        <v>0.34621102113603652</v>
      </c>
      <c r="AJ36">
        <v>31.299166138682111</v>
      </c>
      <c r="AK36">
        <v>1.4689961381986589</v>
      </c>
      <c r="AL36">
        <v>1.1293680422758512</v>
      </c>
      <c r="AM36">
        <v>608.62110606526255</v>
      </c>
      <c r="AN36">
        <v>5.0044945965055376E-10</v>
      </c>
      <c r="AO36">
        <v>2.9145980866196851E-8</v>
      </c>
      <c r="AP36">
        <v>4.0125782506938314</v>
      </c>
      <c r="AQ36">
        <v>3.3868443550583139E-5</v>
      </c>
      <c r="AR36">
        <v>5.2391584904195995E-6</v>
      </c>
      <c r="AS36">
        <v>15.693234613440021</v>
      </c>
      <c r="AT36">
        <v>10.716148515708676</v>
      </c>
      <c r="AU36">
        <v>3.7100487202689227</v>
      </c>
      <c r="AV36">
        <v>0.30252953042490871</v>
      </c>
      <c r="AW36">
        <v>6.2646376398510974E-3</v>
      </c>
      <c r="AX36">
        <v>0.30252950658263505</v>
      </c>
      <c r="AY36">
        <v>2.3842273655372281E-8</v>
      </c>
      <c r="AZ36">
        <v>1080577.4158407254</v>
      </c>
      <c r="BA36">
        <v>8.4405689894587871E-6</v>
      </c>
      <c r="BB36" s="23">
        <v>2331577.8653712678</v>
      </c>
      <c r="BC36" s="26">
        <v>20598.702715017833</v>
      </c>
      <c r="BD36" s="27">
        <v>0.8913409107220851</v>
      </c>
      <c r="BE36" s="23">
        <v>2501915</v>
      </c>
      <c r="BF36" s="28">
        <v>0.93191729749862318</v>
      </c>
      <c r="BG36">
        <v>1</v>
      </c>
      <c r="BH36">
        <v>8.1000000000000003E-2</v>
      </c>
      <c r="BI36">
        <v>4.5999999999999999E-2</v>
      </c>
      <c r="BJ36">
        <v>5625</v>
      </c>
      <c r="BK36" s="21">
        <v>1.0394401953696324</v>
      </c>
      <c r="BL36">
        <v>10.581646687583998</v>
      </c>
      <c r="BM36">
        <v>2.3315778653712678</v>
      </c>
      <c r="BN36">
        <v>10.581646687583998</v>
      </c>
      <c r="BO36">
        <v>1.0394401953696324</v>
      </c>
      <c r="BP36">
        <v>865.43951161413759</v>
      </c>
      <c r="BQ36" s="29" t="s">
        <v>604</v>
      </c>
      <c r="BR36">
        <v>0.29527500000000001</v>
      </c>
    </row>
    <row r="37" spans="1:70">
      <c r="A37" s="20" t="s">
        <v>639</v>
      </c>
      <c r="B37">
        <v>13789520</v>
      </c>
      <c r="C37" s="21">
        <v>608.621106065763</v>
      </c>
      <c r="D37">
        <v>85.147893581579396</v>
      </c>
      <c r="E37">
        <v>624.86627494838649</v>
      </c>
      <c r="F37">
        <v>2643264.3898665085</v>
      </c>
      <c r="G37">
        <v>1562686.9740257831</v>
      </c>
      <c r="H37">
        <v>2.2019594042733509E-5</v>
      </c>
      <c r="I37">
        <v>7.2223252690249831E-5</v>
      </c>
      <c r="J37">
        <v>0.4911212487937569</v>
      </c>
      <c r="K37">
        <v>7679.7516396704104</v>
      </c>
      <c r="L37">
        <v>6.5036382888884548E-3</v>
      </c>
      <c r="M37">
        <v>36</v>
      </c>
      <c r="N37">
        <v>4068</v>
      </c>
      <c r="O37" s="22">
        <v>1.6417322322758919E-5</v>
      </c>
      <c r="P37" s="22">
        <v>1.4363361612212531E-2</v>
      </c>
      <c r="Q37" s="22">
        <v>4.5719999999999997E-3</v>
      </c>
      <c r="R37">
        <v>0.29527500000000001</v>
      </c>
      <c r="S37" s="23">
        <v>2255463.21390625</v>
      </c>
      <c r="T37">
        <v>599.09049781334397</v>
      </c>
      <c r="U37" s="24">
        <v>617.74089462583834</v>
      </c>
      <c r="V37">
        <v>0.03</v>
      </c>
      <c r="W37" s="22">
        <v>257519.50109152115</v>
      </c>
      <c r="X37">
        <v>2.3116708671465626E-2</v>
      </c>
      <c r="Y37">
        <v>6.5771386945223478</v>
      </c>
      <c r="Z37">
        <v>6.5771387040627571</v>
      </c>
      <c r="AA37">
        <v>-9.5404093514162014E-9</v>
      </c>
      <c r="AB37">
        <v>1.0198277135691404E-5</v>
      </c>
      <c r="AC37">
        <v>629.93581941567129</v>
      </c>
      <c r="AD37">
        <v>6921.4666881376816</v>
      </c>
      <c r="AE37">
        <v>617.74089493687165</v>
      </c>
      <c r="AF37" s="25">
        <v>3.1103331821213942E-7</v>
      </c>
      <c r="AG37">
        <v>1.0225743882296957E-5</v>
      </c>
      <c r="AH37">
        <v>76.526317561549973</v>
      </c>
      <c r="AI37">
        <v>0.34995472768417751</v>
      </c>
      <c r="AJ37">
        <v>30.961131077316743</v>
      </c>
      <c r="AK37">
        <v>1.4026172509233341</v>
      </c>
      <c r="AL37">
        <v>1.1293680422758512</v>
      </c>
      <c r="AM37">
        <v>608.62110606551494</v>
      </c>
      <c r="AN37">
        <v>2.4806467990856618E-10</v>
      </c>
      <c r="AO37">
        <v>2.746674660555277E-8</v>
      </c>
      <c r="AP37">
        <v>4.0350815272471401</v>
      </c>
      <c r="AQ37">
        <v>3.3491734567715684E-5</v>
      </c>
      <c r="AR37">
        <v>5.1266053144512549E-6</v>
      </c>
      <c r="AS37">
        <v>15.522146941034107</v>
      </c>
      <c r="AT37">
        <v>10.66133919508674</v>
      </c>
      <c r="AU37">
        <v>3.730986054765228</v>
      </c>
      <c r="AV37">
        <v>0.30409547248191204</v>
      </c>
      <c r="AW37">
        <v>6.1313202884575868E-3</v>
      </c>
      <c r="AX37">
        <v>0.30409544574994135</v>
      </c>
      <c r="AY37">
        <v>2.6731970692583928E-8</v>
      </c>
      <c r="AZ37">
        <v>1080577.4158407254</v>
      </c>
      <c r="BA37">
        <v>8.3001382602955245E-6</v>
      </c>
      <c r="BB37" s="23">
        <v>2234420.290232901</v>
      </c>
      <c r="BC37" s="26">
        <v>-21042.923673348967</v>
      </c>
      <c r="BD37" s="27">
        <v>-0.93297569845551165</v>
      </c>
      <c r="BE37" s="23">
        <v>2587100</v>
      </c>
      <c r="BF37" s="28">
        <v>0.86367758889602297</v>
      </c>
      <c r="BG37">
        <v>1</v>
      </c>
      <c r="BH37">
        <v>9.0999999999999998E-2</v>
      </c>
      <c r="BI37">
        <v>4.5999999999999999E-2</v>
      </c>
      <c r="BJ37">
        <v>5625</v>
      </c>
      <c r="BK37" s="21">
        <v>1.0390013157075031</v>
      </c>
      <c r="BL37">
        <v>9.5306082524190288</v>
      </c>
      <c r="BM37">
        <v>2.2344202902329009</v>
      </c>
      <c r="BN37">
        <v>9.5306082524190288</v>
      </c>
      <c r="BO37">
        <v>1.0390013157075031</v>
      </c>
      <c r="BP37">
        <v>928.38383346755541</v>
      </c>
      <c r="BQ37" s="29" t="s">
        <v>604</v>
      </c>
      <c r="BR37">
        <v>0.29527500000000001</v>
      </c>
    </row>
    <row r="38" spans="1:70">
      <c r="A38" s="20" t="s">
        <v>640</v>
      </c>
      <c r="B38">
        <v>13789520</v>
      </c>
      <c r="C38" s="21">
        <v>608.621106065763</v>
      </c>
      <c r="D38">
        <v>85.147893581579396</v>
      </c>
      <c r="E38">
        <v>624.86627494838649</v>
      </c>
      <c r="F38">
        <v>2643264.3898665085</v>
      </c>
      <c r="G38">
        <v>1562686.9740257831</v>
      </c>
      <c r="H38">
        <v>2.2019594042733509E-5</v>
      </c>
      <c r="I38">
        <v>7.2223252690249831E-5</v>
      </c>
      <c r="J38">
        <v>0.4911212487937569</v>
      </c>
      <c r="K38">
        <v>7679.7516396704104</v>
      </c>
      <c r="L38">
        <v>6.5036382888884548E-3</v>
      </c>
      <c r="M38" s="30">
        <v>37</v>
      </c>
      <c r="N38">
        <v>4068</v>
      </c>
      <c r="O38" s="22">
        <v>1.6417322322758919E-5</v>
      </c>
      <c r="P38" s="22">
        <v>1.4363361612212531E-2</v>
      </c>
      <c r="Q38" s="22">
        <v>4.5719999999999997E-3</v>
      </c>
      <c r="R38">
        <v>0.29527500000000001</v>
      </c>
      <c r="S38" s="23">
        <v>2294319.08203125</v>
      </c>
      <c r="T38">
        <v>598.56653241397998</v>
      </c>
      <c r="U38" s="24">
        <v>617.53822790896095</v>
      </c>
      <c r="V38">
        <v>0.03</v>
      </c>
      <c r="W38" s="22">
        <v>257519.50109152115</v>
      </c>
      <c r="X38">
        <v>2.3116708671465626E-2</v>
      </c>
      <c r="Y38">
        <v>6.5771386945223478</v>
      </c>
      <c r="Z38">
        <v>6.5771387040627571</v>
      </c>
      <c r="AA38">
        <v>-9.5404093514162014E-9</v>
      </c>
      <c r="AB38">
        <v>1.0198277135691404E-5</v>
      </c>
      <c r="AC38">
        <v>630.43423729903225</v>
      </c>
      <c r="AD38">
        <v>6921.4666881376816</v>
      </c>
      <c r="AE38">
        <v>617.53822822524</v>
      </c>
      <c r="AF38" s="25">
        <v>3.1627905627829023E-7</v>
      </c>
      <c r="AG38">
        <v>1.0226369631009674E-5</v>
      </c>
      <c r="AH38">
        <v>76.526317561549973</v>
      </c>
      <c r="AI38">
        <v>0.34995472768417751</v>
      </c>
      <c r="AJ38">
        <v>30.963025696245097</v>
      </c>
      <c r="AK38">
        <v>1.435401249210086</v>
      </c>
      <c r="AL38">
        <v>1.1293680422758512</v>
      </c>
      <c r="AM38">
        <v>608.62110606550641</v>
      </c>
      <c r="AN38">
        <v>2.5659119273768738E-10</v>
      </c>
      <c r="AO38">
        <v>2.8092495318269434E-8</v>
      </c>
      <c r="AP38">
        <v>4.0352801238990654</v>
      </c>
      <c r="AQ38">
        <v>3.3488438051749098E-5</v>
      </c>
      <c r="AR38">
        <v>5.1272310631639715E-6</v>
      </c>
      <c r="AS38">
        <v>15.524041559962459</v>
      </c>
      <c r="AT38">
        <v>10.661949453228619</v>
      </c>
      <c r="AU38">
        <v>3.7311996174870865</v>
      </c>
      <c r="AV38">
        <v>0.30408050641197892</v>
      </c>
      <c r="AW38">
        <v>6.1313202884575868E-3</v>
      </c>
      <c r="AX38">
        <v>0.30408047966690932</v>
      </c>
      <c r="AY38">
        <v>2.6745069603428817E-8</v>
      </c>
      <c r="AZ38">
        <v>1080577.4158407254</v>
      </c>
      <c r="BA38">
        <v>8.2989128445910942E-6</v>
      </c>
      <c r="BB38" s="23">
        <v>2285662.4089494967</v>
      </c>
      <c r="BC38" s="26">
        <v>-8656.6730817533098</v>
      </c>
      <c r="BD38" s="27">
        <v>-0.37730903035898655</v>
      </c>
      <c r="BE38" s="23">
        <v>2587100</v>
      </c>
      <c r="BF38" s="28">
        <v>0.88348436819198972</v>
      </c>
      <c r="BG38">
        <v>1</v>
      </c>
      <c r="BH38">
        <v>8.6999999999999994E-2</v>
      </c>
      <c r="BI38">
        <v>4.5999999999999999E-2</v>
      </c>
      <c r="BJ38">
        <v>5625</v>
      </c>
      <c r="BK38" s="21">
        <v>1.0392214184248174</v>
      </c>
      <c r="BL38">
        <v>10.054573651783016</v>
      </c>
      <c r="BM38">
        <v>2.2856624089494968</v>
      </c>
      <c r="BN38">
        <v>10.054573651783016</v>
      </c>
      <c r="BO38">
        <v>1.0392214184248174</v>
      </c>
      <c r="BP38">
        <v>896.72855917648792</v>
      </c>
      <c r="BQ38" s="29" t="s">
        <v>604</v>
      </c>
      <c r="BR38">
        <v>0.29527500000000001</v>
      </c>
    </row>
    <row r="39" spans="1:70">
      <c r="A39" s="20" t="s">
        <v>641</v>
      </c>
      <c r="B39">
        <v>13789520</v>
      </c>
      <c r="C39" s="21">
        <v>608.621106065763</v>
      </c>
      <c r="D39">
        <v>85.147893581579396</v>
      </c>
      <c r="E39">
        <v>624.86627494838649</v>
      </c>
      <c r="F39">
        <v>2643264.3898665085</v>
      </c>
      <c r="G39">
        <v>1562686.9740257831</v>
      </c>
      <c r="H39">
        <v>2.2019594042733509E-5</v>
      </c>
      <c r="I39">
        <v>7.2223252690249831E-5</v>
      </c>
      <c r="J39">
        <v>0.4911212487937569</v>
      </c>
      <c r="K39">
        <v>7679.7516396704104</v>
      </c>
      <c r="L39">
        <v>6.5036382888884548E-3</v>
      </c>
      <c r="M39">
        <v>38</v>
      </c>
      <c r="N39">
        <v>4068</v>
      </c>
      <c r="O39" s="22">
        <v>1.6417322322758919E-5</v>
      </c>
      <c r="P39" s="22">
        <v>1.4363361612212531E-2</v>
      </c>
      <c r="Q39" s="22">
        <v>4.5719999999999997E-3</v>
      </c>
      <c r="R39">
        <v>0.29527500000000001</v>
      </c>
      <c r="S39" s="23">
        <v>2372444.96484375</v>
      </c>
      <c r="T39">
        <v>597.50931537045801</v>
      </c>
      <c r="U39" s="24">
        <v>617.12703280310393</v>
      </c>
      <c r="V39">
        <v>0.03</v>
      </c>
      <c r="W39" s="22">
        <v>257519.50109152115</v>
      </c>
      <c r="X39">
        <v>2.3116708671465626E-2</v>
      </c>
      <c r="Y39">
        <v>6.5771386945223478</v>
      </c>
      <c r="Z39">
        <v>6.5771387040627571</v>
      </c>
      <c r="AA39">
        <v>-9.5404093514162014E-9</v>
      </c>
      <c r="AB39">
        <v>1.0198277135691404E-5</v>
      </c>
      <c r="AC39">
        <v>631.43682779803078</v>
      </c>
      <c r="AD39">
        <v>6921.4666881376816</v>
      </c>
      <c r="AE39">
        <v>617.12703312993915</v>
      </c>
      <c r="AF39" s="25">
        <v>3.2683522022125544E-7</v>
      </c>
      <c r="AG39">
        <v>1.0227554747731949E-5</v>
      </c>
      <c r="AH39">
        <v>76.526317561549973</v>
      </c>
      <c r="AI39">
        <v>0.34995472768417751</v>
      </c>
      <c r="AJ39">
        <v>30.966613949051215</v>
      </c>
      <c r="AK39">
        <v>1.5013475508551977</v>
      </c>
      <c r="AL39">
        <v>1.1293680422758512</v>
      </c>
      <c r="AM39">
        <v>608.62110606548879</v>
      </c>
      <c r="AN39">
        <v>2.7421265258453786E-10</v>
      </c>
      <c r="AO39">
        <v>2.9277612040544477E-8</v>
      </c>
      <c r="AP39">
        <v>4.0356561870042427</v>
      </c>
      <c r="AQ39">
        <v>3.3482197094322629E-5</v>
      </c>
      <c r="AR39">
        <v>5.1284161798862466E-6</v>
      </c>
      <c r="AS39">
        <v>15.527629812768575</v>
      </c>
      <c r="AT39">
        <v>10.663105028005583</v>
      </c>
      <c r="AU39">
        <v>3.731604016343478</v>
      </c>
      <c r="AV39">
        <v>0.30405217066076462</v>
      </c>
      <c r="AW39">
        <v>6.1313202884575868E-3</v>
      </c>
      <c r="AX39">
        <v>0.30405214389098878</v>
      </c>
      <c r="AY39">
        <v>2.6769775840485011E-8</v>
      </c>
      <c r="AZ39">
        <v>1080577.4158407254</v>
      </c>
      <c r="BA39">
        <v>8.2965930552119728E-6</v>
      </c>
      <c r="BB39" s="23">
        <v>2382751.9586717552</v>
      </c>
      <c r="BC39" s="26">
        <v>10306.993828005157</v>
      </c>
      <c r="BD39" s="27">
        <v>0.4344460664310491</v>
      </c>
      <c r="BE39" s="23">
        <v>2665975</v>
      </c>
      <c r="BF39" s="28">
        <v>0.89376380448869741</v>
      </c>
      <c r="BG39">
        <v>1</v>
      </c>
      <c r="BH39">
        <v>8.5999999999999993E-2</v>
      </c>
      <c r="BI39">
        <v>4.5999999999999999E-2</v>
      </c>
      <c r="BJ39">
        <v>5625</v>
      </c>
      <c r="BK39" s="21">
        <v>1.0396575263579986</v>
      </c>
      <c r="BL39">
        <v>11.11179069530499</v>
      </c>
      <c r="BM39">
        <v>2.3827519586717552</v>
      </c>
      <c r="BN39">
        <v>11.11179069530499</v>
      </c>
      <c r="BO39">
        <v>1.0396575263579986</v>
      </c>
      <c r="BP39">
        <v>834.5286368318674</v>
      </c>
      <c r="BQ39" s="29" t="s">
        <v>604</v>
      </c>
      <c r="BR39">
        <v>0.29527500000000001</v>
      </c>
    </row>
    <row r="40" spans="1:70">
      <c r="A40" s="20" t="s">
        <v>642</v>
      </c>
      <c r="B40">
        <v>13789520</v>
      </c>
      <c r="C40" s="21">
        <v>608.621106065763</v>
      </c>
      <c r="D40">
        <v>85.147893581579396</v>
      </c>
      <c r="E40">
        <v>624.86627494838649</v>
      </c>
      <c r="F40">
        <v>2643264.3898665085</v>
      </c>
      <c r="G40">
        <v>1562686.9740257831</v>
      </c>
      <c r="H40">
        <v>2.2019594042733509E-5</v>
      </c>
      <c r="I40">
        <v>7.2223252690249831E-5</v>
      </c>
      <c r="J40">
        <v>0.4911212487937569</v>
      </c>
      <c r="K40">
        <v>7679.7516396704104</v>
      </c>
      <c r="L40">
        <v>6.5036382888884548E-3</v>
      </c>
      <c r="M40" s="30">
        <v>39</v>
      </c>
      <c r="N40">
        <v>2739.12</v>
      </c>
      <c r="O40" s="22">
        <v>1.753005194685703E-5</v>
      </c>
      <c r="P40" s="22">
        <v>1.484214033261962E-2</v>
      </c>
      <c r="Q40" s="22">
        <v>4.7244000000000001E-3</v>
      </c>
      <c r="R40">
        <v>0.30480000000000002</v>
      </c>
      <c r="S40" s="23">
        <v>5373387.92578125</v>
      </c>
      <c r="T40">
        <v>483.34023209662797</v>
      </c>
      <c r="U40" s="24">
        <v>549.26039227159902</v>
      </c>
      <c r="V40">
        <v>0.03</v>
      </c>
      <c r="W40" s="22">
        <v>179176.34620390061</v>
      </c>
      <c r="X40">
        <v>2.7016272721832192E-2</v>
      </c>
      <c r="Y40">
        <v>6.0839730854451108</v>
      </c>
      <c r="Z40">
        <v>6.0839730934391971</v>
      </c>
      <c r="AA40">
        <v>-7.9940862818261849E-9</v>
      </c>
      <c r="AB40">
        <v>1.9247181791581707E-5</v>
      </c>
      <c r="AC40">
        <v>724.01352594545585</v>
      </c>
      <c r="AD40">
        <v>5206.1706901739753</v>
      </c>
      <c r="AE40">
        <v>549.2603935273911</v>
      </c>
      <c r="AF40" s="25">
        <v>1.2557920854305848E-6</v>
      </c>
      <c r="AG40">
        <v>1.9359132098103603E-5</v>
      </c>
      <c r="AH40">
        <v>40.548097021038188</v>
      </c>
      <c r="AI40">
        <v>0.25473680394280068</v>
      </c>
      <c r="AJ40">
        <v>42.66655918904123</v>
      </c>
      <c r="AK40">
        <v>7.2128857889175189</v>
      </c>
      <c r="AL40">
        <v>1.1293680422758512</v>
      </c>
      <c r="AM40">
        <v>608.62110594719832</v>
      </c>
      <c r="AN40">
        <v>1.1856468518089969E-7</v>
      </c>
      <c r="AO40">
        <v>1.1195030652189585E-7</v>
      </c>
      <c r="AP40">
        <v>3.391566885477399</v>
      </c>
      <c r="AQ40">
        <v>4.7406893314947588E-5</v>
      </c>
      <c r="AR40">
        <v>9.7355412023127495E-6</v>
      </c>
      <c r="AS40">
        <v>21.4566460335542</v>
      </c>
      <c r="AT40">
        <v>12.280172178890794</v>
      </c>
      <c r="AU40">
        <v>3.1282118127179395</v>
      </c>
      <c r="AV40">
        <v>0.26335507275945957</v>
      </c>
      <c r="AW40">
        <v>1.1571624760161579E-2</v>
      </c>
      <c r="AX40">
        <v>0.26335506437326128</v>
      </c>
      <c r="AY40">
        <v>8.386198291354674E-9</v>
      </c>
      <c r="AZ40">
        <v>1080577.4158407254</v>
      </c>
      <c r="BA40">
        <v>1.3977873624707998E-5</v>
      </c>
      <c r="BB40" s="23">
        <v>5407881.2884878749</v>
      </c>
      <c r="BC40" s="26">
        <v>34493.362706624903</v>
      </c>
      <c r="BD40" s="27">
        <v>0.64192950859042675</v>
      </c>
      <c r="BE40" s="23">
        <v>5174199.9999999991</v>
      </c>
      <c r="BF40" s="28">
        <v>1.0451627862254795</v>
      </c>
      <c r="BG40">
        <v>1</v>
      </c>
      <c r="BH40">
        <v>-0.159</v>
      </c>
      <c r="BI40">
        <v>4.5999999999999999E-2</v>
      </c>
      <c r="BJ40">
        <v>5625</v>
      </c>
      <c r="BK40" s="21">
        <v>1.0126251933716564</v>
      </c>
      <c r="BL40">
        <v>125.28087396913503</v>
      </c>
      <c r="BM40">
        <v>5.4078812884878751</v>
      </c>
      <c r="BN40">
        <v>125.28087396913503</v>
      </c>
      <c r="BO40">
        <v>1.0126251933716564</v>
      </c>
      <c r="BP40">
        <v>7272.8274649394925</v>
      </c>
      <c r="BQ40" s="29" t="s">
        <v>604</v>
      </c>
      <c r="BR40">
        <v>0.30480000000000002</v>
      </c>
    </row>
    <row r="41" spans="1:70">
      <c r="A41" s="20" t="s">
        <v>643</v>
      </c>
      <c r="B41">
        <v>13789520</v>
      </c>
      <c r="C41" s="21">
        <v>608.621106065763</v>
      </c>
      <c r="D41">
        <v>85.147893581579396</v>
      </c>
      <c r="E41">
        <v>624.86627494838649</v>
      </c>
      <c r="F41">
        <v>2643264.3898665085</v>
      </c>
      <c r="G41">
        <v>1562686.9740257831</v>
      </c>
      <c r="H41">
        <v>2.2019594042733509E-5</v>
      </c>
      <c r="I41">
        <v>7.2223252690249831E-5</v>
      </c>
      <c r="J41">
        <v>0.4911212487937569</v>
      </c>
      <c r="K41">
        <v>7679.7516396704104</v>
      </c>
      <c r="L41">
        <v>6.5036382888884548E-3</v>
      </c>
      <c r="M41">
        <v>40</v>
      </c>
      <c r="N41">
        <v>2759.46</v>
      </c>
      <c r="O41" s="22">
        <v>1.753005194685703E-5</v>
      </c>
      <c r="P41" s="22">
        <v>1.484214033261962E-2</v>
      </c>
      <c r="Q41" s="22">
        <v>4.7244000000000001E-3</v>
      </c>
      <c r="R41">
        <v>0.30480000000000002</v>
      </c>
      <c r="S41" s="23">
        <v>2968082.51953125</v>
      </c>
      <c r="T41">
        <v>573.63997230882796</v>
      </c>
      <c r="U41" s="24">
        <v>609.78370368695039</v>
      </c>
      <c r="V41">
        <v>0.03</v>
      </c>
      <c r="W41" s="22">
        <v>180506.86362620682</v>
      </c>
      <c r="X41">
        <v>2.693096497243053E-2</v>
      </c>
      <c r="Y41">
        <v>6.0936014016155671</v>
      </c>
      <c r="Z41">
        <v>6.093601408482507</v>
      </c>
      <c r="AA41">
        <v>-6.8669399055920621E-9</v>
      </c>
      <c r="AB41">
        <v>1.9024558052984488E-5</v>
      </c>
      <c r="AC41">
        <v>657.10690055784266</v>
      </c>
      <c r="AD41">
        <v>5236.5431749017189</v>
      </c>
      <c r="AE41">
        <v>609.78370428417111</v>
      </c>
      <c r="AF41" s="25">
        <v>5.9722071910073282E-7</v>
      </c>
      <c r="AG41">
        <v>1.9085467919480951E-5</v>
      </c>
      <c r="AH41">
        <v>41.022587357512002</v>
      </c>
      <c r="AI41">
        <v>0.25622292304026895</v>
      </c>
      <c r="AJ41">
        <v>42.308812451766862</v>
      </c>
      <c r="AK41">
        <v>3.0347163721818449</v>
      </c>
      <c r="AL41">
        <v>1.1293680422758512</v>
      </c>
      <c r="AM41">
        <v>608.62110605136422</v>
      </c>
      <c r="AN41">
        <v>1.4398779057955835E-8</v>
      </c>
      <c r="AO41">
        <v>6.0909866496462658E-8</v>
      </c>
      <c r="AP41">
        <v>3.3968490682287813</v>
      </c>
      <c r="AQ41">
        <v>4.7259570209994872E-5</v>
      </c>
      <c r="AR41">
        <v>9.5731888929887069E-6</v>
      </c>
      <c r="AS41">
        <v>21.22191895674581</v>
      </c>
      <c r="AT41">
        <v>12.225172803060184</v>
      </c>
      <c r="AU41">
        <v>3.1323695102724787</v>
      </c>
      <c r="AV41">
        <v>0.26447955795630262</v>
      </c>
      <c r="AW41">
        <v>1.1437780834663975E-2</v>
      </c>
      <c r="AX41">
        <v>0.26447954922767858</v>
      </c>
      <c r="AY41">
        <v>8.7286240457729036E-9</v>
      </c>
      <c r="AZ41">
        <v>1080577.4158407254</v>
      </c>
      <c r="BA41">
        <v>1.3912767173561062E-5</v>
      </c>
      <c r="BB41" s="23">
        <v>2956086.2573893927</v>
      </c>
      <c r="BC41" s="26">
        <v>-11996.262141857296</v>
      </c>
      <c r="BD41" s="27">
        <v>-0.40417549252477886</v>
      </c>
      <c r="BE41" s="23">
        <v>2943615</v>
      </c>
      <c r="BF41" s="28">
        <v>1.0042367148521096</v>
      </c>
      <c r="BG41">
        <v>1</v>
      </c>
      <c r="BH41">
        <v>5.1999999999999998E-2</v>
      </c>
      <c r="BI41">
        <v>4.5999999999999999E-2</v>
      </c>
      <c r="BJ41">
        <v>5625</v>
      </c>
      <c r="BK41" s="21">
        <v>1.0457944703346436</v>
      </c>
      <c r="BL41">
        <v>34.981133756935037</v>
      </c>
      <c r="BM41">
        <v>2.9560862573893925</v>
      </c>
      <c r="BN41">
        <v>34.981133756935037</v>
      </c>
      <c r="BO41">
        <v>1.0457944703346436</v>
      </c>
      <c r="BP41">
        <v>25.189018365777017</v>
      </c>
      <c r="BQ41" s="29" t="s">
        <v>604</v>
      </c>
      <c r="BR41">
        <v>0.30480000000000002</v>
      </c>
    </row>
    <row r="42" spans="1:70">
      <c r="A42" s="20" t="s">
        <v>644</v>
      </c>
      <c r="B42">
        <v>13789520</v>
      </c>
      <c r="C42" s="21">
        <v>608.621106065763</v>
      </c>
      <c r="D42">
        <v>85.147893581579396</v>
      </c>
      <c r="E42">
        <v>624.86627494838649</v>
      </c>
      <c r="F42">
        <v>2643264.3898665085</v>
      </c>
      <c r="G42">
        <v>1562686.9740257831</v>
      </c>
      <c r="H42">
        <v>2.2019594042733509E-5</v>
      </c>
      <c r="I42">
        <v>7.2223252690249831E-5</v>
      </c>
      <c r="J42">
        <v>0.4911212487937569</v>
      </c>
      <c r="K42">
        <v>7679.7516396704104</v>
      </c>
      <c r="L42">
        <v>6.5036382888884548E-3</v>
      </c>
      <c r="M42" s="30">
        <v>41</v>
      </c>
      <c r="N42">
        <v>2759.46</v>
      </c>
      <c r="O42" s="22">
        <v>1.753005194685703E-5</v>
      </c>
      <c r="P42" s="22">
        <v>1.484214033261962E-2</v>
      </c>
      <c r="Q42" s="22">
        <v>4.7244000000000001E-3</v>
      </c>
      <c r="R42">
        <v>0.30480000000000002</v>
      </c>
      <c r="S42" s="23">
        <v>4270724.01953125</v>
      </c>
      <c r="T42">
        <v>532.84871111815698</v>
      </c>
      <c r="U42" s="24">
        <v>584.85531832542927</v>
      </c>
      <c r="V42">
        <v>0.03</v>
      </c>
      <c r="W42" s="22">
        <v>180506.86362620682</v>
      </c>
      <c r="X42">
        <v>2.693096497243053E-2</v>
      </c>
      <c r="Y42">
        <v>6.0936014016155671</v>
      </c>
      <c r="Z42">
        <v>6.093601408482507</v>
      </c>
      <c r="AA42">
        <v>-6.8669399055920621E-9</v>
      </c>
      <c r="AB42">
        <v>1.9024558052984488E-5</v>
      </c>
      <c r="AC42">
        <v>690.93174511575432</v>
      </c>
      <c r="AD42">
        <v>5236.5431749017189</v>
      </c>
      <c r="AE42">
        <v>584.85531926806425</v>
      </c>
      <c r="AF42" s="25">
        <v>9.4263498340296792E-7</v>
      </c>
      <c r="AG42">
        <v>1.9112738074893631E-5</v>
      </c>
      <c r="AH42">
        <v>41.022587357512002</v>
      </c>
      <c r="AI42">
        <v>0.25622292304026895</v>
      </c>
      <c r="AJ42">
        <v>42.369265142565602</v>
      </c>
      <c r="AK42">
        <v>5.1506560127335232</v>
      </c>
      <c r="AL42">
        <v>1.1293680422758512</v>
      </c>
      <c r="AM42">
        <v>608.62110603622443</v>
      </c>
      <c r="AN42">
        <v>2.9538568924181163E-8</v>
      </c>
      <c r="AO42">
        <v>8.8180021909143024E-8</v>
      </c>
      <c r="AP42">
        <v>3.4002302606309986</v>
      </c>
      <c r="AQ42">
        <v>4.7165627013225412E-5</v>
      </c>
      <c r="AR42">
        <v>9.6004590484013872E-6</v>
      </c>
      <c r="AS42">
        <v>21.282371647544551</v>
      </c>
      <c r="AT42">
        <v>12.239395539330278</v>
      </c>
      <c r="AU42">
        <v>3.136013701333233</v>
      </c>
      <c r="AV42">
        <v>0.26421655929776566</v>
      </c>
      <c r="AW42">
        <v>1.1437780834663975E-2</v>
      </c>
      <c r="AX42">
        <v>0.26421655049705012</v>
      </c>
      <c r="AY42">
        <v>8.8007155452096697E-9</v>
      </c>
      <c r="AZ42">
        <v>1080577.4158407254</v>
      </c>
      <c r="BA42">
        <v>1.3871303822957166E-5</v>
      </c>
      <c r="BB42" s="23">
        <v>4292357.5425925804</v>
      </c>
      <c r="BC42" s="26">
        <v>21633.52306133043</v>
      </c>
      <c r="BD42" s="27">
        <v>0.50655399324316219</v>
      </c>
      <c r="BE42" s="23">
        <v>4227700</v>
      </c>
      <c r="BF42" s="28">
        <v>1.0152937868326941</v>
      </c>
      <c r="BG42">
        <v>1</v>
      </c>
      <c r="BH42">
        <v>-3.1E-2</v>
      </c>
      <c r="BI42">
        <v>4.5999999999999999E-2</v>
      </c>
      <c r="BJ42">
        <v>5625</v>
      </c>
      <c r="BK42" s="21">
        <v>1.0366401828979259</v>
      </c>
      <c r="BL42">
        <v>75.772394947606017</v>
      </c>
      <c r="BM42">
        <v>4.2923575425925806</v>
      </c>
      <c r="BN42">
        <v>75.772394947606017</v>
      </c>
      <c r="BO42">
        <v>1.0366401828979259</v>
      </c>
      <c r="BP42">
        <v>1279.6642402875084</v>
      </c>
      <c r="BQ42" s="29" t="s">
        <v>604</v>
      </c>
      <c r="BR42">
        <v>0.30480000000000002</v>
      </c>
    </row>
    <row r="43" spans="1:70">
      <c r="A43" s="20" t="s">
        <v>645</v>
      </c>
      <c r="B43">
        <v>13789520</v>
      </c>
      <c r="C43" s="21">
        <v>608.621106065763</v>
      </c>
      <c r="D43">
        <v>85.147893581579396</v>
      </c>
      <c r="E43">
        <v>624.86627494838649</v>
      </c>
      <c r="F43">
        <v>2643264.3898665085</v>
      </c>
      <c r="G43">
        <v>1562686.9740257831</v>
      </c>
      <c r="H43">
        <v>2.2019594042733509E-5</v>
      </c>
      <c r="I43">
        <v>7.2223252690249831E-5</v>
      </c>
      <c r="J43">
        <v>0.4911212487937569</v>
      </c>
      <c r="K43">
        <v>7679.7516396704104</v>
      </c>
      <c r="L43">
        <v>6.5036382888884548E-3</v>
      </c>
      <c r="M43">
        <v>42</v>
      </c>
      <c r="N43">
        <v>2759.46</v>
      </c>
      <c r="O43" s="22">
        <v>1.753005194685703E-5</v>
      </c>
      <c r="P43" s="22">
        <v>1.484214033261962E-2</v>
      </c>
      <c r="Q43" s="22">
        <v>4.7244000000000001E-3</v>
      </c>
      <c r="R43">
        <v>0.30480000000000002</v>
      </c>
      <c r="S43" s="23">
        <v>4284386.38671875</v>
      </c>
      <c r="T43">
        <v>532.27181435384398</v>
      </c>
      <c r="U43" s="24">
        <v>584.4447946071366</v>
      </c>
      <c r="V43">
        <v>0.03</v>
      </c>
      <c r="W43" s="22">
        <v>180506.86362620682</v>
      </c>
      <c r="X43">
        <v>2.693096497243053E-2</v>
      </c>
      <c r="Y43">
        <v>6.0936014016155671</v>
      </c>
      <c r="Z43">
        <v>6.093601408482507</v>
      </c>
      <c r="AA43">
        <v>-6.8669399055920621E-9</v>
      </c>
      <c r="AB43">
        <v>1.9024558052984488E-5</v>
      </c>
      <c r="AC43">
        <v>691.32997663433707</v>
      </c>
      <c r="AD43">
        <v>5236.5431749017189</v>
      </c>
      <c r="AE43">
        <v>584.44479555365319</v>
      </c>
      <c r="AF43" s="25">
        <v>9.4651659310329705E-7</v>
      </c>
      <c r="AG43">
        <v>1.9111832755905233E-5</v>
      </c>
      <c r="AH43">
        <v>41.022587357512002</v>
      </c>
      <c r="AI43">
        <v>0.25622292304026895</v>
      </c>
      <c r="AJ43">
        <v>42.367258224451213</v>
      </c>
      <c r="AK43">
        <v>5.1756140307345815</v>
      </c>
      <c r="AL43">
        <v>1.1293680422758512</v>
      </c>
      <c r="AM43">
        <v>608.62110603625717</v>
      </c>
      <c r="AN43">
        <v>2.9505827114917338E-8</v>
      </c>
      <c r="AO43">
        <v>8.7274702920744213E-8</v>
      </c>
      <c r="AP43">
        <v>3.4001181576980617</v>
      </c>
      <c r="AQ43">
        <v>4.7168737194719372E-5</v>
      </c>
      <c r="AR43">
        <v>9.5995537294129884E-6</v>
      </c>
      <c r="AS43">
        <v>21.280364729430161</v>
      </c>
      <c r="AT43">
        <v>12.238924019337272</v>
      </c>
      <c r="AU43">
        <v>3.135892887102353</v>
      </c>
      <c r="AV43">
        <v>0.26422527059570866</v>
      </c>
      <c r="AW43">
        <v>1.1437780834663975E-2</v>
      </c>
      <c r="AX43">
        <v>0.26422526179732486</v>
      </c>
      <c r="AY43">
        <v>8.7983837993022007E-9</v>
      </c>
      <c r="AZ43">
        <v>1080577.4158407254</v>
      </c>
      <c r="BA43">
        <v>1.3872675891550021E-5</v>
      </c>
      <c r="BB43" s="23">
        <v>4247868.9646079456</v>
      </c>
      <c r="BC43" s="26">
        <v>-36517.422110804357</v>
      </c>
      <c r="BD43" s="27">
        <v>-0.85233727340758536</v>
      </c>
      <c r="BE43" s="23">
        <v>4196150</v>
      </c>
      <c r="BF43" s="28">
        <v>1.0123253374183347</v>
      </c>
      <c r="BG43">
        <v>1</v>
      </c>
      <c r="BH43">
        <v>-3.5999999999999997E-2</v>
      </c>
      <c r="BI43">
        <v>4.5999999999999999E-2</v>
      </c>
      <c r="BJ43">
        <v>5625</v>
      </c>
      <c r="BK43" s="21">
        <v>1.0363701641692109</v>
      </c>
      <c r="BL43">
        <v>76.349291711919022</v>
      </c>
      <c r="BM43">
        <v>4.2478689646079451</v>
      </c>
      <c r="BN43">
        <v>76.349291711919022</v>
      </c>
      <c r="BO43">
        <v>1.0363701641692109</v>
      </c>
      <c r="BP43">
        <v>1321.271007958185</v>
      </c>
      <c r="BQ43" s="29" t="s">
        <v>604</v>
      </c>
      <c r="BR43">
        <v>0.30480000000000002</v>
      </c>
    </row>
    <row r="44" spans="1:70">
      <c r="A44" s="20" t="s">
        <v>646</v>
      </c>
      <c r="B44">
        <v>13789520</v>
      </c>
      <c r="C44" s="21">
        <v>608.621106065763</v>
      </c>
      <c r="D44">
        <v>85.147893581579396</v>
      </c>
      <c r="E44">
        <v>624.86627494838649</v>
      </c>
      <c r="F44">
        <v>2643264.3898665085</v>
      </c>
      <c r="G44">
        <v>1562686.9740257831</v>
      </c>
      <c r="H44">
        <v>2.2019594042733509E-5</v>
      </c>
      <c r="I44">
        <v>7.2223252690249831E-5</v>
      </c>
      <c r="J44">
        <v>0.4911212487937569</v>
      </c>
      <c r="K44">
        <v>7679.7516396704104</v>
      </c>
      <c r="L44">
        <v>6.5036382888884548E-3</v>
      </c>
      <c r="M44" s="30">
        <v>43</v>
      </c>
      <c r="N44">
        <v>2766.24</v>
      </c>
      <c r="O44" s="22">
        <v>1.753005194685703E-5</v>
      </c>
      <c r="P44" s="22">
        <v>1.484214033261962E-2</v>
      </c>
      <c r="Q44" s="22">
        <v>4.7244000000000001E-3</v>
      </c>
      <c r="R44">
        <v>0.30480000000000002</v>
      </c>
      <c r="S44" s="23">
        <v>4277783.203125</v>
      </c>
      <c r="T44">
        <v>532.84871111815698</v>
      </c>
      <c r="U44" s="24">
        <v>584.81360344313646</v>
      </c>
      <c r="V44">
        <v>0.03</v>
      </c>
      <c r="W44" s="22">
        <v>180950.36943364219</v>
      </c>
      <c r="X44">
        <v>2.6902755474970039E-2</v>
      </c>
      <c r="Y44">
        <v>6.0967953568832884</v>
      </c>
      <c r="Z44">
        <v>6.0967953632706635</v>
      </c>
      <c r="AA44">
        <v>-6.3873750733023371E-9</v>
      </c>
      <c r="AB44">
        <v>1.8951265668188581E-5</v>
      </c>
      <c r="AC44">
        <v>690.88908735883126</v>
      </c>
      <c r="AD44">
        <v>5246.6593429399873</v>
      </c>
      <c r="AE44">
        <v>584.81360344313646</v>
      </c>
      <c r="AF44" s="25">
        <v>0</v>
      </c>
      <c r="AG44">
        <v>1.9038226786648319E-5</v>
      </c>
      <c r="AH44">
        <v>41.181238674557136</v>
      </c>
      <c r="AI44">
        <v>0.25671790495069319</v>
      </c>
      <c r="AJ44">
        <v>42.285619525518058</v>
      </c>
      <c r="AK44">
        <v>5.1495786548889235</v>
      </c>
      <c r="AL44">
        <v>1.1293680422758512</v>
      </c>
      <c r="AM44">
        <v>608.6211060492891</v>
      </c>
      <c r="AN44">
        <v>1.6473904906888492E-8</v>
      </c>
      <c r="AO44">
        <v>8.6961118459737255E-8</v>
      </c>
      <c r="AP44">
        <v>3.403916939857742</v>
      </c>
      <c r="AQ44">
        <v>4.7063515019389128E-5</v>
      </c>
      <c r="AR44">
        <v>9.562593952554028E-6</v>
      </c>
      <c r="AS44">
        <v>21.239384008089498</v>
      </c>
      <c r="AT44">
        <v>12.229285972254043</v>
      </c>
      <c r="AU44">
        <v>3.1394766738399591</v>
      </c>
      <c r="AV44">
        <v>0.26444026601778292</v>
      </c>
      <c r="AW44">
        <v>1.1393716618727356E-2</v>
      </c>
      <c r="AX44">
        <v>0.26444025706397178</v>
      </c>
      <c r="AY44">
        <v>8.9538111369691364E-9</v>
      </c>
      <c r="AZ44">
        <v>1080577.4158407254</v>
      </c>
      <c r="BA44">
        <v>1.3826281854385091E-5</v>
      </c>
      <c r="BB44" s="23">
        <v>4246808.5511449603</v>
      </c>
      <c r="BC44" s="26">
        <v>-30974.651980039664</v>
      </c>
      <c r="BD44" s="27">
        <v>-0.72408185523315216</v>
      </c>
      <c r="BE44" s="23">
        <v>4224545</v>
      </c>
      <c r="BF44" s="28">
        <v>1.0052700471044718</v>
      </c>
      <c r="BG44">
        <v>1</v>
      </c>
      <c r="BH44">
        <v>-3.2000000000000001E-2</v>
      </c>
      <c r="BI44">
        <v>4.5999999999999999E-2</v>
      </c>
      <c r="BJ44">
        <v>5625</v>
      </c>
      <c r="BK44" s="21">
        <v>1.0366401828979259</v>
      </c>
      <c r="BL44">
        <v>75.772394947606017</v>
      </c>
      <c r="BM44">
        <v>4.2468085511449605</v>
      </c>
      <c r="BN44">
        <v>75.772394947606017</v>
      </c>
      <c r="BO44">
        <v>1.0366401828979259</v>
      </c>
      <c r="BP44">
        <v>1279.6642402875084</v>
      </c>
      <c r="BQ44" s="29" t="s">
        <v>604</v>
      </c>
      <c r="BR44">
        <v>0.30480000000000002</v>
      </c>
    </row>
    <row r="45" spans="1:70">
      <c r="A45" s="20" t="s">
        <v>647</v>
      </c>
      <c r="B45">
        <v>13789520</v>
      </c>
      <c r="C45" s="21">
        <v>608.621106065763</v>
      </c>
      <c r="D45">
        <v>85.147893581579396</v>
      </c>
      <c r="E45">
        <v>624.86627494838649</v>
      </c>
      <c r="F45">
        <v>2643264.3898665085</v>
      </c>
      <c r="G45">
        <v>1562686.9740257831</v>
      </c>
      <c r="H45">
        <v>2.2019594042733509E-5</v>
      </c>
      <c r="I45">
        <v>7.2223252690249831E-5</v>
      </c>
      <c r="J45">
        <v>0.4911212487937569</v>
      </c>
      <c r="K45">
        <v>7679.7516396704104</v>
      </c>
      <c r="L45">
        <v>6.5036382888884548E-3</v>
      </c>
      <c r="M45">
        <v>44</v>
      </c>
      <c r="N45">
        <v>2779.8</v>
      </c>
      <c r="O45" s="22">
        <v>1.753005194685703E-5</v>
      </c>
      <c r="P45" s="22">
        <v>1.484214033261962E-2</v>
      </c>
      <c r="Q45" s="22">
        <v>4.7244000000000001E-3</v>
      </c>
      <c r="R45">
        <v>0.30480000000000002</v>
      </c>
      <c r="S45" s="23">
        <v>4291956.93359375</v>
      </c>
      <c r="T45">
        <v>532.84871111815698</v>
      </c>
      <c r="U45" s="24">
        <v>584.73145339179803</v>
      </c>
      <c r="V45">
        <v>0.03</v>
      </c>
      <c r="W45" s="22">
        <v>181837.38104851302</v>
      </c>
      <c r="X45">
        <v>2.6846671672922939E-2</v>
      </c>
      <c r="Y45">
        <v>6.1031602626924686</v>
      </c>
      <c r="Z45">
        <v>6.1031602680645429</v>
      </c>
      <c r="AA45">
        <v>-5.3720743409257921E-9</v>
      </c>
      <c r="AB45">
        <v>1.8806030895976118E-5</v>
      </c>
      <c r="AC45">
        <v>690.80685818817858</v>
      </c>
      <c r="AD45">
        <v>5266.8797671340417</v>
      </c>
      <c r="AE45">
        <v>584.73145339179803</v>
      </c>
      <c r="AF45" s="25">
        <v>0</v>
      </c>
      <c r="AG45">
        <v>1.8892861873191425E-5</v>
      </c>
      <c r="AH45">
        <v>41.499272174098294</v>
      </c>
      <c r="AI45">
        <v>0.2577072859257124</v>
      </c>
      <c r="AJ45">
        <v>42.124473771556204</v>
      </c>
      <c r="AK45">
        <v>5.1475071264181809</v>
      </c>
      <c r="AL45">
        <v>1.1293680422758512</v>
      </c>
      <c r="AM45">
        <v>608.62110605352552</v>
      </c>
      <c r="AN45">
        <v>1.2237478586030193E-8</v>
      </c>
      <c r="AO45">
        <v>8.6830977215307081E-8</v>
      </c>
      <c r="AP45">
        <v>3.4115573840077507</v>
      </c>
      <c r="AQ45">
        <v>4.6852946380376007E-5</v>
      </c>
      <c r="AR45">
        <v>9.4898464252033662E-6</v>
      </c>
      <c r="AS45">
        <v>21.159038239824284</v>
      </c>
      <c r="AT45">
        <v>12.210335770764944</v>
      </c>
      <c r="AU45">
        <v>3.1466924917254753</v>
      </c>
      <c r="AV45">
        <v>0.26486489228227539</v>
      </c>
      <c r="AW45">
        <v>1.1306399820643949E-2</v>
      </c>
      <c r="AX45">
        <v>0.26486488302360672</v>
      </c>
      <c r="AY45">
        <v>9.258668665079739E-9</v>
      </c>
      <c r="AZ45">
        <v>1080577.4158407254</v>
      </c>
      <c r="BA45">
        <v>1.373359469197472E-5</v>
      </c>
      <c r="BB45" s="23">
        <v>4269071.5594984135</v>
      </c>
      <c r="BC45" s="26">
        <v>-22885.374095336534</v>
      </c>
      <c r="BD45" s="27">
        <v>-0.53321537120304019</v>
      </c>
      <c r="BE45" s="23">
        <v>4192995</v>
      </c>
      <c r="BF45" s="28">
        <v>1.0181437276930723</v>
      </c>
      <c r="BG45">
        <v>1</v>
      </c>
      <c r="BH45">
        <v>-3.6999999999999998E-2</v>
      </c>
      <c r="BI45">
        <v>4.5999999999999999E-2</v>
      </c>
      <c r="BJ45">
        <v>5625</v>
      </c>
      <c r="BK45" s="21">
        <v>1.0366401828979259</v>
      </c>
      <c r="BL45">
        <v>75.772394947606017</v>
      </c>
      <c r="BM45">
        <v>4.2690715594984132</v>
      </c>
      <c r="BN45">
        <v>75.772394947606017</v>
      </c>
      <c r="BO45">
        <v>1.0366401828979259</v>
      </c>
      <c r="BP45">
        <v>1279.6642402875084</v>
      </c>
      <c r="BQ45" s="29" t="s">
        <v>604</v>
      </c>
      <c r="BR45">
        <v>0.30480000000000002</v>
      </c>
    </row>
    <row r="46" spans="1:70">
      <c r="A46" s="20" t="s">
        <v>648</v>
      </c>
      <c r="B46">
        <v>13789520</v>
      </c>
      <c r="C46" s="21">
        <v>608.621106065763</v>
      </c>
      <c r="D46">
        <v>85.147893581579396</v>
      </c>
      <c r="E46">
        <v>624.86627494838649</v>
      </c>
      <c r="F46">
        <v>2643264.3898665085</v>
      </c>
      <c r="G46">
        <v>1562686.9740257831</v>
      </c>
      <c r="H46">
        <v>2.2019594042733509E-5</v>
      </c>
      <c r="I46">
        <v>7.2223252690249831E-5</v>
      </c>
      <c r="J46">
        <v>0.4911212487937569</v>
      </c>
      <c r="K46">
        <v>7679.7516396704104</v>
      </c>
      <c r="L46">
        <v>6.5036382888884548E-3</v>
      </c>
      <c r="M46" s="30">
        <v>45</v>
      </c>
      <c r="N46">
        <v>2793.36</v>
      </c>
      <c r="O46" s="22">
        <v>1.753005194685703E-5</v>
      </c>
      <c r="P46" s="22">
        <v>1.484214033261962E-2</v>
      </c>
      <c r="Q46" s="22">
        <v>4.7244000000000001E-3</v>
      </c>
      <c r="R46">
        <v>0.30480000000000002</v>
      </c>
      <c r="S46" s="23">
        <v>4265534.47265625</v>
      </c>
      <c r="T46">
        <v>534.52714511009196</v>
      </c>
      <c r="U46" s="24">
        <v>585.84017556426932</v>
      </c>
      <c r="V46">
        <v>0.03</v>
      </c>
      <c r="W46" s="22">
        <v>182724.39266338383</v>
      </c>
      <c r="X46">
        <v>2.6791029954928849E-2</v>
      </c>
      <c r="Y46">
        <v>6.1094947370234438</v>
      </c>
      <c r="Z46">
        <v>6.1094947413837088</v>
      </c>
      <c r="AA46">
        <v>-4.3602650379170882E-9</v>
      </c>
      <c r="AB46">
        <v>1.8662570795930837E-5</v>
      </c>
      <c r="AC46">
        <v>689.55746816548776</v>
      </c>
      <c r="AD46">
        <v>5287.0843949454547</v>
      </c>
      <c r="AE46">
        <v>585.84017649334919</v>
      </c>
      <c r="AF46" s="25">
        <v>9.290798743677442E-7</v>
      </c>
      <c r="AG46">
        <v>1.87494113965466E-5</v>
      </c>
      <c r="AH46">
        <v>41.818279121372711</v>
      </c>
      <c r="AI46">
        <v>0.25869589398715137</v>
      </c>
      <c r="AJ46">
        <v>41.964998903180927</v>
      </c>
      <c r="AK46">
        <v>5.0722670602803692</v>
      </c>
      <c r="AL46">
        <v>1.1293680422758512</v>
      </c>
      <c r="AM46">
        <v>608.62110606052886</v>
      </c>
      <c r="AN46">
        <v>5.234142008703202E-9</v>
      </c>
      <c r="AO46">
        <v>8.6840600615762097E-8</v>
      </c>
      <c r="AP46">
        <v>3.419190882004207</v>
      </c>
      <c r="AQ46">
        <v>4.664397727179085E-5</v>
      </c>
      <c r="AR46">
        <v>9.4181259985811808E-6</v>
      </c>
      <c r="AS46">
        <v>21.079682921314298</v>
      </c>
      <c r="AT46">
        <v>12.191548409383259</v>
      </c>
      <c r="AU46">
        <v>3.1539035148530354</v>
      </c>
      <c r="AV46">
        <v>0.26528736715117152</v>
      </c>
      <c r="AW46">
        <v>1.1220149975666368E-2</v>
      </c>
      <c r="AX46">
        <v>0.26528735759848326</v>
      </c>
      <c r="AY46">
        <v>9.5526882515351019E-9</v>
      </c>
      <c r="AZ46">
        <v>1080577.4158407254</v>
      </c>
      <c r="BA46">
        <v>1.3641817284108405E-5</v>
      </c>
      <c r="BB46" s="23">
        <v>4298268.7105153557</v>
      </c>
      <c r="BC46" s="26">
        <v>32734.237859105691</v>
      </c>
      <c r="BD46" s="27">
        <v>0.76741233880408199</v>
      </c>
      <c r="BE46" s="23">
        <v>4126740</v>
      </c>
      <c r="BF46" s="28">
        <v>1.041565184750034</v>
      </c>
      <c r="BG46">
        <v>1</v>
      </c>
      <c r="BH46">
        <v>-3.6999999999999998E-2</v>
      </c>
      <c r="BI46">
        <v>4.5999999999999999E-2</v>
      </c>
      <c r="BJ46">
        <v>5625</v>
      </c>
      <c r="BK46" s="21">
        <v>1.0374120495227801</v>
      </c>
      <c r="BL46">
        <v>74.093960955671037</v>
      </c>
      <c r="BM46">
        <v>4.2982687105153552</v>
      </c>
      <c r="BN46">
        <v>74.093960955671037</v>
      </c>
      <c r="BO46">
        <v>1.0374120495227801</v>
      </c>
      <c r="BP46">
        <v>1162.3981736468211</v>
      </c>
      <c r="BQ46" s="29" t="s">
        <v>604</v>
      </c>
      <c r="BR46">
        <v>0.30480000000000002</v>
      </c>
    </row>
    <row r="47" spans="1:70">
      <c r="A47" s="20" t="s">
        <v>649</v>
      </c>
      <c r="B47">
        <v>13789520</v>
      </c>
      <c r="C47" s="21">
        <v>608.621106065763</v>
      </c>
      <c r="D47">
        <v>85.147893581579396</v>
      </c>
      <c r="E47">
        <v>624.86627494838649</v>
      </c>
      <c r="F47">
        <v>2643264.3898665085</v>
      </c>
      <c r="G47">
        <v>1562686.9740257831</v>
      </c>
      <c r="H47">
        <v>2.2019594042733509E-5</v>
      </c>
      <c r="I47">
        <v>7.2223252690249831E-5</v>
      </c>
      <c r="J47">
        <v>0.4911212487937569</v>
      </c>
      <c r="K47">
        <v>7679.7516396704104</v>
      </c>
      <c r="L47">
        <v>6.5036382888884548E-3</v>
      </c>
      <c r="M47">
        <v>46</v>
      </c>
      <c r="N47">
        <v>2793.36</v>
      </c>
      <c r="O47" s="22">
        <v>1.753005194685703E-5</v>
      </c>
      <c r="P47" s="22">
        <v>1.484214033261962E-2</v>
      </c>
      <c r="Q47" s="22">
        <v>4.7244000000000001E-3</v>
      </c>
      <c r="R47">
        <v>0.30480000000000002</v>
      </c>
      <c r="S47" s="23">
        <v>4306133.30078125</v>
      </c>
      <c r="T47">
        <v>532.84871111815698</v>
      </c>
      <c r="U47" s="24">
        <v>584.6501326326661</v>
      </c>
      <c r="V47">
        <v>0.03</v>
      </c>
      <c r="W47" s="22">
        <v>182724.39266338383</v>
      </c>
      <c r="X47">
        <v>2.6791029954928849E-2</v>
      </c>
      <c r="Y47">
        <v>6.1094947370234438</v>
      </c>
      <c r="Z47">
        <v>6.1094947413837088</v>
      </c>
      <c r="AA47">
        <v>-4.3602650379170882E-9</v>
      </c>
      <c r="AB47">
        <v>1.8662570795930837E-5</v>
      </c>
      <c r="AC47">
        <v>690.72595878698712</v>
      </c>
      <c r="AD47">
        <v>5287.0843949454547</v>
      </c>
      <c r="AE47">
        <v>584.65013263266599</v>
      </c>
      <c r="AF47" s="25">
        <v>0</v>
      </c>
      <c r="AG47">
        <v>1.8750073375809065E-5</v>
      </c>
      <c r="AH47">
        <v>41.818279121372711</v>
      </c>
      <c r="AI47">
        <v>0.25869589398715137</v>
      </c>
      <c r="AJ47">
        <v>41.966480547507558</v>
      </c>
      <c r="AK47">
        <v>5.1454676920892179</v>
      </c>
      <c r="AL47">
        <v>1.1293680422758512</v>
      </c>
      <c r="AM47">
        <v>608.62110606045439</v>
      </c>
      <c r="AN47">
        <v>5.3086068874108605E-9</v>
      </c>
      <c r="AO47">
        <v>8.7502579878228053E-8</v>
      </c>
      <c r="AP47">
        <v>3.4192752489437108</v>
      </c>
      <c r="AQ47">
        <v>4.6641675520236112E-5</v>
      </c>
      <c r="AR47">
        <v>9.4187879778436468E-6</v>
      </c>
      <c r="AS47">
        <v>21.081164565640925</v>
      </c>
      <c r="AT47">
        <v>12.191899835982948</v>
      </c>
      <c r="AU47">
        <v>3.1539944274714129</v>
      </c>
      <c r="AV47">
        <v>0.26528082147229792</v>
      </c>
      <c r="AW47">
        <v>1.1220149975666368E-2</v>
      </c>
      <c r="AX47">
        <v>0.26528081191823816</v>
      </c>
      <c r="AY47">
        <v>9.5540597655485726E-9</v>
      </c>
      <c r="AZ47">
        <v>1080577.4158407254</v>
      </c>
      <c r="BA47">
        <v>1.3640807517512593E-5</v>
      </c>
      <c r="BB47" s="23">
        <v>4331354.691084058</v>
      </c>
      <c r="BC47" s="26">
        <v>25221.390302808024</v>
      </c>
      <c r="BD47" s="27">
        <v>0.58570853573511472</v>
      </c>
      <c r="BE47" s="23">
        <v>4164600</v>
      </c>
      <c r="BF47" s="28">
        <v>1.0400409861893238</v>
      </c>
      <c r="BG47">
        <v>1</v>
      </c>
      <c r="BH47">
        <v>-3.9E-2</v>
      </c>
      <c r="BI47">
        <v>4.5999999999999999E-2</v>
      </c>
      <c r="BJ47">
        <v>5625</v>
      </c>
      <c r="BK47" s="21">
        <v>1.0366401828979259</v>
      </c>
      <c r="BL47">
        <v>75.772394947606017</v>
      </c>
      <c r="BM47">
        <v>4.3313546910840577</v>
      </c>
      <c r="BN47">
        <v>75.772394947606017</v>
      </c>
      <c r="BO47">
        <v>1.0366401828979259</v>
      </c>
      <c r="BP47">
        <v>1279.6642402875084</v>
      </c>
      <c r="BQ47" s="29" t="s">
        <v>604</v>
      </c>
      <c r="BR47">
        <v>0.30480000000000002</v>
      </c>
    </row>
    <row r="48" spans="1:70">
      <c r="A48" s="20" t="s">
        <v>650</v>
      </c>
      <c r="B48">
        <v>13789520</v>
      </c>
      <c r="C48" s="21">
        <v>608.621106065763</v>
      </c>
      <c r="D48">
        <v>85.147893581579396</v>
      </c>
      <c r="E48">
        <v>624.86627494838649</v>
      </c>
      <c r="F48">
        <v>2643264.3898665085</v>
      </c>
      <c r="G48">
        <v>1562686.9740257831</v>
      </c>
      <c r="H48">
        <v>2.2019594042733509E-5</v>
      </c>
      <c r="I48">
        <v>7.2223252690249831E-5</v>
      </c>
      <c r="J48">
        <v>0.4911212487937569</v>
      </c>
      <c r="K48">
        <v>7679.7516396704104</v>
      </c>
      <c r="L48">
        <v>6.5036382888884548E-3</v>
      </c>
      <c r="M48" s="30">
        <v>47</v>
      </c>
      <c r="N48">
        <v>2797.4279999999999</v>
      </c>
      <c r="O48" s="22">
        <v>1.753005194685703E-5</v>
      </c>
      <c r="P48" s="22">
        <v>1.484214033261962E-2</v>
      </c>
      <c r="Q48" s="22">
        <v>4.7244000000000001E-3</v>
      </c>
      <c r="R48">
        <v>0.30480000000000002</v>
      </c>
      <c r="S48" s="23">
        <v>4349337.40234375</v>
      </c>
      <c r="T48">
        <v>531.212292416884</v>
      </c>
      <c r="U48" s="24">
        <v>583.4573605564027</v>
      </c>
      <c r="V48">
        <v>0.03</v>
      </c>
      <c r="W48" s="22">
        <v>182990.49614784503</v>
      </c>
      <c r="X48">
        <v>2.6774422788588027E-2</v>
      </c>
      <c r="Y48">
        <v>6.1113891880796585</v>
      </c>
      <c r="Z48">
        <v>6.1113891921477066</v>
      </c>
      <c r="AA48">
        <v>-4.0680481205868091E-9</v>
      </c>
      <c r="AB48">
        <v>1.8619874352375474E-5</v>
      </c>
      <c r="AC48">
        <v>691.82699769332385</v>
      </c>
      <c r="AD48">
        <v>5293.1427183207506</v>
      </c>
      <c r="AE48">
        <v>583.4573605564027</v>
      </c>
      <c r="AF48" s="25">
        <v>0</v>
      </c>
      <c r="AG48">
        <v>1.8707711895684433E-5</v>
      </c>
      <c r="AH48">
        <v>41.914170842245703</v>
      </c>
      <c r="AI48">
        <v>0.25899232643735659</v>
      </c>
      <c r="AJ48">
        <v>41.919646514725486</v>
      </c>
      <c r="AK48">
        <v>5.215381614404242</v>
      </c>
      <c r="AL48">
        <v>1.1293680422758512</v>
      </c>
      <c r="AM48">
        <v>608.62110606053307</v>
      </c>
      <c r="AN48">
        <v>5.2299355957075022E-9</v>
      </c>
      <c r="AO48">
        <v>8.7837543308959243E-8</v>
      </c>
      <c r="AP48">
        <v>3.42160332832007</v>
      </c>
      <c r="AQ48">
        <v>4.6578226562936272E-5</v>
      </c>
      <c r="AR48">
        <v>9.3977747194966962E-6</v>
      </c>
      <c r="AS48">
        <v>21.0582350456874</v>
      </c>
      <c r="AT48">
        <v>12.186458485980806</v>
      </c>
      <c r="AU48">
        <v>3.1561992343164351</v>
      </c>
      <c r="AV48">
        <v>0.26540409400363485</v>
      </c>
      <c r="AW48">
        <v>1.1194480387839637E-2</v>
      </c>
      <c r="AX48">
        <v>0.26540408436324558</v>
      </c>
      <c r="AY48">
        <v>9.6403892646534928E-9</v>
      </c>
      <c r="AZ48">
        <v>1080577.4158407254</v>
      </c>
      <c r="BA48">
        <v>1.3612982597198119E-5</v>
      </c>
      <c r="BB48" s="23">
        <v>4356822.4674026724</v>
      </c>
      <c r="BC48" s="26">
        <v>7485.0650589223951</v>
      </c>
      <c r="BD48" s="27">
        <v>0.17209667511398125</v>
      </c>
      <c r="BE48" s="23">
        <v>4312885</v>
      </c>
      <c r="BF48" s="28">
        <v>1.0101874887465518</v>
      </c>
      <c r="BG48">
        <v>1</v>
      </c>
      <c r="BH48">
        <v>-3.5999999999999997E-2</v>
      </c>
      <c r="BI48">
        <v>4.5999999999999999E-2</v>
      </c>
      <c r="BJ48">
        <v>5625</v>
      </c>
      <c r="BK48" s="21">
        <v>1.0358683659702732</v>
      </c>
      <c r="BL48">
        <v>77.408813648879004</v>
      </c>
      <c r="BM48">
        <v>4.3568224674026723</v>
      </c>
      <c r="BN48">
        <v>77.408813648879004</v>
      </c>
      <c r="BO48">
        <v>1.0358683659702732</v>
      </c>
      <c r="BP48">
        <v>1399.4193386165562</v>
      </c>
      <c r="BQ48" s="29" t="s">
        <v>604</v>
      </c>
      <c r="BR48">
        <v>0.30480000000000002</v>
      </c>
    </row>
    <row r="49" spans="1:70">
      <c r="A49" s="20" t="s">
        <v>651</v>
      </c>
      <c r="B49">
        <v>13789520</v>
      </c>
      <c r="C49" s="21">
        <v>608.621106065763</v>
      </c>
      <c r="D49">
        <v>85.147893581579396</v>
      </c>
      <c r="E49">
        <v>624.86627494838649</v>
      </c>
      <c r="F49">
        <v>2643264.3898665085</v>
      </c>
      <c r="G49">
        <v>1562686.9740257831</v>
      </c>
      <c r="H49">
        <v>2.2019594042733509E-5</v>
      </c>
      <c r="I49">
        <v>7.2223252690249831E-5</v>
      </c>
      <c r="J49">
        <v>0.4911212487937569</v>
      </c>
      <c r="K49">
        <v>7679.7516396704104</v>
      </c>
      <c r="L49">
        <v>6.5036382888884548E-3</v>
      </c>
      <c r="M49">
        <v>48</v>
      </c>
      <c r="N49">
        <v>2797.4279999999999</v>
      </c>
      <c r="O49" s="22">
        <v>1.753005194685703E-5</v>
      </c>
      <c r="P49" s="22">
        <v>1.484214033261962E-2</v>
      </c>
      <c r="Q49" s="22">
        <v>4.7244000000000001E-3</v>
      </c>
      <c r="R49">
        <v>0.30480000000000002</v>
      </c>
      <c r="S49" s="23">
        <v>4310363.84765625</v>
      </c>
      <c r="T49">
        <v>532.84871111815698</v>
      </c>
      <c r="U49" s="24">
        <v>584.62562150583267</v>
      </c>
      <c r="V49">
        <v>0.03</v>
      </c>
      <c r="W49" s="22">
        <v>182990.49614784503</v>
      </c>
      <c r="X49">
        <v>2.6774422788588027E-2</v>
      </c>
      <c r="Y49">
        <v>6.1113891880796585</v>
      </c>
      <c r="Z49">
        <v>6.1113891921477066</v>
      </c>
      <c r="AA49">
        <v>-4.0680481205868091E-9</v>
      </c>
      <c r="AB49">
        <v>1.8619874352375474E-5</v>
      </c>
      <c r="AC49">
        <v>690.70106539439155</v>
      </c>
      <c r="AD49">
        <v>5293.1427183207506</v>
      </c>
      <c r="AE49">
        <v>584.62562150583278</v>
      </c>
      <c r="AF49" s="25">
        <v>0</v>
      </c>
      <c r="AG49">
        <v>1.8707029537775673E-5</v>
      </c>
      <c r="AH49">
        <v>41.914170842245703</v>
      </c>
      <c r="AI49">
        <v>0.25899232643735659</v>
      </c>
      <c r="AJ49">
        <v>41.918117508800485</v>
      </c>
      <c r="AK49">
        <v>5.1448370928173031</v>
      </c>
      <c r="AL49">
        <v>1.1293680422758512</v>
      </c>
      <c r="AM49">
        <v>608.62110606060935</v>
      </c>
      <c r="AN49">
        <v>5.1536517275962979E-9</v>
      </c>
      <c r="AO49">
        <v>8.7155185400199507E-8</v>
      </c>
      <c r="AP49">
        <v>3.4215160684171049</v>
      </c>
      <c r="AQ49">
        <v>4.6580602388901623E-5</v>
      </c>
      <c r="AR49">
        <v>9.3970923615879365E-6</v>
      </c>
      <c r="AS49">
        <v>21.0567060397624</v>
      </c>
      <c r="AT49">
        <v>12.186095430522039</v>
      </c>
      <c r="AU49">
        <v>3.1561052057385437</v>
      </c>
      <c r="AV49">
        <v>0.26541086267856118</v>
      </c>
      <c r="AW49">
        <v>1.1194480387839637E-2</v>
      </c>
      <c r="AX49">
        <v>0.26541085303952389</v>
      </c>
      <c r="AY49">
        <v>9.6390372905652555E-9</v>
      </c>
      <c r="AZ49">
        <v>1080577.4158407254</v>
      </c>
      <c r="BA49">
        <v>1.3614024151127601E-5</v>
      </c>
      <c r="BB49" s="23">
        <v>4322646.1576964268</v>
      </c>
      <c r="BC49" s="26">
        <v>12282.310040176846</v>
      </c>
      <c r="BD49" s="27">
        <v>0.28494833555304905</v>
      </c>
      <c r="BE49" s="23">
        <v>4259250</v>
      </c>
      <c r="BF49" s="28">
        <v>1.0148843476425256</v>
      </c>
      <c r="BG49">
        <v>1</v>
      </c>
      <c r="BH49">
        <v>-3.3000000000000002E-2</v>
      </c>
      <c r="BI49">
        <v>4.5999999999999999E-2</v>
      </c>
      <c r="BJ49">
        <v>5625</v>
      </c>
      <c r="BK49" s="21">
        <v>1.0366401828979259</v>
      </c>
      <c r="BL49">
        <v>75.772394947606017</v>
      </c>
      <c r="BM49">
        <v>4.3226461576964264</v>
      </c>
      <c r="BN49">
        <v>75.772394947606017</v>
      </c>
      <c r="BO49">
        <v>1.0366401828979259</v>
      </c>
      <c r="BP49">
        <v>1279.6642402875084</v>
      </c>
      <c r="BQ49" s="29" t="s">
        <v>604</v>
      </c>
      <c r="BR49">
        <v>0.30480000000000002</v>
      </c>
    </row>
    <row r="50" spans="1:70">
      <c r="A50" s="20" t="s">
        <v>652</v>
      </c>
      <c r="B50">
        <v>13789520</v>
      </c>
      <c r="C50" s="21">
        <v>608.621106065763</v>
      </c>
      <c r="D50">
        <v>85.147893581579396</v>
      </c>
      <c r="E50">
        <v>624.86627494838649</v>
      </c>
      <c r="F50">
        <v>2643264.3898665085</v>
      </c>
      <c r="G50">
        <v>1562686.9740257831</v>
      </c>
      <c r="H50">
        <v>2.2019594042733509E-5</v>
      </c>
      <c r="I50">
        <v>7.2223252690249831E-5</v>
      </c>
      <c r="J50">
        <v>0.4911212487937569</v>
      </c>
      <c r="K50">
        <v>7679.7516396704104</v>
      </c>
      <c r="L50">
        <v>6.5036382888884548E-3</v>
      </c>
      <c r="M50" s="30">
        <v>49</v>
      </c>
      <c r="N50">
        <v>2820.48</v>
      </c>
      <c r="O50" s="22">
        <v>1.753005194685703E-5</v>
      </c>
      <c r="P50" s="22">
        <v>1.484214033261962E-2</v>
      </c>
      <c r="Q50" s="22">
        <v>4.7244000000000001E-3</v>
      </c>
      <c r="R50">
        <v>0.30480000000000002</v>
      </c>
      <c r="S50" s="23">
        <v>4357428.22265625</v>
      </c>
      <c r="T50">
        <v>531.88681381594404</v>
      </c>
      <c r="U50" s="24">
        <v>583.8012731383476</v>
      </c>
      <c r="V50">
        <v>0.03</v>
      </c>
      <c r="W50" s="22">
        <v>184498.41589312538</v>
      </c>
      <c r="X50">
        <v>2.6681050006293078E-2</v>
      </c>
      <c r="Y50">
        <v>6.122073532103383</v>
      </c>
      <c r="Z50">
        <v>6.1220735346897976</v>
      </c>
      <c r="AA50">
        <v>-2.5864146380172315E-9</v>
      </c>
      <c r="AB50">
        <v>1.8380855977977677E-5</v>
      </c>
      <c r="AC50">
        <v>691.22404991091378</v>
      </c>
      <c r="AD50">
        <v>5327.4466695021138</v>
      </c>
      <c r="AE50">
        <v>583.80127313834748</v>
      </c>
      <c r="AF50" s="25">
        <v>0</v>
      </c>
      <c r="AG50">
        <v>1.8467633803144849E-5</v>
      </c>
      <c r="AH50">
        <v>42.459208406924304</v>
      </c>
      <c r="AI50">
        <v>0.26067081133664027</v>
      </c>
      <c r="AJ50">
        <v>41.649874776965831</v>
      </c>
      <c r="AK50">
        <v>5.1828320627174262</v>
      </c>
      <c r="AL50">
        <v>1.1293680422758512</v>
      </c>
      <c r="AM50">
        <v>608.6211060030115</v>
      </c>
      <c r="AN50">
        <v>6.2751496443524957E-8</v>
      </c>
      <c r="AO50">
        <v>8.6777825167172208E-8</v>
      </c>
      <c r="AP50">
        <v>3.4343747655524988</v>
      </c>
      <c r="AQ50">
        <v>4.623244902736105E-5</v>
      </c>
      <c r="AR50">
        <v>9.2772058141560108E-6</v>
      </c>
      <c r="AS50">
        <v>20.922791980742989</v>
      </c>
      <c r="AT50">
        <v>12.154195450871484</v>
      </c>
      <c r="AU50">
        <v>3.1682439893227721</v>
      </c>
      <c r="AV50">
        <v>0.2661307762297267</v>
      </c>
      <c r="AW50">
        <v>1.1050779820698693E-2</v>
      </c>
      <c r="AX50">
        <v>0.26613076613027353</v>
      </c>
      <c r="AY50">
        <v>1.00994531626597E-8</v>
      </c>
      <c r="AZ50">
        <v>1080577.4158407254</v>
      </c>
      <c r="BA50">
        <v>1.3461678524744078E-5</v>
      </c>
      <c r="BB50" s="23">
        <v>4352637.6943044914</v>
      </c>
      <c r="BC50" s="26">
        <v>-4790.5283517586067</v>
      </c>
      <c r="BD50" s="27">
        <v>-0.10993935199782459</v>
      </c>
      <c r="BE50" s="23">
        <v>4284490</v>
      </c>
      <c r="BF50" s="28">
        <v>1.0159056723914612</v>
      </c>
      <c r="BG50">
        <v>1</v>
      </c>
      <c r="BH50">
        <v>-3.9E-2</v>
      </c>
      <c r="BI50">
        <v>4.5999999999999999E-2</v>
      </c>
      <c r="BJ50">
        <v>5625</v>
      </c>
      <c r="BK50" s="21">
        <v>1.0361886886062031</v>
      </c>
      <c r="BL50">
        <v>76.734292249818964</v>
      </c>
      <c r="BM50">
        <v>4.3526376943044909</v>
      </c>
      <c r="BN50">
        <v>76.734292249818964</v>
      </c>
      <c r="BO50">
        <v>1.0361886886062031</v>
      </c>
      <c r="BP50">
        <v>1349.4082270951096</v>
      </c>
      <c r="BQ50" s="29" t="s">
        <v>604</v>
      </c>
      <c r="BR50">
        <v>0.30480000000000002</v>
      </c>
    </row>
    <row r="51" spans="1:70">
      <c r="A51" s="20" t="s">
        <v>653</v>
      </c>
      <c r="B51">
        <v>13789520</v>
      </c>
      <c r="C51" s="21">
        <v>608.621106065763</v>
      </c>
      <c r="D51">
        <v>85.147893581579396</v>
      </c>
      <c r="E51">
        <v>624.86627494838649</v>
      </c>
      <c r="F51">
        <v>2643264.3898665085</v>
      </c>
      <c r="G51">
        <v>1562686.9740257831</v>
      </c>
      <c r="H51">
        <v>2.2019594042733509E-5</v>
      </c>
      <c r="I51">
        <v>7.2223252690249831E-5</v>
      </c>
      <c r="J51">
        <v>0.4911212487937569</v>
      </c>
      <c r="K51">
        <v>7679.7516396704104</v>
      </c>
      <c r="L51">
        <v>6.5036382888884548E-3</v>
      </c>
      <c r="M51">
        <v>50</v>
      </c>
      <c r="N51">
        <v>2834.04</v>
      </c>
      <c r="O51" s="22">
        <v>1.753005194685703E-5</v>
      </c>
      <c r="P51" s="22">
        <v>1.484214033261962E-2</v>
      </c>
      <c r="Q51" s="22">
        <v>4.7244000000000001E-3</v>
      </c>
      <c r="R51">
        <v>0.30480000000000002</v>
      </c>
      <c r="S51" s="23">
        <v>4401447.32421875</v>
      </c>
      <c r="T51">
        <v>530.63335550763395</v>
      </c>
      <c r="U51" s="24">
        <v>582.82135516240749</v>
      </c>
      <c r="V51">
        <v>0.03</v>
      </c>
      <c r="W51" s="22">
        <v>185385.42750799618</v>
      </c>
      <c r="X51">
        <v>2.6626700645849218E-2</v>
      </c>
      <c r="Y51">
        <v>6.1283184133100876</v>
      </c>
      <c r="Z51">
        <v>6.1283184151948129</v>
      </c>
      <c r="AA51">
        <v>-1.8847252647447021E-9</v>
      </c>
      <c r="AB51">
        <v>1.8242543520100494E-5</v>
      </c>
      <c r="AC51">
        <v>691.9966593484146</v>
      </c>
      <c r="AD51">
        <v>5347.6045173894245</v>
      </c>
      <c r="AE51">
        <v>582.82135516240726</v>
      </c>
      <c r="AF51" s="25">
        <v>0</v>
      </c>
      <c r="AG51">
        <v>1.8329260263740755E-5</v>
      </c>
      <c r="AH51">
        <v>42.781128289851296</v>
      </c>
      <c r="AI51">
        <v>0.26165713046652783</v>
      </c>
      <c r="AJ51">
        <v>41.494215132836558</v>
      </c>
      <c r="AK51">
        <v>5.2343829433364952</v>
      </c>
      <c r="AL51">
        <v>1.1293680422758512</v>
      </c>
      <c r="AM51">
        <v>608.62110604442694</v>
      </c>
      <c r="AN51">
        <v>2.1336063582566567E-8</v>
      </c>
      <c r="AO51">
        <v>8.6716743640260997E-8</v>
      </c>
      <c r="AP51">
        <v>3.4419267186409956</v>
      </c>
      <c r="AQ51">
        <v>4.6029793779998284E-5</v>
      </c>
      <c r="AR51">
        <v>9.2079885036905081E-6</v>
      </c>
      <c r="AS51">
        <v>20.845263279318115</v>
      </c>
      <c r="AT51">
        <v>12.135633707936403</v>
      </c>
      <c r="AU51">
        <v>3.1753750924115085</v>
      </c>
      <c r="AV51">
        <v>0.26655162622948714</v>
      </c>
      <c r="AW51">
        <v>1.096762479678187E-2</v>
      </c>
      <c r="AX51">
        <v>0.26655161588123533</v>
      </c>
      <c r="AY51">
        <v>1.0348251811009845E-8</v>
      </c>
      <c r="AZ51">
        <v>1080577.4158407254</v>
      </c>
      <c r="BA51">
        <v>1.3373263739378102E-5</v>
      </c>
      <c r="BB51" s="23">
        <v>4378330.3215079317</v>
      </c>
      <c r="BC51" s="26">
        <v>-23117.002710818313</v>
      </c>
      <c r="BD51" s="27">
        <v>-0.52521366286989579</v>
      </c>
      <c r="BE51" s="23">
        <v>4290800</v>
      </c>
      <c r="BF51" s="28">
        <v>1.0203995342378884</v>
      </c>
      <c r="BG51">
        <v>1</v>
      </c>
      <c r="BH51">
        <v>-4.4999999999999998E-2</v>
      </c>
      <c r="BI51">
        <v>4.5999999999999999E-2</v>
      </c>
      <c r="BJ51">
        <v>5625</v>
      </c>
      <c r="BK51" s="21">
        <v>1.0355911055404681</v>
      </c>
      <c r="BL51">
        <v>77.987750558129051</v>
      </c>
      <c r="BM51">
        <v>4.3783303215079314</v>
      </c>
      <c r="BN51">
        <v>77.987750558129051</v>
      </c>
      <c r="BO51">
        <v>1.0355911055404681</v>
      </c>
      <c r="BP51">
        <v>1443.0691924666339</v>
      </c>
      <c r="BQ51" s="29" t="s">
        <v>604</v>
      </c>
      <c r="BR51">
        <v>0.30480000000000002</v>
      </c>
    </row>
    <row r="52" spans="1:70">
      <c r="A52" s="20" t="s">
        <v>654</v>
      </c>
      <c r="B52">
        <v>13789520</v>
      </c>
      <c r="C52" s="21">
        <v>608.621106065763</v>
      </c>
      <c r="D52">
        <v>85.147893581579396</v>
      </c>
      <c r="E52">
        <v>624.86627494838649</v>
      </c>
      <c r="F52">
        <v>2643264.3898665085</v>
      </c>
      <c r="G52">
        <v>1562686.9740257831</v>
      </c>
      <c r="H52">
        <v>2.2019594042733509E-5</v>
      </c>
      <c r="I52">
        <v>7.2223252690249831E-5</v>
      </c>
      <c r="J52">
        <v>0.4911212487937569</v>
      </c>
      <c r="K52">
        <v>7679.7516396704104</v>
      </c>
      <c r="L52">
        <v>6.5036382888884548E-3</v>
      </c>
      <c r="M52" s="30">
        <v>51</v>
      </c>
      <c r="N52">
        <v>3417.12</v>
      </c>
      <c r="O52" s="22">
        <v>1.753005194685703E-5</v>
      </c>
      <c r="P52" s="22">
        <v>1.484214033261962E-2</v>
      </c>
      <c r="Q52" s="22">
        <v>4.7244000000000001E-3</v>
      </c>
      <c r="R52">
        <v>0.30480000000000002</v>
      </c>
      <c r="S52" s="23">
        <v>6343845.25390625</v>
      </c>
      <c r="T52">
        <v>479.48806170427099</v>
      </c>
      <c r="U52" s="24">
        <v>541.87209766032117</v>
      </c>
      <c r="V52">
        <v>0.03</v>
      </c>
      <c r="W52" s="22">
        <v>223526.92694744034</v>
      </c>
      <c r="X52">
        <v>2.4627077270517574E-2</v>
      </c>
      <c r="Y52">
        <v>6.3722611146904047</v>
      </c>
      <c r="Z52">
        <v>6.3722611346379638</v>
      </c>
      <c r="AA52">
        <v>-1.9947559160016226E-8</v>
      </c>
      <c r="AB52">
        <v>1.3566923130281623E-5</v>
      </c>
      <c r="AC52">
        <v>720.9238540368807</v>
      </c>
      <c r="AD52">
        <v>6200.9937672651504</v>
      </c>
      <c r="AE52">
        <v>541.87209766032117</v>
      </c>
      <c r="AF52" s="25">
        <v>0</v>
      </c>
      <c r="AG52">
        <v>1.3663849568895717E-5</v>
      </c>
      <c r="AH52">
        <v>57.524951469995841</v>
      </c>
      <c r="AI52">
        <v>0.30341328157443975</v>
      </c>
      <c r="AJ52">
        <v>35.868870550152799</v>
      </c>
      <c r="AK52">
        <v>7.2154391071549773</v>
      </c>
      <c r="AL52">
        <v>1.1293680422758512</v>
      </c>
      <c r="AM52">
        <v>608.62110603505698</v>
      </c>
      <c r="AN52">
        <v>3.0706019060744438E-8</v>
      </c>
      <c r="AO52">
        <v>9.6926438614094074E-8</v>
      </c>
      <c r="AP52">
        <v>3.7484746972167087</v>
      </c>
      <c r="AQ52">
        <v>3.8809057980121356E-5</v>
      </c>
      <c r="AR52">
        <v>6.8803880037549054E-6</v>
      </c>
      <c r="AS52">
        <v>18.061655714016627</v>
      </c>
      <c r="AT52">
        <v>11.418956111517996</v>
      </c>
      <c r="AU52">
        <v>3.4646629459501797</v>
      </c>
      <c r="AV52">
        <v>0.28381175126652902</v>
      </c>
      <c r="AW52">
        <v>8.1565886015707613E-3</v>
      </c>
      <c r="AX52">
        <v>0.28381174828448619</v>
      </c>
      <c r="AY52">
        <v>2.9820428348870109E-9</v>
      </c>
      <c r="AZ52">
        <v>1080577.4158407254</v>
      </c>
      <c r="BA52">
        <v>1.0353293303256811E-5</v>
      </c>
      <c r="BB52" s="23">
        <v>6321304.4911476113</v>
      </c>
      <c r="BC52" s="26">
        <v>-22540.76275863871</v>
      </c>
      <c r="BD52" s="27">
        <v>-0.35531703338380044</v>
      </c>
      <c r="BE52" s="23">
        <v>6215350</v>
      </c>
      <c r="BF52" s="28">
        <v>1.017047228417967</v>
      </c>
      <c r="BG52">
        <v>1</v>
      </c>
      <c r="BH52">
        <v>-0.191</v>
      </c>
      <c r="BI52">
        <v>4.5999999999999999E-2</v>
      </c>
      <c r="BJ52">
        <v>5625</v>
      </c>
      <c r="BK52" s="21">
        <v>1.0112037703158538</v>
      </c>
      <c r="BL52">
        <v>129.13304436149201</v>
      </c>
      <c r="BM52">
        <v>6.3213044911476111</v>
      </c>
      <c r="BN52">
        <v>129.13304436149201</v>
      </c>
      <c r="BO52">
        <v>1.0112037703158538</v>
      </c>
      <c r="BP52">
        <v>7944.6995971477027</v>
      </c>
      <c r="BQ52" s="29" t="s">
        <v>604</v>
      </c>
      <c r="BR52">
        <v>0.30480000000000002</v>
      </c>
    </row>
    <row r="53" spans="1:70">
      <c r="A53" s="20" t="s">
        <v>655</v>
      </c>
      <c r="B53">
        <v>13789520</v>
      </c>
      <c r="C53" s="21">
        <v>608.621106065763</v>
      </c>
      <c r="D53">
        <v>85.147893581579396</v>
      </c>
      <c r="E53">
        <v>624.86627494838649</v>
      </c>
      <c r="F53">
        <v>2643264.3898665085</v>
      </c>
      <c r="G53">
        <v>1562686.9740257831</v>
      </c>
      <c r="H53">
        <v>2.2019594042733509E-5</v>
      </c>
      <c r="I53">
        <v>7.2223252690249831E-5</v>
      </c>
      <c r="J53">
        <v>0.4911212487937569</v>
      </c>
      <c r="K53">
        <v>7679.7516396704104</v>
      </c>
      <c r="L53">
        <v>6.5036382888884548E-3</v>
      </c>
      <c r="M53">
        <v>52</v>
      </c>
      <c r="N53">
        <v>3451.02</v>
      </c>
      <c r="O53" s="22">
        <v>1.753005194685703E-5</v>
      </c>
      <c r="P53" s="22">
        <v>1.484214033261962E-2</v>
      </c>
      <c r="Q53" s="22">
        <v>4.7244000000000001E-3</v>
      </c>
      <c r="R53">
        <v>0.30480000000000002</v>
      </c>
      <c r="S53" s="23">
        <v>4904694.62890625</v>
      </c>
      <c r="T53">
        <v>535.10115911890296</v>
      </c>
      <c r="U53" s="24">
        <v>582.85910230692616</v>
      </c>
      <c r="V53">
        <v>0.03</v>
      </c>
      <c r="W53" s="22">
        <v>225744.45598461735</v>
      </c>
      <c r="X53">
        <v>2.4527777240697483E-2</v>
      </c>
      <c r="Y53">
        <v>6.3851470474837413</v>
      </c>
      <c r="Z53">
        <v>6.3851470632081453</v>
      </c>
      <c r="AA53">
        <v>-1.5724404001105086E-8</v>
      </c>
      <c r="AB53">
        <v>1.3355543071362599E-5</v>
      </c>
      <c r="AC53">
        <v>685.61036115526088</v>
      </c>
      <c r="AD53">
        <v>6249.8731217512141</v>
      </c>
      <c r="AE53">
        <v>582.85910319528</v>
      </c>
      <c r="AF53" s="25">
        <v>8.8835383849072969E-7</v>
      </c>
      <c r="AG53">
        <v>1.3429542672870528E-5</v>
      </c>
      <c r="AH53">
        <v>58.435406968965026</v>
      </c>
      <c r="AI53">
        <v>0.3058049377996318</v>
      </c>
      <c r="AJ53">
        <v>35.531681393863543</v>
      </c>
      <c r="AK53">
        <v>4.9540669782201361</v>
      </c>
      <c r="AL53">
        <v>1.1293680422758512</v>
      </c>
      <c r="AM53">
        <v>608.62110605535577</v>
      </c>
      <c r="AN53">
        <v>1.0407234185549896E-8</v>
      </c>
      <c r="AO53">
        <v>7.3999601507928584E-8</v>
      </c>
      <c r="AP53">
        <v>3.7602765873586392</v>
      </c>
      <c r="AQ53">
        <v>3.8565830406857211E-5</v>
      </c>
      <c r="AR53">
        <v>6.7517711371892281E-6</v>
      </c>
      <c r="AS53">
        <v>17.863734211554728</v>
      </c>
      <c r="AT53">
        <v>11.363863179937788</v>
      </c>
      <c r="AU53">
        <v>3.4751254729044012</v>
      </c>
      <c r="AV53">
        <v>0.28515111445423802</v>
      </c>
      <c r="AW53">
        <v>8.029504504268703E-3</v>
      </c>
      <c r="AX53">
        <v>0.28515111096251594</v>
      </c>
      <c r="AY53">
        <v>3.4917220781416347E-9</v>
      </c>
      <c r="AZ53">
        <v>1080577.4158407254</v>
      </c>
      <c r="BA53">
        <v>1.025611534441601E-5</v>
      </c>
      <c r="BB53" s="23">
        <v>4871800.0642835638</v>
      </c>
      <c r="BC53" s="26">
        <v>-32894.564622686245</v>
      </c>
      <c r="BD53" s="27">
        <v>-0.67067507992891606</v>
      </c>
      <c r="BE53" s="23">
        <v>4732500</v>
      </c>
      <c r="BF53" s="28">
        <v>1.029434773224208</v>
      </c>
      <c r="BG53">
        <v>1</v>
      </c>
      <c r="BH53">
        <v>-5.8999999999999997E-2</v>
      </c>
      <c r="BI53">
        <v>4.5999999999999999E-2</v>
      </c>
      <c r="BJ53">
        <v>5625</v>
      </c>
      <c r="BK53" s="21">
        <v>1.0376710774768321</v>
      </c>
      <c r="BL53">
        <v>73.519946946860046</v>
      </c>
      <c r="BM53">
        <v>4.8718000642835637</v>
      </c>
      <c r="BN53">
        <v>73.519946946860046</v>
      </c>
      <c r="BO53">
        <v>1.0376710774768321</v>
      </c>
      <c r="BP53">
        <v>1123.586843320312</v>
      </c>
      <c r="BQ53" s="29" t="s">
        <v>604</v>
      </c>
      <c r="BR53">
        <v>0.30480000000000002</v>
      </c>
    </row>
    <row r="54" spans="1:70">
      <c r="A54" s="20" t="s">
        <v>656</v>
      </c>
      <c r="B54">
        <v>13789520</v>
      </c>
      <c r="C54" s="21">
        <v>608.621106065763</v>
      </c>
      <c r="D54">
        <v>85.147893581579396</v>
      </c>
      <c r="E54">
        <v>624.86627494838649</v>
      </c>
      <c r="F54">
        <v>2643264.3898665085</v>
      </c>
      <c r="G54">
        <v>1562686.9740257831</v>
      </c>
      <c r="H54">
        <v>2.2019594042733509E-5</v>
      </c>
      <c r="I54">
        <v>7.2223252690249831E-5</v>
      </c>
      <c r="J54">
        <v>0.4911212487937569</v>
      </c>
      <c r="K54">
        <v>7679.7516396704104</v>
      </c>
      <c r="L54">
        <v>6.5036382888884548E-3</v>
      </c>
      <c r="M54" s="30">
        <v>53</v>
      </c>
      <c r="N54">
        <v>3579.84</v>
      </c>
      <c r="O54" s="22">
        <v>1.753005194685703E-5</v>
      </c>
      <c r="P54" s="22">
        <v>1.484214033261962E-2</v>
      </c>
      <c r="Q54" s="22">
        <v>4.7244000000000001E-3</v>
      </c>
      <c r="R54">
        <v>0.30480000000000002</v>
      </c>
      <c r="S54" s="23">
        <v>2822972.3276562504</v>
      </c>
      <c r="T54">
        <v>586.97568839527196</v>
      </c>
      <c r="U54" s="24">
        <v>613.47436118183168</v>
      </c>
      <c r="V54">
        <v>0.03</v>
      </c>
      <c r="W54" s="22">
        <v>234171.06632588993</v>
      </c>
      <c r="X54">
        <v>2.4164267021167661E-2</v>
      </c>
      <c r="Y54">
        <v>6.4329946012287724</v>
      </c>
      <c r="Z54">
        <v>6.4329946343917461</v>
      </c>
      <c r="AA54">
        <v>-3.3162973700484599E-8</v>
      </c>
      <c r="AB54">
        <v>1.2598354917885759E-5</v>
      </c>
      <c r="AC54">
        <v>642.23951790681224</v>
      </c>
      <c r="AD54">
        <v>6434.9482325499393</v>
      </c>
      <c r="AE54">
        <v>613.47436118183168</v>
      </c>
      <c r="AF54" s="25">
        <v>0</v>
      </c>
      <c r="AG54">
        <v>1.2639251040288503E-5</v>
      </c>
      <c r="AH54">
        <v>61.947500269153124</v>
      </c>
      <c r="AI54">
        <v>0.31486062287411631</v>
      </c>
      <c r="AJ54">
        <v>34.431007595656375</v>
      </c>
      <c r="AK54">
        <v>2.1742674771383705</v>
      </c>
      <c r="AL54">
        <v>1.1293680422758512</v>
      </c>
      <c r="AM54">
        <v>608.62110606318595</v>
      </c>
      <c r="AN54">
        <v>2.5770532374735922E-9</v>
      </c>
      <c r="AO54">
        <v>4.0896122402743007E-8</v>
      </c>
      <c r="AP54">
        <v>3.8143611245260711</v>
      </c>
      <c r="AQ54">
        <v>3.7479919849353911E-5</v>
      </c>
      <c r="AR54">
        <v>6.3400735813456228E-6</v>
      </c>
      <c r="AS54">
        <v>17.271207047039443</v>
      </c>
      <c r="AT54">
        <v>11.195203912113005</v>
      </c>
      <c r="AU54">
        <v>3.5249288769706446</v>
      </c>
      <c r="AV54">
        <v>0.28943224755542651</v>
      </c>
      <c r="AW54">
        <v>7.5742743682544059E-3</v>
      </c>
      <c r="AX54">
        <v>0.28943224133732848</v>
      </c>
      <c r="AY54">
        <v>6.2180980364701099E-9</v>
      </c>
      <c r="AZ54">
        <v>1080577.4158407254</v>
      </c>
      <c r="BA54">
        <v>9.8260019504605082E-6</v>
      </c>
      <c r="BB54" s="23">
        <v>2810271.3650348512</v>
      </c>
      <c r="BC54" s="26">
        <v>-12700.962621399201</v>
      </c>
      <c r="BD54" s="27">
        <v>-0.44991452792397973</v>
      </c>
      <c r="BE54" s="23">
        <v>3186550</v>
      </c>
      <c r="BF54" s="28">
        <v>0.88191660731350563</v>
      </c>
      <c r="BG54">
        <v>1</v>
      </c>
      <c r="BH54">
        <v>8.1000000000000003E-2</v>
      </c>
      <c r="BI54">
        <v>4.5999999999999999E-2</v>
      </c>
      <c r="BJ54">
        <v>5625</v>
      </c>
      <c r="BK54" s="21">
        <v>1.0433258614058492</v>
      </c>
      <c r="BL54">
        <v>21.645417670491042</v>
      </c>
      <c r="BM54">
        <v>2.810271365034851</v>
      </c>
      <c r="BN54">
        <v>21.645417670491042</v>
      </c>
      <c r="BO54">
        <v>1.0433258614058492</v>
      </c>
      <c r="BP54">
        <v>336.89069249072247</v>
      </c>
      <c r="BQ54" s="29" t="s">
        <v>604</v>
      </c>
      <c r="BR54">
        <v>0.30480000000000002</v>
      </c>
    </row>
    <row r="55" spans="1:70">
      <c r="A55" s="20" t="s">
        <v>657</v>
      </c>
      <c r="B55">
        <v>13789520</v>
      </c>
      <c r="C55" s="21">
        <v>608.621106065763</v>
      </c>
      <c r="D55">
        <v>85.147893581579396</v>
      </c>
      <c r="E55">
        <v>624.86627494838649</v>
      </c>
      <c r="F55">
        <v>2643264.3898665085</v>
      </c>
      <c r="G55">
        <v>1562686.9740257831</v>
      </c>
      <c r="H55">
        <v>2.2019594042733509E-5</v>
      </c>
      <c r="I55">
        <v>7.2223252690249831E-5</v>
      </c>
      <c r="J55">
        <v>0.4911212487937569</v>
      </c>
      <c r="K55">
        <v>7679.7516396704104</v>
      </c>
      <c r="L55">
        <v>6.5036382888884548E-3</v>
      </c>
      <c r="M55">
        <v>54</v>
      </c>
      <c r="N55">
        <v>4068</v>
      </c>
      <c r="O55" s="22">
        <v>1.753005194685703E-5</v>
      </c>
      <c r="P55" s="22">
        <v>1.484214033261962E-2</v>
      </c>
      <c r="Q55" s="22">
        <v>4.7244000000000001E-3</v>
      </c>
      <c r="R55">
        <v>0.30480000000000002</v>
      </c>
      <c r="S55" s="23">
        <v>5409287.20703125</v>
      </c>
      <c r="T55">
        <v>537.38968663960395</v>
      </c>
      <c r="U55" s="24">
        <v>582.07246962935164</v>
      </c>
      <c r="V55">
        <v>0.03</v>
      </c>
      <c r="W55" s="22">
        <v>266103.48446123855</v>
      </c>
      <c r="X55">
        <v>2.2957021152822974E-2</v>
      </c>
      <c r="Y55">
        <v>6.5999741234761844</v>
      </c>
      <c r="Z55">
        <v>6.5999741280613344</v>
      </c>
      <c r="AA55">
        <v>-4.5851500374283205E-9</v>
      </c>
      <c r="AB55">
        <v>1.026921567599189E-5</v>
      </c>
      <c r="AC55">
        <v>681.32840806273805</v>
      </c>
      <c r="AD55">
        <v>7127.4362156440429</v>
      </c>
      <c r="AE55">
        <v>582.07246962935176</v>
      </c>
      <c r="AF55" s="25">
        <v>0</v>
      </c>
      <c r="AG55">
        <v>1.033549762698593E-5</v>
      </c>
      <c r="AH55">
        <v>75.997682714092306</v>
      </c>
      <c r="AI55">
        <v>0.34874390985798842</v>
      </c>
      <c r="AJ55">
        <v>31.18516640982245</v>
      </c>
      <c r="AK55">
        <v>4.7788443311546702</v>
      </c>
      <c r="AL55">
        <v>1.1293680422758512</v>
      </c>
      <c r="AM55">
        <v>608.62110606231295</v>
      </c>
      <c r="AN55">
        <v>3.4500544643378817E-9</v>
      </c>
      <c r="AO55">
        <v>6.6281950994040242E-8</v>
      </c>
      <c r="AP55">
        <v>4.0398074980351559</v>
      </c>
      <c r="AQ55">
        <v>3.3413419758529862E-5</v>
      </c>
      <c r="AR55">
        <v>5.2008897889899853E-6</v>
      </c>
      <c r="AS55">
        <v>15.692579051570794</v>
      </c>
      <c r="AT55">
        <v>10.715939643676133</v>
      </c>
      <c r="AU55">
        <v>3.7371186891378341</v>
      </c>
      <c r="AV55">
        <v>0.30268880889732186</v>
      </c>
      <c r="AW55">
        <v>6.1739693462926331E-3</v>
      </c>
      <c r="AX55">
        <v>0.30268878234267743</v>
      </c>
      <c r="AY55">
        <v>2.6554644427800866E-8</v>
      </c>
      <c r="AZ55">
        <v>1080577.4158407254</v>
      </c>
      <c r="BA55">
        <v>8.2710425619986025E-6</v>
      </c>
      <c r="BB55" s="23">
        <v>5411005.8050030768</v>
      </c>
      <c r="BC55" s="26">
        <v>1718.5979718267918</v>
      </c>
      <c r="BD55" s="27">
        <v>3.177124648868479E-2</v>
      </c>
      <c r="BE55" s="23">
        <v>5016450</v>
      </c>
      <c r="BF55" s="28">
        <v>1.0786523946223079</v>
      </c>
      <c r="BG55">
        <v>1</v>
      </c>
      <c r="BH55">
        <v>-8.2000000000000003E-2</v>
      </c>
      <c r="BI55">
        <v>4.5999999999999999E-2</v>
      </c>
      <c r="BJ55">
        <v>5625</v>
      </c>
      <c r="BK55" s="21">
        <v>1.0386766738269366</v>
      </c>
      <c r="BL55">
        <v>71.23141942615905</v>
      </c>
      <c r="BM55">
        <v>5.4110058050030769</v>
      </c>
      <c r="BN55">
        <v>71.23141942615905</v>
      </c>
      <c r="BO55">
        <v>1.0386766738269366</v>
      </c>
      <c r="BP55">
        <v>975.40155937266491</v>
      </c>
      <c r="BQ55" s="29" t="s">
        <v>604</v>
      </c>
      <c r="BR55">
        <v>0.30480000000000002</v>
      </c>
    </row>
    <row r="56" spans="1:70">
      <c r="A56" s="20" t="s">
        <v>658</v>
      </c>
      <c r="B56">
        <v>13789520</v>
      </c>
      <c r="C56" s="21">
        <v>608.621106065763</v>
      </c>
      <c r="D56">
        <v>85.147893581579396</v>
      </c>
      <c r="E56">
        <v>624.86627494838649</v>
      </c>
      <c r="F56">
        <v>2643264.3898665085</v>
      </c>
      <c r="G56">
        <v>1562686.9740257831</v>
      </c>
      <c r="H56">
        <v>2.2019594042733509E-5</v>
      </c>
      <c r="I56">
        <v>7.2223252690249831E-5</v>
      </c>
      <c r="J56">
        <v>0.4911212487937569</v>
      </c>
      <c r="K56">
        <v>7679.7516396704104</v>
      </c>
      <c r="L56">
        <v>6.5036382888884548E-3</v>
      </c>
      <c r="M56" s="30">
        <v>55</v>
      </c>
      <c r="N56">
        <v>2752.68</v>
      </c>
      <c r="O56" s="22">
        <v>1.7719053836560401E-5</v>
      </c>
      <c r="P56" s="22">
        <v>1.4921936786020801E-2</v>
      </c>
      <c r="Q56" s="22">
        <v>4.7498000000000002E-3</v>
      </c>
      <c r="R56">
        <v>0.3175</v>
      </c>
      <c r="S56" s="23">
        <v>2215854.19921875</v>
      </c>
      <c r="T56">
        <v>588.56034428011105</v>
      </c>
      <c r="U56" s="24">
        <v>616.58670296834066</v>
      </c>
      <c r="V56">
        <v>0.03</v>
      </c>
      <c r="W56" s="22">
        <v>181031.44038768951</v>
      </c>
      <c r="X56">
        <v>2.6926893623795221E-2</v>
      </c>
      <c r="Y56">
        <v>6.0940620607317042</v>
      </c>
      <c r="Z56">
        <v>6.0940620675312109</v>
      </c>
      <c r="AA56">
        <v>-6.7995067354331695E-9</v>
      </c>
      <c r="AB56">
        <v>1.9121281205086491E-5</v>
      </c>
      <c r="AC56">
        <v>641.34091052618999</v>
      </c>
      <c r="AD56">
        <v>5251.364271909536</v>
      </c>
      <c r="AE56">
        <v>616.58670339946877</v>
      </c>
      <c r="AF56" s="25">
        <v>4.3112811454193434E-7</v>
      </c>
      <c r="AG56">
        <v>1.9166871605072231E-5</v>
      </c>
      <c r="AH56">
        <v>40.815078565917908</v>
      </c>
      <c r="AI56">
        <v>0.25557406200901811</v>
      </c>
      <c r="AJ56">
        <v>42.381668597058272</v>
      </c>
      <c r="AK56">
        <v>2.0473749555302905</v>
      </c>
      <c r="AL56">
        <v>1.1293680422758512</v>
      </c>
      <c r="AM56">
        <v>608.62110604961265</v>
      </c>
      <c r="AN56">
        <v>1.6150352166732773E-8</v>
      </c>
      <c r="AO56">
        <v>4.5590399985740142E-8</v>
      </c>
      <c r="AP56">
        <v>3.38994681580404</v>
      </c>
      <c r="AQ56">
        <v>4.745221604503848E-5</v>
      </c>
      <c r="AR56">
        <v>9.6062310025289857E-6</v>
      </c>
      <c r="AS56">
        <v>21.241238904539326</v>
      </c>
      <c r="AT56">
        <v>12.229722617558146</v>
      </c>
      <c r="AU56">
        <v>3.1255998866128967</v>
      </c>
      <c r="AV56">
        <v>0.26434692919114333</v>
      </c>
      <c r="AW56">
        <v>1.1495931894588703E-2</v>
      </c>
      <c r="AX56">
        <v>0.26434692071657989</v>
      </c>
      <c r="AY56">
        <v>8.4745634398863956E-9</v>
      </c>
      <c r="AZ56">
        <v>1080577.4158407254</v>
      </c>
      <c r="BA56">
        <v>1.3997923455263292E-5</v>
      </c>
      <c r="BB56" s="23">
        <v>2199139.4045393816</v>
      </c>
      <c r="BC56" s="26">
        <v>-16714.79467936838</v>
      </c>
      <c r="BD56" s="27">
        <v>-0.75432736888833041</v>
      </c>
      <c r="BE56" s="23">
        <v>2665975</v>
      </c>
      <c r="BF56" s="28">
        <v>0.82489123286579269</v>
      </c>
      <c r="BG56">
        <v>1</v>
      </c>
      <c r="BH56">
        <v>0.11700000000000001</v>
      </c>
      <c r="BI56">
        <v>4.5999999999999999E-2</v>
      </c>
      <c r="BJ56">
        <v>5625</v>
      </c>
      <c r="BK56" s="21">
        <v>1.0428609739097174</v>
      </c>
      <c r="BL56">
        <v>20.060761785651948</v>
      </c>
      <c r="BM56">
        <v>2.1991394045393817</v>
      </c>
      <c r="BN56">
        <v>20.060761785651948</v>
      </c>
      <c r="BO56">
        <v>1.0428609739097174</v>
      </c>
      <c r="BP56">
        <v>397.57322056851768</v>
      </c>
      <c r="BQ56" s="29" t="s">
        <v>604</v>
      </c>
      <c r="BR56">
        <v>0.3175</v>
      </c>
    </row>
    <row r="57" spans="1:70">
      <c r="A57" s="20" t="s">
        <v>659</v>
      </c>
      <c r="B57">
        <v>13789520</v>
      </c>
      <c r="C57" s="21">
        <v>608.621106065763</v>
      </c>
      <c r="D57">
        <v>85.147893581579396</v>
      </c>
      <c r="E57">
        <v>624.86627494838649</v>
      </c>
      <c r="F57">
        <v>2643264.3898665085</v>
      </c>
      <c r="G57">
        <v>1562686.9740257831</v>
      </c>
      <c r="H57">
        <v>2.2019594042733509E-5</v>
      </c>
      <c r="I57">
        <v>7.2223252690249831E-5</v>
      </c>
      <c r="J57">
        <v>0.4911212487937569</v>
      </c>
      <c r="K57">
        <v>7679.7516396704104</v>
      </c>
      <c r="L57">
        <v>6.5036382888884548E-3</v>
      </c>
      <c r="M57">
        <v>56</v>
      </c>
      <c r="N57">
        <v>2861.16</v>
      </c>
      <c r="O57" s="22">
        <v>1.7719053836560401E-5</v>
      </c>
      <c r="P57" s="22">
        <v>1.4921936786020801E-2</v>
      </c>
      <c r="Q57" s="22">
        <v>4.7498000000000002E-3</v>
      </c>
      <c r="R57">
        <v>0.3175</v>
      </c>
      <c r="S57" s="23">
        <v>3480435.64453125</v>
      </c>
      <c r="T57">
        <v>560.91989777978495</v>
      </c>
      <c r="U57" s="24">
        <v>603.27177699942979</v>
      </c>
      <c r="V57">
        <v>0.03</v>
      </c>
      <c r="W57" s="22">
        <v>188165.68434385463</v>
      </c>
      <c r="X57">
        <v>2.648758764838987E-2</v>
      </c>
      <c r="Y57">
        <v>6.1443903242986835</v>
      </c>
      <c r="Z57">
        <v>6.1443903505649944</v>
      </c>
      <c r="AA57">
        <v>-2.6266310904077272E-8</v>
      </c>
      <c r="AB57">
        <v>1.7992354589735144E-5</v>
      </c>
      <c r="AC57">
        <v>667.30383493750548</v>
      </c>
      <c r="AD57">
        <v>5413.6059219729668</v>
      </c>
      <c r="AE57">
        <v>603.27177770310311</v>
      </c>
      <c r="AF57" s="25">
        <v>7.0367332227760926E-7</v>
      </c>
      <c r="AG57">
        <v>1.8060865346201742E-5</v>
      </c>
      <c r="AH57">
        <v>43.376012337588264</v>
      </c>
      <c r="AI57">
        <v>0.26347005919884531</v>
      </c>
      <c r="AJ57">
        <v>41.169905088279116</v>
      </c>
      <c r="AK57">
        <v>3.6886906715080698</v>
      </c>
      <c r="AL57">
        <v>1.1293680422758512</v>
      </c>
      <c r="AM57">
        <v>608.62110605752628</v>
      </c>
      <c r="AN57">
        <v>8.236725079768803E-9</v>
      </c>
      <c r="AO57">
        <v>6.8510756466597323E-8</v>
      </c>
      <c r="AP57">
        <v>3.4533222623981135</v>
      </c>
      <c r="AQ57">
        <v>4.5726509557291722E-5</v>
      </c>
      <c r="AR57">
        <v>9.0646880513341695E-6</v>
      </c>
      <c r="AS57">
        <v>20.663037987090085</v>
      </c>
      <c r="AT57">
        <v>12.091732498454759</v>
      </c>
      <c r="AU57">
        <v>3.1858094771844772</v>
      </c>
      <c r="AV57">
        <v>0.26751278521363631</v>
      </c>
      <c r="AW57">
        <v>1.0817208364252498E-2</v>
      </c>
      <c r="AX57">
        <v>0.26751277446678523</v>
      </c>
      <c r="AY57">
        <v>1.0746851075715824E-8</v>
      </c>
      <c r="AZ57">
        <v>1080577.4158407254</v>
      </c>
      <c r="BA57">
        <v>1.3241309696227875E-5</v>
      </c>
      <c r="BB57" s="23">
        <v>3493580.7975855418</v>
      </c>
      <c r="BC57" s="26">
        <v>13145.153054291848</v>
      </c>
      <c r="BD57" s="27">
        <v>0.37768700234255459</v>
      </c>
      <c r="BE57" s="23">
        <v>3691350</v>
      </c>
      <c r="BF57" s="28">
        <v>0.94642361130359942</v>
      </c>
      <c r="BG57">
        <v>1</v>
      </c>
      <c r="BH57">
        <v>5.2999999999999999E-2</v>
      </c>
      <c r="BI57">
        <v>4.5999999999999999E-2</v>
      </c>
      <c r="BJ57">
        <v>5625</v>
      </c>
      <c r="BK57" s="21">
        <v>1.0455175353384634</v>
      </c>
      <c r="BL57">
        <v>47.701208285978055</v>
      </c>
      <c r="BM57">
        <v>3.4935807975855417</v>
      </c>
      <c r="BN57">
        <v>47.701208285978055</v>
      </c>
      <c r="BO57">
        <v>1.0455175353384634</v>
      </c>
      <c r="BP57">
        <v>59.308609064017048</v>
      </c>
      <c r="BQ57" s="29" t="s">
        <v>604</v>
      </c>
      <c r="BR57">
        <v>0.3175</v>
      </c>
    </row>
    <row r="58" spans="1:70">
      <c r="A58" s="20" t="s">
        <v>660</v>
      </c>
      <c r="B58">
        <v>13789520</v>
      </c>
      <c r="C58" s="21">
        <v>608.621106065763</v>
      </c>
      <c r="D58">
        <v>85.147893581579396</v>
      </c>
      <c r="E58">
        <v>624.86627494838649</v>
      </c>
      <c r="F58">
        <v>2643264.3898665085</v>
      </c>
      <c r="G58">
        <v>1562686.9740257831</v>
      </c>
      <c r="H58">
        <v>2.2019594042733509E-5</v>
      </c>
      <c r="I58">
        <v>7.2223252690249831E-5</v>
      </c>
      <c r="J58">
        <v>0.4911212487937569</v>
      </c>
      <c r="K58">
        <v>7679.7516396704104</v>
      </c>
      <c r="L58">
        <v>6.5036382888884548E-3</v>
      </c>
      <c r="M58" s="30">
        <v>57</v>
      </c>
      <c r="N58">
        <v>2861.16</v>
      </c>
      <c r="O58" s="22">
        <v>1.7719053836560401E-5</v>
      </c>
      <c r="P58" s="22">
        <v>1.4921936786020801E-2</v>
      </c>
      <c r="Q58" s="22">
        <v>4.7498000000000002E-3</v>
      </c>
      <c r="R58">
        <v>0.3175</v>
      </c>
      <c r="S58" s="23">
        <v>2886659.86328125</v>
      </c>
      <c r="T58">
        <v>575.85741467334606</v>
      </c>
      <c r="U58" s="24">
        <v>610.98389950577848</v>
      </c>
      <c r="V58">
        <v>0.03</v>
      </c>
      <c r="W58" s="22">
        <v>188165.68434385463</v>
      </c>
      <c r="X58">
        <v>2.648758764838987E-2</v>
      </c>
      <c r="Y58">
        <v>6.1443903242986835</v>
      </c>
      <c r="Z58">
        <v>6.1443903505649944</v>
      </c>
      <c r="AA58">
        <v>-2.6266310904077272E-8</v>
      </c>
      <c r="AB58">
        <v>1.7992354589735144E-5</v>
      </c>
      <c r="AC58">
        <v>653.66337606092725</v>
      </c>
      <c r="AD58">
        <v>5413.6059219729668</v>
      </c>
      <c r="AE58">
        <v>610.98389950577825</v>
      </c>
      <c r="AF58" s="25">
        <v>0</v>
      </c>
      <c r="AG58">
        <v>1.8049071605506693E-5</v>
      </c>
      <c r="AH58">
        <v>43.376012337588264</v>
      </c>
      <c r="AI58">
        <v>0.26347005919884531</v>
      </c>
      <c r="AJ58">
        <v>41.143021150231654</v>
      </c>
      <c r="AK58">
        <v>2.8315666465163321</v>
      </c>
      <c r="AL58">
        <v>1.1293680422758512</v>
      </c>
      <c r="AM58">
        <v>608.62110606239412</v>
      </c>
      <c r="AN58">
        <v>3.3688820622046478E-9</v>
      </c>
      <c r="AO58">
        <v>5.671701577154899E-8</v>
      </c>
      <c r="AP58">
        <v>3.4517305486892269</v>
      </c>
      <c r="AQ58">
        <v>4.5768691467268066E-5</v>
      </c>
      <c r="AR58">
        <v>9.0528943106391212E-6</v>
      </c>
      <c r="AS58">
        <v>20.636154049042624</v>
      </c>
      <c r="AT58">
        <v>12.08522294208832</v>
      </c>
      <c r="AU58">
        <v>3.1840944039832531</v>
      </c>
      <c r="AV58">
        <v>0.26763614470597386</v>
      </c>
      <c r="AW58">
        <v>1.0817208364252498E-2</v>
      </c>
      <c r="AX58">
        <v>0.26763613396556846</v>
      </c>
      <c r="AY58">
        <v>1.0740405398390607E-8</v>
      </c>
      <c r="AZ58">
        <v>1080577.4158407254</v>
      </c>
      <c r="BA58">
        <v>1.3259636238016447E-5</v>
      </c>
      <c r="BB58" s="23">
        <v>2888183.1785441614</v>
      </c>
      <c r="BC58" s="26">
        <v>1523.3152629113756</v>
      </c>
      <c r="BD58" s="27">
        <v>5.2770860962463091E-2</v>
      </c>
      <c r="BE58" s="23">
        <v>3129760</v>
      </c>
      <c r="BF58" s="28">
        <v>0.92281298839021564</v>
      </c>
      <c r="BG58">
        <v>1</v>
      </c>
      <c r="BH58">
        <v>7.9000000000000001E-2</v>
      </c>
      <c r="BI58">
        <v>4.5999999999999999E-2</v>
      </c>
      <c r="BJ58">
        <v>5625</v>
      </c>
      <c r="BK58" s="21">
        <v>1.0455737645478538</v>
      </c>
      <c r="BL58">
        <v>32.763691392416945</v>
      </c>
      <c r="BM58">
        <v>2.8881831785441614</v>
      </c>
      <c r="BN58">
        <v>32.763691392416945</v>
      </c>
      <c r="BO58">
        <v>1.0455737645478538</v>
      </c>
      <c r="BP58">
        <v>52.364162264180614</v>
      </c>
      <c r="BQ58" s="29" t="s">
        <v>604</v>
      </c>
      <c r="BR58">
        <v>0.3175</v>
      </c>
    </row>
    <row r="59" spans="1:70">
      <c r="A59" s="20" t="s">
        <v>661</v>
      </c>
      <c r="B59">
        <v>13789520</v>
      </c>
      <c r="C59" s="21">
        <v>608.621106065763</v>
      </c>
      <c r="D59">
        <v>85.147893581579396</v>
      </c>
      <c r="E59">
        <v>624.86627494838649</v>
      </c>
      <c r="F59">
        <v>2643264.3898665085</v>
      </c>
      <c r="G59">
        <v>1562686.9740257831</v>
      </c>
      <c r="H59">
        <v>2.2019594042733509E-5</v>
      </c>
      <c r="I59">
        <v>7.2223252690249831E-5</v>
      </c>
      <c r="J59">
        <v>0.4911212487937569</v>
      </c>
      <c r="K59">
        <v>7679.7516396704104</v>
      </c>
      <c r="L59">
        <v>6.5036382888884548E-3</v>
      </c>
      <c r="M59">
        <v>58</v>
      </c>
      <c r="N59">
        <v>2861.16</v>
      </c>
      <c r="O59" s="22">
        <v>1.7719053836560401E-5</v>
      </c>
      <c r="P59" s="22">
        <v>1.4921936786020801E-2</v>
      </c>
      <c r="Q59" s="22">
        <v>4.7498000000000002E-3</v>
      </c>
      <c r="R59">
        <v>0.3175</v>
      </c>
      <c r="S59" s="23">
        <v>2910420.05078125</v>
      </c>
      <c r="T59">
        <v>575.31581159469101</v>
      </c>
      <c r="U59" s="24">
        <v>610.7314236209611</v>
      </c>
      <c r="V59">
        <v>0.03</v>
      </c>
      <c r="W59" s="22">
        <v>188165.68434385463</v>
      </c>
      <c r="X59">
        <v>2.648758764838987E-2</v>
      </c>
      <c r="Y59">
        <v>6.1443903242986835</v>
      </c>
      <c r="Z59">
        <v>6.1443903505649944</v>
      </c>
      <c r="AA59">
        <v>-2.6266310904077272E-8</v>
      </c>
      <c r="AB59">
        <v>1.7992354589735144E-5</v>
      </c>
      <c r="AC59">
        <v>654.18273654112215</v>
      </c>
      <c r="AD59">
        <v>5413.6059219729668</v>
      </c>
      <c r="AE59">
        <v>610.73142418751468</v>
      </c>
      <c r="AF59" s="25">
        <v>5.6655358093848918E-7</v>
      </c>
      <c r="AG59">
        <v>1.8049207741471503E-5</v>
      </c>
      <c r="AH59">
        <v>43.376012337588264</v>
      </c>
      <c r="AI59">
        <v>0.26347005919884531</v>
      </c>
      <c r="AJ59">
        <v>41.143331473388542</v>
      </c>
      <c r="AK59">
        <v>2.8642126673535566</v>
      </c>
      <c r="AL59">
        <v>1.1293680422758512</v>
      </c>
      <c r="AM59">
        <v>608.62110606232761</v>
      </c>
      <c r="AN59">
        <v>3.4353888622717932E-9</v>
      </c>
      <c r="AO59">
        <v>5.6853151736358171E-8</v>
      </c>
      <c r="AP59">
        <v>3.4517489331751183</v>
      </c>
      <c r="AQ59">
        <v>4.5768203927972456E-5</v>
      </c>
      <c r="AR59">
        <v>9.0530304466039303E-6</v>
      </c>
      <c r="AS59">
        <v>20.636464372199509</v>
      </c>
      <c r="AT59">
        <v>12.085298130716703</v>
      </c>
      <c r="AU59">
        <v>3.1841142139356244</v>
      </c>
      <c r="AV59">
        <v>0.26763471923949389</v>
      </c>
      <c r="AW59">
        <v>1.0817208364252498E-2</v>
      </c>
      <c r="AX59">
        <v>0.26763470849899362</v>
      </c>
      <c r="AY59">
        <v>1.0740500266948061E-8</v>
      </c>
      <c r="AZ59">
        <v>1080577.4158407254</v>
      </c>
      <c r="BA59">
        <v>1.3259424371248293E-5</v>
      </c>
      <c r="BB59" s="23">
        <v>2895161.8483130434</v>
      </c>
      <c r="BC59" s="26">
        <v>-15258.20246820664</v>
      </c>
      <c r="BD59" s="27">
        <v>-0.52426117886697665</v>
      </c>
      <c r="BE59" s="23">
        <v>3249650</v>
      </c>
      <c r="BF59" s="28">
        <v>0.89091497493977612</v>
      </c>
      <c r="BG59">
        <v>1</v>
      </c>
      <c r="BH59">
        <v>8.6999999999999994E-2</v>
      </c>
      <c r="BI59">
        <v>4.5999999999999999E-2</v>
      </c>
      <c r="BJ59">
        <v>5625</v>
      </c>
      <c r="BK59" s="21">
        <v>1.0456349358235031</v>
      </c>
      <c r="BL59">
        <v>33.305294471071988</v>
      </c>
      <c r="BM59">
        <v>2.8951618483130432</v>
      </c>
      <c r="BN59">
        <v>33.305294471071988</v>
      </c>
      <c r="BO59">
        <v>1.0456349358235031</v>
      </c>
      <c r="BP59">
        <v>44.819082119059289</v>
      </c>
      <c r="BQ59" s="29" t="s">
        <v>604</v>
      </c>
      <c r="BR59">
        <v>0.3175</v>
      </c>
    </row>
    <row r="60" spans="1:70">
      <c r="A60" s="20" t="s">
        <v>662</v>
      </c>
      <c r="B60">
        <v>13789520</v>
      </c>
      <c r="C60" s="21">
        <v>608.621106065763</v>
      </c>
      <c r="D60">
        <v>85.147893581579396</v>
      </c>
      <c r="E60">
        <v>624.86627494838649</v>
      </c>
      <c r="F60">
        <v>2643264.3898665085</v>
      </c>
      <c r="G60">
        <v>1562686.9740257831</v>
      </c>
      <c r="H60">
        <v>2.2019594042733509E-5</v>
      </c>
      <c r="I60">
        <v>7.2223252690249831E-5</v>
      </c>
      <c r="J60">
        <v>0.4911212487937569</v>
      </c>
      <c r="K60">
        <v>7679.7516396704104</v>
      </c>
      <c r="L60">
        <v>6.5036382888884548E-3</v>
      </c>
      <c r="M60" s="30">
        <v>59</v>
      </c>
      <c r="N60">
        <v>3037.44</v>
      </c>
      <c r="O60" s="22">
        <v>1.7719053836560401E-5</v>
      </c>
      <c r="P60" s="22">
        <v>1.4921936786020801E-2</v>
      </c>
      <c r="Q60" s="22">
        <v>4.7498000000000002E-3</v>
      </c>
      <c r="R60">
        <v>0.3175</v>
      </c>
      <c r="S60" s="23">
        <v>4105194.43359375</v>
      </c>
      <c r="T60">
        <v>546.46403770430902</v>
      </c>
      <c r="U60" s="24">
        <v>593.51919678133982</v>
      </c>
      <c r="V60">
        <v>0.03</v>
      </c>
      <c r="W60" s="22">
        <v>199758.83077262295</v>
      </c>
      <c r="X60">
        <v>2.5828430167953484E-2</v>
      </c>
      <c r="Y60">
        <v>6.2223006925849997</v>
      </c>
      <c r="Z60">
        <v>6.2223006947724162</v>
      </c>
      <c r="AA60">
        <v>-2.1874164701785048E-9</v>
      </c>
      <c r="AB60">
        <v>1.6371982484804063E-5</v>
      </c>
      <c r="AC60">
        <v>678.18177648599715</v>
      </c>
      <c r="AD60">
        <v>5675.1847435444433</v>
      </c>
      <c r="AE60">
        <v>593.5191975961153</v>
      </c>
      <c r="AF60" s="25">
        <v>8.1477548974362435E-7</v>
      </c>
      <c r="AG60">
        <v>1.6445948301035807E-5</v>
      </c>
      <c r="AH60">
        <v>47.669034302412065</v>
      </c>
      <c r="AI60">
        <v>0.2762006104428642</v>
      </c>
      <c r="AJ60">
        <v>39.300094695001505</v>
      </c>
      <c r="AK60">
        <v>4.404630872123076</v>
      </c>
      <c r="AL60">
        <v>1.1293680422758512</v>
      </c>
      <c r="AM60">
        <v>608.62110604629845</v>
      </c>
      <c r="AN60">
        <v>1.9464550859993324E-8</v>
      </c>
      <c r="AO60">
        <v>7.3965816231743274E-8</v>
      </c>
      <c r="AP60">
        <v>3.5493722037810258</v>
      </c>
      <c r="AQ60">
        <v>4.3285175295235985E-5</v>
      </c>
      <c r="AR60">
        <v>8.259957058633775E-6</v>
      </c>
      <c r="AS60">
        <v>19.73842363109631</v>
      </c>
      <c r="AT60">
        <v>11.862835871179476</v>
      </c>
      <c r="AU60">
        <v>3.2765225092032781</v>
      </c>
      <c r="AV60">
        <v>0.27284969457774766</v>
      </c>
      <c r="AW60">
        <v>9.8430222120597325E-3</v>
      </c>
      <c r="AX60">
        <v>0.27284968402607823</v>
      </c>
      <c r="AY60">
        <v>1.0551669427094623E-8</v>
      </c>
      <c r="AZ60">
        <v>1080577.4158407254</v>
      </c>
      <c r="BA60">
        <v>1.2195163767024985E-5</v>
      </c>
      <c r="BB60" s="23">
        <v>4095306.3014396569</v>
      </c>
      <c r="BC60" s="26">
        <v>-9888.132154093124</v>
      </c>
      <c r="BD60" s="27">
        <v>-0.2408687898720768</v>
      </c>
      <c r="BE60" s="23">
        <v>4297110</v>
      </c>
      <c r="BF60" s="28">
        <v>0.95303734403812257</v>
      </c>
      <c r="BG60">
        <v>1</v>
      </c>
      <c r="BH60">
        <v>1.4999999999999999E-2</v>
      </c>
      <c r="BI60">
        <v>4.5999999999999999E-2</v>
      </c>
      <c r="BJ60">
        <v>5625</v>
      </c>
      <c r="BK60" s="21">
        <v>1.0421554485813833</v>
      </c>
      <c r="BL60">
        <v>62.15706836145398</v>
      </c>
      <c r="BM60">
        <v>4.0953063014396571</v>
      </c>
      <c r="BN60">
        <v>62.15706836145398</v>
      </c>
      <c r="BO60">
        <v>1.0421554485813833</v>
      </c>
      <c r="BP60">
        <v>490.93567837414497</v>
      </c>
      <c r="BQ60" s="29" t="s">
        <v>604</v>
      </c>
      <c r="BR60">
        <v>0.3175</v>
      </c>
    </row>
    <row r="61" spans="1:70">
      <c r="A61" s="20" t="s">
        <v>663</v>
      </c>
      <c r="B61">
        <v>13789520</v>
      </c>
      <c r="C61" s="21">
        <v>608.621106065763</v>
      </c>
      <c r="D61">
        <v>85.147893581579396</v>
      </c>
      <c r="E61">
        <v>624.86627494838649</v>
      </c>
      <c r="F61">
        <v>2643264.3898665085</v>
      </c>
      <c r="G61">
        <v>1562686.9740257831</v>
      </c>
      <c r="H61">
        <v>2.2019594042733509E-5</v>
      </c>
      <c r="I61">
        <v>7.2223252690249831E-5</v>
      </c>
      <c r="J61">
        <v>0.4911212487937569</v>
      </c>
      <c r="K61">
        <v>7679.7516396704104</v>
      </c>
      <c r="L61">
        <v>6.5036382888884548E-3</v>
      </c>
      <c r="M61">
        <v>60</v>
      </c>
      <c r="N61">
        <v>3240.84</v>
      </c>
      <c r="O61" s="22">
        <v>1.7719053836560401E-5</v>
      </c>
      <c r="P61" s="22">
        <v>1.4921936786020801E-2</v>
      </c>
      <c r="Q61" s="22">
        <v>4.7498000000000002E-3</v>
      </c>
      <c r="R61">
        <v>0.3175</v>
      </c>
      <c r="S61" s="23">
        <v>4675183.02734375</v>
      </c>
      <c r="T61">
        <v>532.84871111815698</v>
      </c>
      <c r="U61" s="24">
        <v>583.07397759007426</v>
      </c>
      <c r="V61">
        <v>0.03</v>
      </c>
      <c r="W61" s="22">
        <v>213135.5381904325</v>
      </c>
      <c r="X61">
        <v>2.514065675599568E-2</v>
      </c>
      <c r="Y61">
        <v>6.3068382175993563</v>
      </c>
      <c r="Z61">
        <v>6.3068382264170468</v>
      </c>
      <c r="AA61">
        <v>-8.8176905777004322E-9</v>
      </c>
      <c r="AB61">
        <v>1.4774843804228533E-5</v>
      </c>
      <c r="AC61">
        <v>686.69538866724304</v>
      </c>
      <c r="AD61">
        <v>5974.0546358768634</v>
      </c>
      <c r="AE61">
        <v>583.07397759007426</v>
      </c>
      <c r="AF61" s="25">
        <v>0</v>
      </c>
      <c r="AG61">
        <v>1.4851944254955882E-5</v>
      </c>
      <c r="AH61">
        <v>52.821986141285301</v>
      </c>
      <c r="AI61">
        <v>0.29074604824541439</v>
      </c>
      <c r="AJ61">
        <v>37.360026286624247</v>
      </c>
      <c r="AK61">
        <v>4.9836584753673234</v>
      </c>
      <c r="AL61">
        <v>1.1293680422758512</v>
      </c>
      <c r="AM61">
        <v>608.62110605236808</v>
      </c>
      <c r="AN61">
        <v>1.3394924280873965E-8</v>
      </c>
      <c r="AO61">
        <v>7.7100450727349111E-8</v>
      </c>
      <c r="AP61">
        <v>3.6553702659266913</v>
      </c>
      <c r="AQ61">
        <v>4.0811214469969961E-5</v>
      </c>
      <c r="AR61">
        <v>7.4645223528416154E-6</v>
      </c>
      <c r="AS61">
        <v>18.776986132721344</v>
      </c>
      <c r="AT61">
        <v>11.61315989042841</v>
      </c>
      <c r="AU61">
        <v>3.3764803457842096</v>
      </c>
      <c r="AV61">
        <v>0.27888992014248171</v>
      </c>
      <c r="AW61">
        <v>8.8828042590270977E-3</v>
      </c>
      <c r="AX61">
        <v>0.27888991554038667</v>
      </c>
      <c r="AY61">
        <v>4.6020950383862669E-9</v>
      </c>
      <c r="AZ61">
        <v>1080577.4158407254</v>
      </c>
      <c r="BA61">
        <v>1.1164727921105334E-5</v>
      </c>
      <c r="BB61" s="23">
        <v>4662853.2250242829</v>
      </c>
      <c r="BC61" s="26">
        <v>-12329.802319467068</v>
      </c>
      <c r="BD61" s="27">
        <v>-0.2637287620046902</v>
      </c>
      <c r="BE61" s="23">
        <v>5016450</v>
      </c>
      <c r="BF61" s="28">
        <v>0.92951254871956923</v>
      </c>
      <c r="BG61">
        <v>1</v>
      </c>
      <c r="BH61">
        <v>-1.4E-2</v>
      </c>
      <c r="BI61">
        <v>4.5999999999999999E-2</v>
      </c>
      <c r="BJ61">
        <v>5625</v>
      </c>
      <c r="BK61" s="21">
        <v>1.0366401828979259</v>
      </c>
      <c r="BL61">
        <v>75.772394947606017</v>
      </c>
      <c r="BM61">
        <v>4.6628532250242829</v>
      </c>
      <c r="BN61">
        <v>75.772394947606017</v>
      </c>
      <c r="BO61">
        <v>1.0366401828979259</v>
      </c>
      <c r="BP61">
        <v>1279.6642402875084</v>
      </c>
      <c r="BQ61" s="29" t="s">
        <v>604</v>
      </c>
      <c r="BR61">
        <v>0.3175</v>
      </c>
    </row>
    <row r="62" spans="1:70">
      <c r="A62" s="20" t="s">
        <v>664</v>
      </c>
      <c r="B62">
        <v>13789520</v>
      </c>
      <c r="C62" s="21">
        <v>608.621106065763</v>
      </c>
      <c r="D62">
        <v>85.147893581579396</v>
      </c>
      <c r="E62">
        <v>624.86627494838649</v>
      </c>
      <c r="F62">
        <v>2643264.3898665085</v>
      </c>
      <c r="G62">
        <v>1562686.9740257831</v>
      </c>
      <c r="H62">
        <v>2.2019594042733509E-5</v>
      </c>
      <c r="I62">
        <v>7.2223252690249831E-5</v>
      </c>
      <c r="J62">
        <v>0.4911212487937569</v>
      </c>
      <c r="K62">
        <v>7679.7516396704104</v>
      </c>
      <c r="L62">
        <v>6.5036382888884548E-3</v>
      </c>
      <c r="M62" s="30">
        <v>61</v>
      </c>
      <c r="N62">
        <v>3254.4</v>
      </c>
      <c r="O62" s="22">
        <v>1.7719053836560401E-5</v>
      </c>
      <c r="P62" s="22">
        <v>1.4921936786020801E-2</v>
      </c>
      <c r="Q62" s="22">
        <v>4.7498000000000002E-3</v>
      </c>
      <c r="R62">
        <v>0.3175</v>
      </c>
      <c r="S62" s="23">
        <v>4717204.12890625</v>
      </c>
      <c r="T62">
        <v>531.74235590187595</v>
      </c>
      <c r="U62" s="24">
        <v>582.20790014265924</v>
      </c>
      <c r="V62">
        <v>0.03</v>
      </c>
      <c r="W62" s="22">
        <v>214027.31868495315</v>
      </c>
      <c r="X62">
        <v>2.5097279250446178E-2</v>
      </c>
      <c r="Y62">
        <v>6.3122861547861682</v>
      </c>
      <c r="Z62">
        <v>6.3122861986763308</v>
      </c>
      <c r="AA62">
        <v>-4.3890162615412009E-8</v>
      </c>
      <c r="AB62">
        <v>1.4677300721031837E-5</v>
      </c>
      <c r="AC62">
        <v>687.34914386711262</v>
      </c>
      <c r="AD62">
        <v>5993.8730869541587</v>
      </c>
      <c r="AE62">
        <v>582.2079010477014</v>
      </c>
      <c r="AF62" s="25">
        <v>9.0504215677356115E-7</v>
      </c>
      <c r="AG62">
        <v>1.4755584852702038E-5</v>
      </c>
      <c r="AH62">
        <v>53.173032937063702</v>
      </c>
      <c r="AI62">
        <v>0.29171057513448312</v>
      </c>
      <c r="AJ62">
        <v>37.240769266444566</v>
      </c>
      <c r="AK62">
        <v>5.027954477357798</v>
      </c>
      <c r="AL62">
        <v>1.1293680422758512</v>
      </c>
      <c r="AM62">
        <v>608.62110605474982</v>
      </c>
      <c r="AN62">
        <v>1.101318503060611E-8</v>
      </c>
      <c r="AO62">
        <v>7.8284131670201148E-8</v>
      </c>
      <c r="AP62">
        <v>3.6624574829670506</v>
      </c>
      <c r="AQ62">
        <v>4.0653419828538808E-5</v>
      </c>
      <c r="AR62">
        <v>7.4169344921861197E-6</v>
      </c>
      <c r="AS62">
        <v>18.719173034829421</v>
      </c>
      <c r="AT62">
        <v>11.597741472918994</v>
      </c>
      <c r="AU62">
        <v>3.3831838353262471</v>
      </c>
      <c r="AV62">
        <v>0.27927364764080354</v>
      </c>
      <c r="AW62">
        <v>8.8241602471959696E-3</v>
      </c>
      <c r="AX62">
        <v>0.27927364077045458</v>
      </c>
      <c r="AY62">
        <v>6.8703489564114761E-9</v>
      </c>
      <c r="AZ62">
        <v>1080577.4158407254</v>
      </c>
      <c r="BA62">
        <v>1.1100038708327729E-5</v>
      </c>
      <c r="BB62" s="23">
        <v>4762030.993691531</v>
      </c>
      <c r="BC62" s="26">
        <v>44826.86478528101</v>
      </c>
      <c r="BD62" s="27">
        <v>0.95028460843128182</v>
      </c>
      <c r="BE62" s="23">
        <v>4101500</v>
      </c>
      <c r="BF62" s="28">
        <v>1.1610462010707134</v>
      </c>
      <c r="BG62">
        <v>1</v>
      </c>
      <c r="BH62">
        <v>-0.09</v>
      </c>
      <c r="BI62">
        <v>4.5999999999999999E-2</v>
      </c>
      <c r="BJ62">
        <v>5625</v>
      </c>
      <c r="BK62" s="21">
        <v>1.0361203390063412</v>
      </c>
      <c r="BL62">
        <v>76.878750163887048</v>
      </c>
      <c r="BM62">
        <v>4.762030993691531</v>
      </c>
      <c r="BN62">
        <v>76.878750163887048</v>
      </c>
      <c r="BO62">
        <v>1.0361203390063412</v>
      </c>
      <c r="BP62">
        <v>1360.0422136503989</v>
      </c>
      <c r="BQ62" s="29" t="s">
        <v>604</v>
      </c>
      <c r="BR62">
        <v>0.3175</v>
      </c>
    </row>
    <row r="63" spans="1:70">
      <c r="A63" s="20" t="s">
        <v>665</v>
      </c>
      <c r="B63">
        <v>13789520</v>
      </c>
      <c r="C63" s="21">
        <v>608.621106065763</v>
      </c>
      <c r="D63">
        <v>85.147893581579396</v>
      </c>
      <c r="E63">
        <v>624.86627494838649</v>
      </c>
      <c r="F63">
        <v>2643264.3898665085</v>
      </c>
      <c r="G63">
        <v>1562686.9740257831</v>
      </c>
      <c r="H63">
        <v>2.2019594042733509E-5</v>
      </c>
      <c r="I63">
        <v>7.2223252690249831E-5</v>
      </c>
      <c r="J63">
        <v>0.4911212487937569</v>
      </c>
      <c r="K63">
        <v>7679.7516396704104</v>
      </c>
      <c r="L63">
        <v>6.5036382888884548E-3</v>
      </c>
      <c r="M63">
        <v>62</v>
      </c>
      <c r="N63">
        <v>3390</v>
      </c>
      <c r="O63" s="22">
        <v>1.7719053836560401E-5</v>
      </c>
      <c r="P63" s="22">
        <v>1.4921936786020801E-2</v>
      </c>
      <c r="Q63" s="22">
        <v>4.7498000000000002E-3</v>
      </c>
      <c r="R63">
        <v>0.3175</v>
      </c>
      <c r="S63" s="23">
        <v>5586708.88671875</v>
      </c>
      <c r="T63">
        <v>502.18664486312503</v>
      </c>
      <c r="U63" s="24">
        <v>559.56360903671384</v>
      </c>
      <c r="V63">
        <v>0.03</v>
      </c>
      <c r="W63" s="22">
        <v>222945.12363015956</v>
      </c>
      <c r="X63">
        <v>2.4678932692460711E-2</v>
      </c>
      <c r="Y63">
        <v>6.3655628904620603</v>
      </c>
      <c r="Z63">
        <v>6.3655629128054843</v>
      </c>
      <c r="AA63">
        <v>-2.2343423999870993E-8</v>
      </c>
      <c r="AB63">
        <v>1.375589740389711E-5</v>
      </c>
      <c r="AC63">
        <v>704.71849471302789</v>
      </c>
      <c r="AD63">
        <v>6191.3616856873059</v>
      </c>
      <c r="AE63">
        <v>559.56360903671373</v>
      </c>
      <c r="AF63" s="25">
        <v>0</v>
      </c>
      <c r="AG63">
        <v>1.3842200273166726E-5</v>
      </c>
      <c r="AH63">
        <v>56.734691438270922</v>
      </c>
      <c r="AI63">
        <v>0.30132197528980814</v>
      </c>
      <c r="AJ63">
        <v>36.086600874518858</v>
      </c>
      <c r="AK63">
        <v>6.1682505788405413</v>
      </c>
      <c r="AL63">
        <v>1.1293680422758512</v>
      </c>
      <c r="AM63">
        <v>608.62110603076371</v>
      </c>
      <c r="AN63">
        <v>3.4999288800463546E-8</v>
      </c>
      <c r="AO63">
        <v>8.6302869269615302E-8</v>
      </c>
      <c r="AP63">
        <v>3.7317346730717569</v>
      </c>
      <c r="AQ63">
        <v>3.9158022617483177E-5</v>
      </c>
      <c r="AR63">
        <v>6.9642515712181704E-6</v>
      </c>
      <c r="AS63">
        <v>18.155796179850856</v>
      </c>
      <c r="AT63">
        <v>11.444949292410069</v>
      </c>
      <c r="AU63">
        <v>3.448614727880694</v>
      </c>
      <c r="AV63">
        <v>0.28311994519106287</v>
      </c>
      <c r="AW63">
        <v>8.2702020857307618E-3</v>
      </c>
      <c r="AX63">
        <v>0.28311991090346544</v>
      </c>
      <c r="AY63">
        <v>3.4287597427962169E-8</v>
      </c>
      <c r="AZ63">
        <v>1080577.4158407254</v>
      </c>
      <c r="BA63">
        <v>1.0493249399548137E-5</v>
      </c>
      <c r="BB63" s="23">
        <v>5553390.4849257441</v>
      </c>
      <c r="BC63" s="26">
        <v>-33318.401793005876</v>
      </c>
      <c r="BD63" s="27">
        <v>-0.59638693314078917</v>
      </c>
      <c r="BE63" s="23">
        <v>5300400</v>
      </c>
      <c r="BF63" s="28">
        <v>1.0477304514613508</v>
      </c>
      <c r="BG63">
        <v>1</v>
      </c>
      <c r="BH63">
        <v>-0.14399999999999999</v>
      </c>
      <c r="BI63">
        <v>4.5999999999999999E-2</v>
      </c>
      <c r="BJ63">
        <v>5625</v>
      </c>
      <c r="BK63" s="21">
        <v>1.0209892936924443</v>
      </c>
      <c r="BL63">
        <v>106.43446120263798</v>
      </c>
      <c r="BM63">
        <v>5.5533904849257443</v>
      </c>
      <c r="BN63">
        <v>106.43446120263798</v>
      </c>
      <c r="BO63">
        <v>1.0209892936924443</v>
      </c>
      <c r="BP63">
        <v>4413.5376352848107</v>
      </c>
      <c r="BQ63" s="29" t="s">
        <v>604</v>
      </c>
      <c r="BR63">
        <v>0.3175</v>
      </c>
    </row>
    <row r="64" spans="1:70">
      <c r="A64" s="20" t="s">
        <v>666</v>
      </c>
      <c r="B64">
        <v>13789520</v>
      </c>
      <c r="C64" s="21">
        <v>608.621106065763</v>
      </c>
      <c r="D64">
        <v>85.147893581579396</v>
      </c>
      <c r="E64">
        <v>624.86627494838649</v>
      </c>
      <c r="F64">
        <v>2643264.3898665085</v>
      </c>
      <c r="G64">
        <v>1562686.9740257831</v>
      </c>
      <c r="H64">
        <v>2.2019594042733509E-5</v>
      </c>
      <c r="I64">
        <v>7.2223252690249831E-5</v>
      </c>
      <c r="J64">
        <v>0.4911212487937569</v>
      </c>
      <c r="K64">
        <v>7679.7516396704104</v>
      </c>
      <c r="L64">
        <v>6.5036382888884548E-3</v>
      </c>
      <c r="M64" s="30">
        <v>63</v>
      </c>
      <c r="N64">
        <v>3390</v>
      </c>
      <c r="O64" s="22">
        <v>1.7719053836560401E-5</v>
      </c>
      <c r="P64" s="22">
        <v>1.4921936786020801E-2</v>
      </c>
      <c r="Q64" s="22">
        <v>4.7498000000000002E-3</v>
      </c>
      <c r="R64">
        <v>0.3175</v>
      </c>
      <c r="S64" s="23">
        <v>4922051.26953125</v>
      </c>
      <c r="T64">
        <v>528.989187332651</v>
      </c>
      <c r="U64" s="24">
        <v>579.53994361491209</v>
      </c>
      <c r="V64">
        <v>0.03</v>
      </c>
      <c r="W64" s="22">
        <v>222945.12363015956</v>
      </c>
      <c r="X64">
        <v>2.4678932692460711E-2</v>
      </c>
      <c r="Y64">
        <v>6.3655628904620603</v>
      </c>
      <c r="Z64">
        <v>6.3655629128054843</v>
      </c>
      <c r="AA64">
        <v>-2.2343423999870993E-8</v>
      </c>
      <c r="AB64">
        <v>1.375589740389711E-5</v>
      </c>
      <c r="AC64">
        <v>688.41539629949659</v>
      </c>
      <c r="AD64">
        <v>6191.3616856873059</v>
      </c>
      <c r="AE64">
        <v>579.53994452982806</v>
      </c>
      <c r="AF64" s="25">
        <v>9.1491597231652122E-7</v>
      </c>
      <c r="AG64">
        <v>1.3831772358903288E-5</v>
      </c>
      <c r="AH64">
        <v>56.734691438270922</v>
      </c>
      <c r="AI64">
        <v>0.30132197528980814</v>
      </c>
      <c r="AJ64">
        <v>36.05941531351322</v>
      </c>
      <c r="AK64">
        <v>5.1224150148160037</v>
      </c>
      <c r="AL64">
        <v>1.1293680422758512</v>
      </c>
      <c r="AM64">
        <v>608.62110603673432</v>
      </c>
      <c r="AN64">
        <v>2.9028683456999715E-8</v>
      </c>
      <c r="AO64">
        <v>7.5874955006177707E-8</v>
      </c>
      <c r="AP64">
        <v>3.7296363467570242</v>
      </c>
      <c r="AQ64">
        <v>3.9202096310141125E-5</v>
      </c>
      <c r="AR64">
        <v>6.9538236569547328E-6</v>
      </c>
      <c r="AS64">
        <v>18.128610618845222</v>
      </c>
      <c r="AT64">
        <v>11.437456937293623</v>
      </c>
      <c r="AU64">
        <v>3.4463571166374338</v>
      </c>
      <c r="AV64">
        <v>0.28327923011959033</v>
      </c>
      <c r="AW64">
        <v>8.2702020857307618E-3</v>
      </c>
      <c r="AX64">
        <v>0.28327919666326618</v>
      </c>
      <c r="AY64">
        <v>3.3456324155523021E-8</v>
      </c>
      <c r="AZ64">
        <v>1080577.4158407254</v>
      </c>
      <c r="BA64">
        <v>1.0510970149738043E-5</v>
      </c>
      <c r="BB64" s="23">
        <v>4874146.9220605576</v>
      </c>
      <c r="BC64" s="26">
        <v>-47904.347470692359</v>
      </c>
      <c r="BD64" s="27">
        <v>-0.97325982293667812</v>
      </c>
      <c r="BE64" s="23">
        <v>5300400</v>
      </c>
      <c r="BF64" s="28">
        <v>0.91958096031630776</v>
      </c>
      <c r="BG64">
        <v>1</v>
      </c>
      <c r="BH64">
        <v>-2.7E-2</v>
      </c>
      <c r="BI64">
        <v>4.5999999999999999E-2</v>
      </c>
      <c r="BJ64">
        <v>5625</v>
      </c>
      <c r="BK64" s="21">
        <v>1.0347927071305989</v>
      </c>
      <c r="BL64">
        <v>79.631918733112002</v>
      </c>
      <c r="BM64">
        <v>4.8741469220605573</v>
      </c>
      <c r="BN64">
        <v>79.631918733112002</v>
      </c>
      <c r="BO64">
        <v>1.0347927071305989</v>
      </c>
      <c r="BP64">
        <v>1570.688982467994</v>
      </c>
      <c r="BQ64" s="29" t="s">
        <v>604</v>
      </c>
      <c r="BR64">
        <v>0.3175</v>
      </c>
    </row>
    <row r="65" spans="1:70">
      <c r="A65" s="20" t="s">
        <v>667</v>
      </c>
      <c r="B65">
        <v>13789520</v>
      </c>
      <c r="C65" s="21">
        <v>608.621106065763</v>
      </c>
      <c r="D65">
        <v>85.147893581579396</v>
      </c>
      <c r="E65">
        <v>624.86627494838649</v>
      </c>
      <c r="F65">
        <v>2643264.3898665085</v>
      </c>
      <c r="G65">
        <v>1562686.9740257831</v>
      </c>
      <c r="H65">
        <v>2.2019594042733509E-5</v>
      </c>
      <c r="I65">
        <v>7.2223252690249831E-5</v>
      </c>
      <c r="J65">
        <v>0.4911212487937569</v>
      </c>
      <c r="K65">
        <v>7679.7516396704104</v>
      </c>
      <c r="L65">
        <v>6.5036382888884548E-3</v>
      </c>
      <c r="M65">
        <v>64</v>
      </c>
      <c r="N65">
        <v>3403.56</v>
      </c>
      <c r="O65" s="22">
        <v>1.7719053836560401E-5</v>
      </c>
      <c r="P65" s="22">
        <v>1.4921936786020801E-2</v>
      </c>
      <c r="Q65" s="22">
        <v>4.7498000000000002E-3</v>
      </c>
      <c r="R65">
        <v>0.3175</v>
      </c>
      <c r="S65" s="23">
        <v>6030615.72265625</v>
      </c>
      <c r="T65">
        <v>486.08905396706899</v>
      </c>
      <c r="U65" s="24">
        <v>547.77830067752313</v>
      </c>
      <c r="V65">
        <v>0.03</v>
      </c>
      <c r="W65" s="22">
        <v>223836.90412468018</v>
      </c>
      <c r="X65">
        <v>2.463857560482317E-2</v>
      </c>
      <c r="Y65">
        <v>6.3707740372674042</v>
      </c>
      <c r="Z65">
        <v>6.3707740577340619</v>
      </c>
      <c r="AA65">
        <v>-2.0466657701945223E-8</v>
      </c>
      <c r="AB65">
        <v>1.3668859484187726E-5</v>
      </c>
      <c r="AC65">
        <v>714.74287879082624</v>
      </c>
      <c r="AD65">
        <v>6211.0424832401332</v>
      </c>
      <c r="AE65">
        <v>547.77830067752302</v>
      </c>
      <c r="AF65" s="25">
        <v>0</v>
      </c>
      <c r="AG65">
        <v>1.3762367609885169E-5</v>
      </c>
      <c r="AH65">
        <v>57.095955633272212</v>
      </c>
      <c r="AI65">
        <v>0.30227980283970002</v>
      </c>
      <c r="AJ65">
        <v>35.992525956867553</v>
      </c>
      <c r="AK65">
        <v>6.8145451199916636</v>
      </c>
      <c r="AL65">
        <v>1.1293680422758512</v>
      </c>
      <c r="AM65">
        <v>608.62110603071653</v>
      </c>
      <c r="AN65">
        <v>3.5046468838118017E-8</v>
      </c>
      <c r="AO65">
        <v>9.3508125697443299E-8</v>
      </c>
      <c r="AP65">
        <v>3.7398740000643311</v>
      </c>
      <c r="AQ65">
        <v>3.8987763873389718E-5</v>
      </c>
      <c r="AR65">
        <v>6.9279378677913062E-6</v>
      </c>
      <c r="AS65">
        <v>18.118538219756566</v>
      </c>
      <c r="AT65">
        <v>11.434678125808956</v>
      </c>
      <c r="AU65">
        <v>3.4564722494049618</v>
      </c>
      <c r="AV65">
        <v>0.28340175065936934</v>
      </c>
      <c r="AW65">
        <v>8.2178738977555961E-3</v>
      </c>
      <c r="AX65">
        <v>0.28340174799375051</v>
      </c>
      <c r="AY65">
        <v>2.6656188367724098E-9</v>
      </c>
      <c r="AZ65">
        <v>1080577.4158407254</v>
      </c>
      <c r="BA65">
        <v>1.0424887007615516E-5</v>
      </c>
      <c r="BB65" s="23">
        <v>6056489.4872057959</v>
      </c>
      <c r="BC65" s="26">
        <v>25873.764549545944</v>
      </c>
      <c r="BD65" s="27">
        <v>0.42904017996606097</v>
      </c>
      <c r="BE65" s="23">
        <v>5836750</v>
      </c>
      <c r="BF65" s="28">
        <v>1.0376475756552526</v>
      </c>
      <c r="BG65">
        <v>1</v>
      </c>
      <c r="BH65">
        <v>-0.17399999999999999</v>
      </c>
      <c r="BI65">
        <v>4.5999999999999999E-2</v>
      </c>
      <c r="BJ65">
        <v>5625</v>
      </c>
      <c r="BK65" s="21">
        <v>1.0137041816879395</v>
      </c>
      <c r="BL65">
        <v>122.53205209869401</v>
      </c>
      <c r="BM65">
        <v>6.0564894872057957</v>
      </c>
      <c r="BN65">
        <v>122.53205209869401</v>
      </c>
      <c r="BO65">
        <v>1.0137041816879395</v>
      </c>
      <c r="BP65">
        <v>6811.539623621542</v>
      </c>
      <c r="BQ65" s="29" t="s">
        <v>604</v>
      </c>
      <c r="BR65">
        <v>0.3175</v>
      </c>
    </row>
    <row r="66" spans="1:70">
      <c r="A66" s="20" t="s">
        <v>668</v>
      </c>
      <c r="B66">
        <v>13789520</v>
      </c>
      <c r="C66" s="21">
        <v>608.621106065763</v>
      </c>
      <c r="D66">
        <v>85.147893581579396</v>
      </c>
      <c r="E66">
        <v>624.86627494838649</v>
      </c>
      <c r="F66">
        <v>2643264.3898665085</v>
      </c>
      <c r="G66">
        <v>1562686.9740257831</v>
      </c>
      <c r="H66">
        <v>2.2019594042733509E-5</v>
      </c>
      <c r="I66">
        <v>7.2223252690249831E-5</v>
      </c>
      <c r="J66">
        <v>0.4911212487937569</v>
      </c>
      <c r="K66">
        <v>7679.7516396704104</v>
      </c>
      <c r="L66">
        <v>6.5036382888884548E-3</v>
      </c>
      <c r="M66" s="30">
        <v>65</v>
      </c>
      <c r="N66">
        <v>3403.56</v>
      </c>
      <c r="O66" s="22">
        <v>1.7719053836560401E-5</v>
      </c>
      <c r="P66" s="22">
        <v>1.4921936786020801E-2</v>
      </c>
      <c r="Q66" s="22">
        <v>4.7498000000000002E-3</v>
      </c>
      <c r="R66">
        <v>0.3175</v>
      </c>
      <c r="S66" s="23">
        <v>5311507.91015625</v>
      </c>
      <c r="T66">
        <v>513.90123078477097</v>
      </c>
      <c r="U66" s="24">
        <v>568.23447583687573</v>
      </c>
      <c r="V66">
        <v>0.03</v>
      </c>
      <c r="W66" s="22">
        <v>223836.90412468018</v>
      </c>
      <c r="X66">
        <v>2.463857560482317E-2</v>
      </c>
      <c r="Y66">
        <v>6.3707740372674042</v>
      </c>
      <c r="Z66">
        <v>6.3707740577340619</v>
      </c>
      <c r="AA66">
        <v>-2.0466657701945223E-8</v>
      </c>
      <c r="AB66">
        <v>1.3668859484187726E-5</v>
      </c>
      <c r="AC66">
        <v>697.57356660477683</v>
      </c>
      <c r="AD66">
        <v>6211.0424832401332</v>
      </c>
      <c r="AE66">
        <v>568.23447683896904</v>
      </c>
      <c r="AF66" s="25">
        <v>1.0020933132182108E-6</v>
      </c>
      <c r="AG66">
        <v>1.3750230297333833E-5</v>
      </c>
      <c r="AH66">
        <v>57.095955633272212</v>
      </c>
      <c r="AI66">
        <v>0.30227980283970002</v>
      </c>
      <c r="AJ66">
        <v>35.960783414491573</v>
      </c>
      <c r="AK66">
        <v>5.7128373559497145</v>
      </c>
      <c r="AL66">
        <v>1.1293680422758512</v>
      </c>
      <c r="AM66">
        <v>608.62110603673761</v>
      </c>
      <c r="AN66">
        <v>2.9025386538705789E-8</v>
      </c>
      <c r="AO66">
        <v>8.1370813146106914E-8</v>
      </c>
      <c r="AP66">
        <v>3.7374105973675364</v>
      </c>
      <c r="AQ66">
        <v>3.9039176054074561E-5</v>
      </c>
      <c r="AR66">
        <v>6.9158005552399699E-6</v>
      </c>
      <c r="AS66">
        <v>18.086795677380582</v>
      </c>
      <c r="AT66">
        <v>11.425910757277205</v>
      </c>
      <c r="AU66">
        <v>3.4538220509737609</v>
      </c>
      <c r="AV66">
        <v>0.28358854639377551</v>
      </c>
      <c r="AW66">
        <v>8.2178738977555961E-3</v>
      </c>
      <c r="AX66">
        <v>0.28358854380119419</v>
      </c>
      <c r="AY66">
        <v>2.5925813162963607E-9</v>
      </c>
      <c r="AZ66">
        <v>1080577.4158407254</v>
      </c>
      <c r="BA66">
        <v>1.0445514357339275E-5</v>
      </c>
      <c r="BB66" s="23">
        <v>5259952.2041049916</v>
      </c>
      <c r="BC66" s="26">
        <v>-51555.70605125837</v>
      </c>
      <c r="BD66" s="27">
        <v>-0.97064161295284113</v>
      </c>
      <c r="BE66" s="23">
        <v>5836750</v>
      </c>
      <c r="BF66" s="28">
        <v>0.90117825915192384</v>
      </c>
      <c r="BG66">
        <v>1</v>
      </c>
      <c r="BH66">
        <v>-5.6000000000000001E-2</v>
      </c>
      <c r="BI66">
        <v>4.5999999999999999E-2</v>
      </c>
      <c r="BJ66">
        <v>5625</v>
      </c>
      <c r="BK66" s="21">
        <v>1.0270132547718407</v>
      </c>
      <c r="BL66">
        <v>94.719875280992028</v>
      </c>
      <c r="BM66">
        <v>5.2599522041049918</v>
      </c>
      <c r="BN66">
        <v>94.719875280992028</v>
      </c>
      <c r="BO66">
        <v>1.0270132547718407</v>
      </c>
      <c r="BP66">
        <v>2994.2647507673223</v>
      </c>
      <c r="BQ66" s="29" t="s">
        <v>604</v>
      </c>
      <c r="BR66">
        <v>0.3175</v>
      </c>
    </row>
    <row r="67" spans="1:70">
      <c r="A67" s="20" t="s">
        <v>669</v>
      </c>
      <c r="B67">
        <v>13789520</v>
      </c>
      <c r="C67" s="21">
        <v>608.621106065763</v>
      </c>
      <c r="D67">
        <v>85.147893581579396</v>
      </c>
      <c r="E67">
        <v>624.86627494838649</v>
      </c>
      <c r="F67">
        <v>2643264.3898665085</v>
      </c>
      <c r="G67">
        <v>1562686.9740257831</v>
      </c>
      <c r="H67">
        <v>2.2019594042733509E-5</v>
      </c>
      <c r="I67">
        <v>7.2223252690249831E-5</v>
      </c>
      <c r="J67">
        <v>0.4911212487937569</v>
      </c>
      <c r="K67">
        <v>7679.7516396704104</v>
      </c>
      <c r="L67">
        <v>6.5036382888884548E-3</v>
      </c>
      <c r="M67">
        <v>66</v>
      </c>
      <c r="N67">
        <v>3457.8</v>
      </c>
      <c r="O67" s="22">
        <v>1.7719053836560401E-5</v>
      </c>
      <c r="P67" s="22">
        <v>1.4921936786020801E-2</v>
      </c>
      <c r="Q67" s="22">
        <v>4.7498000000000002E-3</v>
      </c>
      <c r="R67">
        <v>0.3175</v>
      </c>
      <c r="S67" s="23">
        <v>4915946.72265625</v>
      </c>
      <c r="T67">
        <v>531.74235590187595</v>
      </c>
      <c r="U67" s="24">
        <v>581.24045490801007</v>
      </c>
      <c r="V67">
        <v>0.03</v>
      </c>
      <c r="W67" s="22">
        <v>227404.02610276273</v>
      </c>
      <c r="X67">
        <v>2.447969348481388E-2</v>
      </c>
      <c r="Y67">
        <v>6.3914149207841833</v>
      </c>
      <c r="Z67">
        <v>6.3914149346502178</v>
      </c>
      <c r="AA67">
        <v>-1.3866034542786565E-8</v>
      </c>
      <c r="AB67">
        <v>1.3329350327789162E-5</v>
      </c>
      <c r="AC67">
        <v>686.32959780453473</v>
      </c>
      <c r="AD67">
        <v>6289.6452084297343</v>
      </c>
      <c r="AE67">
        <v>581.24045580248855</v>
      </c>
      <c r="AF67" s="25">
        <v>8.9447848949930631E-7</v>
      </c>
      <c r="AG67">
        <v>1.3403646218735162E-5</v>
      </c>
      <c r="AH67">
        <v>58.550235043305349</v>
      </c>
      <c r="AI67">
        <v>0.30610525023232216</v>
      </c>
      <c r="AJ67">
        <v>35.49799116390372</v>
      </c>
      <c r="AK67">
        <v>5.0011112563743936</v>
      </c>
      <c r="AL67">
        <v>1.1293680422758512</v>
      </c>
      <c r="AM67">
        <v>608.62110605626958</v>
      </c>
      <c r="AN67">
        <v>9.4934193839435466E-9</v>
      </c>
      <c r="AO67">
        <v>7.4295890945999844E-8</v>
      </c>
      <c r="AP67">
        <v>3.7624057558943487</v>
      </c>
      <c r="AQ67">
        <v>3.8522193476758243E-5</v>
      </c>
      <c r="AR67">
        <v>6.7389710548405807E-6</v>
      </c>
      <c r="AS67">
        <v>17.847377575824137</v>
      </c>
      <c r="AT67">
        <v>11.359282914564982</v>
      </c>
      <c r="AU67">
        <v>3.4771361390226558</v>
      </c>
      <c r="AV67">
        <v>0.28526961687169283</v>
      </c>
      <c r="AW67">
        <v>8.013757128712478E-3</v>
      </c>
      <c r="AX67">
        <v>0.285269613291595</v>
      </c>
      <c r="AY67">
        <v>3.5800978293032415E-9</v>
      </c>
      <c r="AZ67">
        <v>1080577.4158407254</v>
      </c>
      <c r="BA67">
        <v>1.0238713200033701E-5</v>
      </c>
      <c r="BB67" s="23">
        <v>4899619.8933708686</v>
      </c>
      <c r="BC67" s="26">
        <v>-16326.829285381362</v>
      </c>
      <c r="BD67" s="27">
        <v>-0.33211973616669771</v>
      </c>
      <c r="BE67" s="23">
        <v>4764050</v>
      </c>
      <c r="BF67" s="28">
        <v>1.0284568577934465</v>
      </c>
      <c r="BG67">
        <v>1</v>
      </c>
      <c r="BH67">
        <v>-6.0999999999999999E-2</v>
      </c>
      <c r="BI67">
        <v>4.5999999999999999E-2</v>
      </c>
      <c r="BJ67">
        <v>5625</v>
      </c>
      <c r="BK67" s="21">
        <v>1.0361203390063412</v>
      </c>
      <c r="BL67">
        <v>76.878750163887048</v>
      </c>
      <c r="BM67">
        <v>4.8996198933708683</v>
      </c>
      <c r="BN67">
        <v>76.878750163887048</v>
      </c>
      <c r="BO67">
        <v>1.0361203390063412</v>
      </c>
      <c r="BP67">
        <v>1360.0422136503989</v>
      </c>
      <c r="BQ67" s="29" t="s">
        <v>604</v>
      </c>
      <c r="BR67">
        <v>0.3175</v>
      </c>
    </row>
    <row r="68" spans="1:70">
      <c r="A68" s="20" t="s">
        <v>670</v>
      </c>
      <c r="B68">
        <v>13789520</v>
      </c>
      <c r="C68" s="21">
        <v>608.621106065763</v>
      </c>
      <c r="D68">
        <v>85.147893581579396</v>
      </c>
      <c r="E68">
        <v>624.86627494838649</v>
      </c>
      <c r="F68">
        <v>2643264.3898665085</v>
      </c>
      <c r="G68">
        <v>1562686.9740257831</v>
      </c>
      <c r="H68">
        <v>2.2019594042733509E-5</v>
      </c>
      <c r="I68">
        <v>7.2223252690249831E-5</v>
      </c>
      <c r="J68">
        <v>0.4911212487937569</v>
      </c>
      <c r="K68">
        <v>7679.7516396704104</v>
      </c>
      <c r="L68">
        <v>6.5036382888884548E-3</v>
      </c>
      <c r="M68" s="30">
        <v>67</v>
      </c>
      <c r="N68">
        <v>3471.36</v>
      </c>
      <c r="O68" s="22">
        <v>1.7719053836560401E-5</v>
      </c>
      <c r="P68" s="22">
        <v>1.4921936786020801E-2</v>
      </c>
      <c r="Q68" s="22">
        <v>4.7498000000000002E-3</v>
      </c>
      <c r="R68">
        <v>0.3175</v>
      </c>
      <c r="S68" s="23">
        <v>5720191.46484375</v>
      </c>
      <c r="T68">
        <v>500.510864523382</v>
      </c>
      <c r="U68" s="24">
        <v>557.88182665999329</v>
      </c>
      <c r="V68">
        <v>0.03</v>
      </c>
      <c r="W68" s="22">
        <v>228295.80659728337</v>
      </c>
      <c r="X68">
        <v>2.4440596296902532E-2</v>
      </c>
      <c r="Y68">
        <v>6.3965249944563967</v>
      </c>
      <c r="Z68">
        <v>6.3965250069065593</v>
      </c>
      <c r="AA68">
        <v>-1.2450162678590004E-8</v>
      </c>
      <c r="AB68">
        <v>1.3246574634701771E-5</v>
      </c>
      <c r="AC68">
        <v>705.22038811346658</v>
      </c>
      <c r="AD68">
        <v>6309.2660898415897</v>
      </c>
      <c r="AE68">
        <v>557.88182665999318</v>
      </c>
      <c r="AF68" s="25">
        <v>0</v>
      </c>
      <c r="AG68">
        <v>1.3332516298945852E-5</v>
      </c>
      <c r="AH68">
        <v>58.916105951052536</v>
      </c>
      <c r="AI68">
        <v>0.3070601617758707</v>
      </c>
      <c r="AJ68">
        <v>35.419762085645438</v>
      </c>
      <c r="AK68">
        <v>6.2190796679543272</v>
      </c>
      <c r="AL68">
        <v>1.1293680422758512</v>
      </c>
      <c r="AM68">
        <v>608.62110605705743</v>
      </c>
      <c r="AN68">
        <v>8.7055695985327475E-9</v>
      </c>
      <c r="AO68">
        <v>8.5941664244081691E-8</v>
      </c>
      <c r="AP68">
        <v>3.7714477524419494</v>
      </c>
      <c r="AQ68">
        <v>3.8337701992378522E-5</v>
      </c>
      <c r="AR68">
        <v>6.709228981594967E-6</v>
      </c>
      <c r="AS68">
        <v>17.824039286942416</v>
      </c>
      <c r="AT68">
        <v>11.352740339510699</v>
      </c>
      <c r="AU68">
        <v>3.4859742852496085</v>
      </c>
      <c r="AV68">
        <v>0.2854734671923409</v>
      </c>
      <c r="AW68">
        <v>7.9639914398941542E-3</v>
      </c>
      <c r="AX68">
        <v>0.28547346324726736</v>
      </c>
      <c r="AY68">
        <v>3.9450735456192376E-9</v>
      </c>
      <c r="AZ68">
        <v>1080577.4158407254</v>
      </c>
      <c r="BA68">
        <v>1.0165248071527838E-5</v>
      </c>
      <c r="BB68" s="23">
        <v>5708588.6553510046</v>
      </c>
      <c r="BC68" s="26">
        <v>-11602.809492745437</v>
      </c>
      <c r="BD68" s="27">
        <v>-0.20283953018104742</v>
      </c>
      <c r="BE68" s="23">
        <v>5742100</v>
      </c>
      <c r="BF68" s="28">
        <v>0.99416392179707846</v>
      </c>
      <c r="BG68">
        <v>1</v>
      </c>
      <c r="BH68">
        <v>-0.128</v>
      </c>
      <c r="BI68">
        <v>4.5999999999999999E-2</v>
      </c>
      <c r="BJ68">
        <v>5625</v>
      </c>
      <c r="BK68" s="21">
        <v>1.0201646162160578</v>
      </c>
      <c r="BL68">
        <v>108.110241542381</v>
      </c>
      <c r="BM68">
        <v>5.7085886553510043</v>
      </c>
      <c r="BN68">
        <v>108.110241542381</v>
      </c>
      <c r="BO68">
        <v>1.0201646162160578</v>
      </c>
      <c r="BP68">
        <v>4639.0050029614831</v>
      </c>
      <c r="BQ68" s="29" t="s">
        <v>604</v>
      </c>
      <c r="BR68">
        <v>0.3175</v>
      </c>
    </row>
    <row r="69" spans="1:70">
      <c r="A69" s="20" t="s">
        <v>671</v>
      </c>
      <c r="B69">
        <v>13789520</v>
      </c>
      <c r="C69" s="21">
        <v>608.621106065763</v>
      </c>
      <c r="D69">
        <v>85.147893581579396</v>
      </c>
      <c r="E69">
        <v>624.86627494838649</v>
      </c>
      <c r="F69">
        <v>2643264.3898665085</v>
      </c>
      <c r="G69">
        <v>1562686.9740257831</v>
      </c>
      <c r="H69">
        <v>2.2019594042733509E-5</v>
      </c>
      <c r="I69">
        <v>7.2223252690249831E-5</v>
      </c>
      <c r="J69">
        <v>0.4911212487937569</v>
      </c>
      <c r="K69">
        <v>7679.7516396704104</v>
      </c>
      <c r="L69">
        <v>6.5036382888884548E-3</v>
      </c>
      <c r="M69">
        <v>68</v>
      </c>
      <c r="N69">
        <v>3593.4</v>
      </c>
      <c r="O69" s="22">
        <v>1.7719053836560401E-5</v>
      </c>
      <c r="P69" s="22">
        <v>1.4921936786020801E-2</v>
      </c>
      <c r="Q69" s="22">
        <v>4.7498000000000002E-3</v>
      </c>
      <c r="R69">
        <v>0.3175</v>
      </c>
      <c r="S69" s="23">
        <v>7604529.92578125</v>
      </c>
      <c r="T69">
        <v>446.050522823802</v>
      </c>
      <c r="U69" s="24">
        <v>519.73025393911325</v>
      </c>
      <c r="V69">
        <v>0.03</v>
      </c>
      <c r="W69" s="22">
        <v>236321.83104796908</v>
      </c>
      <c r="X69">
        <v>2.4099415895864951E-2</v>
      </c>
      <c r="Y69">
        <v>6.4416443265370651</v>
      </c>
      <c r="Z69">
        <v>6.4416443519234532</v>
      </c>
      <c r="AA69">
        <v>-2.538638810278826E-8</v>
      </c>
      <c r="AB69">
        <v>1.2537098975203588E-5</v>
      </c>
      <c r="AC69">
        <v>742.07774324398076</v>
      </c>
      <c r="AD69">
        <v>6485.3304841759882</v>
      </c>
      <c r="AE69">
        <v>519.73025393911337</v>
      </c>
      <c r="AF69" s="25">
        <v>0</v>
      </c>
      <c r="AG69">
        <v>1.2646913341628782E-5</v>
      </c>
      <c r="AH69">
        <v>62.250174159922913</v>
      </c>
      <c r="AI69">
        <v>0.31562888603594524</v>
      </c>
      <c r="AJ69">
        <v>34.535943671395493</v>
      </c>
      <c r="AK69">
        <v>8.6270501237342252</v>
      </c>
      <c r="AL69">
        <v>1.1293680422758512</v>
      </c>
      <c r="AM69">
        <v>608.62110605626788</v>
      </c>
      <c r="AN69">
        <v>9.4951246865093708E-9</v>
      </c>
      <c r="AO69">
        <v>1.0981436642519446E-7</v>
      </c>
      <c r="AP69">
        <v>3.8354233007358616</v>
      </c>
      <c r="AQ69">
        <v>3.7069409143844659E-5</v>
      </c>
      <c r="AR69">
        <v>6.3783638540269883E-6</v>
      </c>
      <c r="AS69">
        <v>17.417911298028326</v>
      </c>
      <c r="AT69">
        <v>11.23749530855634</v>
      </c>
      <c r="AU69">
        <v>3.5468781260737985</v>
      </c>
      <c r="AV69">
        <v>0.28854517466206309</v>
      </c>
      <c r="AW69">
        <v>7.5374465983126231E-3</v>
      </c>
      <c r="AX69">
        <v>0.28854516748522141</v>
      </c>
      <c r="AY69">
        <v>7.1768416765038978E-9</v>
      </c>
      <c r="AZ69">
        <v>1080577.4158407254</v>
      </c>
      <c r="BA69">
        <v>9.665011196217259E-6</v>
      </c>
      <c r="BB69" s="23">
        <v>7671844.1368228057</v>
      </c>
      <c r="BC69" s="26">
        <v>67314.21104155574</v>
      </c>
      <c r="BD69" s="27">
        <v>0.88518569456007801</v>
      </c>
      <c r="BE69" s="23">
        <v>6941000</v>
      </c>
      <c r="BF69" s="28">
        <v>1.1052937814180674</v>
      </c>
      <c r="BG69">
        <v>1</v>
      </c>
      <c r="BH69">
        <v>-0.28399999999999997</v>
      </c>
      <c r="BI69">
        <v>4.5999999999999999E-2</v>
      </c>
      <c r="BJ69">
        <v>5625</v>
      </c>
      <c r="BK69" s="21">
        <v>1.0031828863447607</v>
      </c>
      <c r="BL69">
        <v>162.570583241961</v>
      </c>
      <c r="BM69">
        <v>7.6718441368228056</v>
      </c>
      <c r="BN69">
        <v>162.570583241961</v>
      </c>
      <c r="BO69">
        <v>1.0031828863447607</v>
      </c>
      <c r="BP69">
        <v>15023.547876274492</v>
      </c>
      <c r="BQ69" s="29" t="s">
        <v>604</v>
      </c>
      <c r="BR69">
        <v>0.3175</v>
      </c>
    </row>
    <row r="70" spans="1:70">
      <c r="A70" s="20" t="s">
        <v>672</v>
      </c>
      <c r="B70">
        <v>13789520</v>
      </c>
      <c r="C70" s="21">
        <v>608.621106065763</v>
      </c>
      <c r="D70">
        <v>85.147893581579396</v>
      </c>
      <c r="E70">
        <v>624.86627494838649</v>
      </c>
      <c r="F70">
        <v>2643264.3898665085</v>
      </c>
      <c r="G70">
        <v>1562686.9740257831</v>
      </c>
      <c r="H70">
        <v>2.2019594042733509E-5</v>
      </c>
      <c r="I70">
        <v>7.2223252690249831E-5</v>
      </c>
      <c r="J70">
        <v>0.4911212487937569</v>
      </c>
      <c r="K70">
        <v>7679.7516396704104</v>
      </c>
      <c r="L70">
        <v>6.5036382888884548E-3</v>
      </c>
      <c r="M70" s="30">
        <v>69</v>
      </c>
      <c r="N70">
        <v>3593.4</v>
      </c>
      <c r="O70" s="22">
        <v>1.7719053836560401E-5</v>
      </c>
      <c r="P70" s="22">
        <v>1.4921936786020801E-2</v>
      </c>
      <c r="Q70" s="22">
        <v>4.7498000000000002E-3</v>
      </c>
      <c r="R70">
        <v>0.3175</v>
      </c>
      <c r="S70" s="23">
        <v>6453330.37109375</v>
      </c>
      <c r="T70">
        <v>479.48806170427099</v>
      </c>
      <c r="U70" s="24">
        <v>542.01390500833429</v>
      </c>
      <c r="V70">
        <v>0.03</v>
      </c>
      <c r="W70" s="22">
        <v>236321.83104796908</v>
      </c>
      <c r="X70">
        <v>2.4099415895864951E-2</v>
      </c>
      <c r="Y70">
        <v>6.4416443265370651</v>
      </c>
      <c r="Z70">
        <v>6.4416443519234532</v>
      </c>
      <c r="AA70">
        <v>-2.538638810278826E-8</v>
      </c>
      <c r="AB70">
        <v>1.2537098975203588E-5</v>
      </c>
      <c r="AC70">
        <v>717.73743157676097</v>
      </c>
      <c r="AD70">
        <v>6485.3304841759882</v>
      </c>
      <c r="AE70">
        <v>542.01390500833406</v>
      </c>
      <c r="AF70" s="25">
        <v>0</v>
      </c>
      <c r="AG70">
        <v>1.2630406897222401E-5</v>
      </c>
      <c r="AH70">
        <v>62.250174159922913</v>
      </c>
      <c r="AI70">
        <v>0.31562888603594524</v>
      </c>
      <c r="AJ70">
        <v>34.49086819575691</v>
      </c>
      <c r="AK70">
        <v>7.055106116313369</v>
      </c>
      <c r="AL70">
        <v>1.1293680422758512</v>
      </c>
      <c r="AM70">
        <v>608.62110605779253</v>
      </c>
      <c r="AN70">
        <v>7.9704705058247782E-9</v>
      </c>
      <c r="AO70">
        <v>9.3307922018812773E-8</v>
      </c>
      <c r="AP70">
        <v>3.8316203440986261</v>
      </c>
      <c r="AQ70">
        <v>3.7143029858975278E-5</v>
      </c>
      <c r="AR70">
        <v>6.3618574096206066E-6</v>
      </c>
      <c r="AS70">
        <v>17.372835822389746</v>
      </c>
      <c r="AT70">
        <v>11.224539133541137</v>
      </c>
      <c r="AU70">
        <v>3.542788782986463</v>
      </c>
      <c r="AV70">
        <v>0.28883156111216302</v>
      </c>
      <c r="AW70">
        <v>7.5374465983126231E-3</v>
      </c>
      <c r="AX70">
        <v>0.28883155409487599</v>
      </c>
      <c r="AY70">
        <v>7.0172870292317668E-9</v>
      </c>
      <c r="AZ70">
        <v>1080577.4158407254</v>
      </c>
      <c r="BA70">
        <v>9.6938178951320487E-6</v>
      </c>
      <c r="BB70" s="23">
        <v>6499300.734181881</v>
      </c>
      <c r="BC70" s="26">
        <v>45970.363088130951</v>
      </c>
      <c r="BD70" s="27">
        <v>0.71235099467470175</v>
      </c>
      <c r="BE70" s="23">
        <v>6941000</v>
      </c>
      <c r="BF70" s="28">
        <v>0.93636374213829143</v>
      </c>
      <c r="BG70">
        <v>1</v>
      </c>
      <c r="BH70">
        <v>-0.14799999999999999</v>
      </c>
      <c r="BI70">
        <v>4.5999999999999999E-2</v>
      </c>
      <c r="BJ70">
        <v>5625</v>
      </c>
      <c r="BK70" s="21">
        <v>1.0112037703158538</v>
      </c>
      <c r="BL70">
        <v>129.13304436149201</v>
      </c>
      <c r="BM70">
        <v>6.4993007341818805</v>
      </c>
      <c r="BN70">
        <v>129.13304436149201</v>
      </c>
      <c r="BO70">
        <v>1.0112037703158538</v>
      </c>
      <c r="BP70">
        <v>7944.6995971477027</v>
      </c>
      <c r="BQ70" s="29" t="s">
        <v>604</v>
      </c>
      <c r="BR70">
        <v>0.3175</v>
      </c>
    </row>
    <row r="71" spans="1:70">
      <c r="A71" s="20" t="s">
        <v>673</v>
      </c>
      <c r="B71">
        <v>13789520</v>
      </c>
      <c r="C71" s="21">
        <v>608.621106065763</v>
      </c>
      <c r="D71">
        <v>85.147893581579396</v>
      </c>
      <c r="E71">
        <v>624.86627494838649</v>
      </c>
      <c r="F71">
        <v>2643264.3898665085</v>
      </c>
      <c r="G71">
        <v>1562686.9740257831</v>
      </c>
      <c r="H71">
        <v>2.2019594042733509E-5</v>
      </c>
      <c r="I71">
        <v>7.2223252690249831E-5</v>
      </c>
      <c r="J71">
        <v>0.4911212487937569</v>
      </c>
      <c r="K71">
        <v>7679.7516396704104</v>
      </c>
      <c r="L71">
        <v>6.5036382888884548E-3</v>
      </c>
      <c r="M71">
        <v>70</v>
      </c>
      <c r="N71">
        <v>3606.96</v>
      </c>
      <c r="O71" s="22">
        <v>1.7719053836560401E-5</v>
      </c>
      <c r="P71" s="22">
        <v>1.4921936786020801E-2</v>
      </c>
      <c r="Q71" s="22">
        <v>4.7498000000000002E-3</v>
      </c>
      <c r="R71">
        <v>0.3175</v>
      </c>
      <c r="S71" s="23">
        <v>6592208.49609375</v>
      </c>
      <c r="T71">
        <v>475.56753850351203</v>
      </c>
      <c r="U71" s="24">
        <v>539.19884361331526</v>
      </c>
      <c r="V71">
        <v>0.03</v>
      </c>
      <c r="W71" s="22">
        <v>237213.61154248976</v>
      </c>
      <c r="X71">
        <v>2.4062651639905692E-2</v>
      </c>
      <c r="Y71">
        <v>6.4465633993775704</v>
      </c>
      <c r="Z71">
        <v>6.4465634208098503</v>
      </c>
      <c r="AA71">
        <v>-2.1432279950772681E-8</v>
      </c>
      <c r="AB71">
        <v>1.2462023386315325E-5</v>
      </c>
      <c r="AC71">
        <v>720.27722797398849</v>
      </c>
      <c r="AD71">
        <v>6504.8361010317985</v>
      </c>
      <c r="AE71">
        <v>539.19884361331503</v>
      </c>
      <c r="AF71" s="25">
        <v>0</v>
      </c>
      <c r="AG71">
        <v>1.255564472945757E-5</v>
      </c>
      <c r="AH71">
        <v>62.625190988135991</v>
      </c>
      <c r="AI71">
        <v>0.31657818786947012</v>
      </c>
      <c r="AJ71">
        <v>34.389831617291343</v>
      </c>
      <c r="AK71">
        <v>7.2227461319253434</v>
      </c>
      <c r="AL71">
        <v>1.1293680422758512</v>
      </c>
      <c r="AM71">
        <v>608.62110605935266</v>
      </c>
      <c r="AN71">
        <v>6.4103460317710415E-9</v>
      </c>
      <c r="AO71">
        <v>9.3621343142245064E-8</v>
      </c>
      <c r="AP71">
        <v>3.8381186890542995</v>
      </c>
      <c r="AQ71">
        <v>3.7017362098716023E-5</v>
      </c>
      <c r="AR71">
        <v>6.3246330362999076E-6</v>
      </c>
      <c r="AS71">
        <v>17.32312994244052</v>
      </c>
      <c r="AT71">
        <v>11.210212997098855</v>
      </c>
      <c r="AU71">
        <v>3.5489089162523371</v>
      </c>
      <c r="AV71">
        <v>0.28920977280196247</v>
      </c>
      <c r="AW71">
        <v>7.4923102997796545E-3</v>
      </c>
      <c r="AX71">
        <v>0.28920976539469678</v>
      </c>
      <c r="AY71">
        <v>7.4072656897072875E-9</v>
      </c>
      <c r="AZ71">
        <v>1080577.4158407254</v>
      </c>
      <c r="BA71">
        <v>9.6446632055135811E-6</v>
      </c>
      <c r="BB71" s="23">
        <v>6554367.2696159771</v>
      </c>
      <c r="BC71" s="26">
        <v>-37841.226477772929</v>
      </c>
      <c r="BD71" s="27">
        <v>-0.57402957597891446</v>
      </c>
      <c r="BE71" s="23">
        <v>6215350</v>
      </c>
      <c r="BF71" s="28">
        <v>1.0545451615139898</v>
      </c>
      <c r="BG71">
        <v>1</v>
      </c>
      <c r="BH71">
        <v>-0.216</v>
      </c>
      <c r="BI71">
        <v>4.5999999999999999E-2</v>
      </c>
      <c r="BJ71">
        <v>5625</v>
      </c>
      <c r="BK71" s="21">
        <v>1.009867727518347</v>
      </c>
      <c r="BL71">
        <v>133.05356756225098</v>
      </c>
      <c r="BM71">
        <v>6.5543672696159767</v>
      </c>
      <c r="BN71">
        <v>133.05356756225098</v>
      </c>
      <c r="BO71">
        <v>1.009867727518347</v>
      </c>
      <c r="BP71">
        <v>8658.9664360624065</v>
      </c>
      <c r="BQ71" s="29" t="s">
        <v>604</v>
      </c>
      <c r="BR71">
        <v>0.3175</v>
      </c>
    </row>
    <row r="72" spans="1:70">
      <c r="A72" s="20" t="s">
        <v>674</v>
      </c>
      <c r="B72">
        <v>13789520</v>
      </c>
      <c r="C72" s="21">
        <v>608.621106065763</v>
      </c>
      <c r="D72">
        <v>85.147893581579396</v>
      </c>
      <c r="E72">
        <v>624.86627494838649</v>
      </c>
      <c r="F72">
        <v>2643264.3898665085</v>
      </c>
      <c r="G72">
        <v>1562686.9740257831</v>
      </c>
      <c r="H72">
        <v>2.2019594042733509E-5</v>
      </c>
      <c r="I72">
        <v>7.2223252690249831E-5</v>
      </c>
      <c r="J72">
        <v>0.4911212487937569</v>
      </c>
      <c r="K72">
        <v>7679.7516396704104</v>
      </c>
      <c r="L72">
        <v>6.5036382888884548E-3</v>
      </c>
      <c r="M72" s="30">
        <v>71</v>
      </c>
      <c r="N72">
        <v>3606.96</v>
      </c>
      <c r="O72" s="22">
        <v>1.7719053836560401E-5</v>
      </c>
      <c r="P72" s="22">
        <v>1.4921936786020801E-2</v>
      </c>
      <c r="Q72" s="22">
        <v>4.7498000000000002E-3</v>
      </c>
      <c r="R72">
        <v>0.3175</v>
      </c>
      <c r="S72" s="23">
        <v>5709005.37109375</v>
      </c>
      <c r="T72">
        <v>506.68610815273303</v>
      </c>
      <c r="U72" s="24">
        <v>561.7922934101972</v>
      </c>
      <c r="V72">
        <v>0.03</v>
      </c>
      <c r="W72" s="22">
        <v>237213.61154248976</v>
      </c>
      <c r="X72">
        <v>2.4062651639905692E-2</v>
      </c>
      <c r="Y72">
        <v>6.4465633993775704</v>
      </c>
      <c r="Z72">
        <v>6.4465634208098503</v>
      </c>
      <c r="AA72">
        <v>-2.1432279950772681E-8</v>
      </c>
      <c r="AB72">
        <v>1.2462023386315325E-5</v>
      </c>
      <c r="AC72">
        <v>700.68843737748841</v>
      </c>
      <c r="AD72">
        <v>6504.8361010317985</v>
      </c>
      <c r="AE72">
        <v>561.79229444050077</v>
      </c>
      <c r="AF72" s="25">
        <v>1.0303035651304526E-6</v>
      </c>
      <c r="AG72">
        <v>1.2544296840293665E-5</v>
      </c>
      <c r="AH72">
        <v>62.625190988135991</v>
      </c>
      <c r="AI72">
        <v>0.31657818786947012</v>
      </c>
      <c r="AJ72">
        <v>34.358749820540382</v>
      </c>
      <c r="AK72">
        <v>5.9564688696020003</v>
      </c>
      <c r="AL72">
        <v>1.1293680422758512</v>
      </c>
      <c r="AM72">
        <v>608.62110606080273</v>
      </c>
      <c r="AN72">
        <v>4.960270416631829E-9</v>
      </c>
      <c r="AO72">
        <v>8.2273453978340194E-8</v>
      </c>
      <c r="AP72">
        <v>3.8354753731724802</v>
      </c>
      <c r="AQ72">
        <v>3.7068402602977105E-5</v>
      </c>
      <c r="AR72">
        <v>6.3132851471360028E-6</v>
      </c>
      <c r="AS72">
        <v>17.292048145689552</v>
      </c>
      <c r="AT72">
        <v>11.201233755384354</v>
      </c>
      <c r="AU72">
        <v>3.5460662841819186</v>
      </c>
      <c r="AV72">
        <v>0.28940908899056161</v>
      </c>
      <c r="AW72">
        <v>7.4923102997796545E-3</v>
      </c>
      <c r="AX72">
        <v>0.28940908169624102</v>
      </c>
      <c r="AY72">
        <v>7.2943205919884235E-9</v>
      </c>
      <c r="AZ72">
        <v>1080577.4158407254</v>
      </c>
      <c r="BA72">
        <v>9.6646175496927516E-6</v>
      </c>
      <c r="BB72" s="23">
        <v>5748016.8108693417</v>
      </c>
      <c r="BC72" s="26">
        <v>39011.439775591716</v>
      </c>
      <c r="BD72" s="27">
        <v>0.68333163554403475</v>
      </c>
      <c r="BE72" s="23">
        <v>6215350</v>
      </c>
      <c r="BF72" s="28">
        <v>0.9248098354669233</v>
      </c>
      <c r="BG72">
        <v>1</v>
      </c>
      <c r="BH72">
        <v>-8.5000000000000006E-2</v>
      </c>
      <c r="BI72">
        <v>4.5999999999999999E-2</v>
      </c>
      <c r="BJ72">
        <v>5625</v>
      </c>
      <c r="BK72" s="21">
        <v>1.0232590848615937</v>
      </c>
      <c r="BL72">
        <v>101.93499791302997</v>
      </c>
      <c r="BM72">
        <v>5.7480168108693412</v>
      </c>
      <c r="BN72">
        <v>101.93499791302997</v>
      </c>
      <c r="BO72">
        <v>1.0232590848615937</v>
      </c>
      <c r="BP72">
        <v>3835.9439664870274</v>
      </c>
      <c r="BQ72" s="29" t="s">
        <v>604</v>
      </c>
      <c r="BR72">
        <v>0.3175</v>
      </c>
    </row>
    <row r="73" spans="1:70">
      <c r="A73" s="20" t="s">
        <v>675</v>
      </c>
      <c r="B73">
        <v>13789520</v>
      </c>
      <c r="C73" s="21">
        <v>608.621106065763</v>
      </c>
      <c r="D73">
        <v>85.147893581579396</v>
      </c>
      <c r="E73">
        <v>624.86627494838649</v>
      </c>
      <c r="F73">
        <v>2643264.3898665085</v>
      </c>
      <c r="G73">
        <v>1562686.9740257831</v>
      </c>
      <c r="H73">
        <v>2.2019594042733509E-5</v>
      </c>
      <c r="I73">
        <v>7.2223252690249831E-5</v>
      </c>
      <c r="J73">
        <v>0.4911212487937569</v>
      </c>
      <c r="K73">
        <v>7679.7516396704104</v>
      </c>
      <c r="L73">
        <v>6.5036382888884548E-3</v>
      </c>
      <c r="M73">
        <v>72</v>
      </c>
      <c r="N73">
        <v>3647.64</v>
      </c>
      <c r="O73" s="22">
        <v>1.7719053836560401E-5</v>
      </c>
      <c r="P73" s="22">
        <v>1.4921936786020801E-2</v>
      </c>
      <c r="Q73" s="22">
        <v>4.7498000000000002E-3</v>
      </c>
      <c r="R73">
        <v>0.3175</v>
      </c>
      <c r="S73" s="23">
        <v>8961083.984375</v>
      </c>
      <c r="T73">
        <v>414.08396642751802</v>
      </c>
      <c r="U73" s="24">
        <v>499.61619749360216</v>
      </c>
      <c r="V73">
        <v>0.03</v>
      </c>
      <c r="W73" s="22">
        <v>239888.95302605163</v>
      </c>
      <c r="X73">
        <v>2.3953673772885188E-2</v>
      </c>
      <c r="Y73">
        <v>6.4612111628115638</v>
      </c>
      <c r="Z73">
        <v>6.4612111743555216</v>
      </c>
      <c r="AA73">
        <v>-1.1543957789683645E-8</v>
      </c>
      <c r="AB73">
        <v>1.2241048773257568E-5</v>
      </c>
      <c r="AC73">
        <v>767.6649693814702</v>
      </c>
      <c r="AD73">
        <v>6563.2859359548429</v>
      </c>
      <c r="AE73">
        <v>499.6161974936021</v>
      </c>
      <c r="AF73" s="25">
        <v>0</v>
      </c>
      <c r="AG73">
        <v>1.2366662876038516E-5</v>
      </c>
      <c r="AH73">
        <v>63.755696846139266</v>
      </c>
      <c r="AI73">
        <v>0.31942283184416953</v>
      </c>
      <c r="AJ73">
        <v>34.176573552148916</v>
      </c>
      <c r="AK73">
        <v>10.298496713095926</v>
      </c>
      <c r="AL73">
        <v>1.1293680422758512</v>
      </c>
      <c r="AM73">
        <v>608.62110603850783</v>
      </c>
      <c r="AN73">
        <v>2.7255168788542505E-8</v>
      </c>
      <c r="AO73">
        <v>1.2561410278094725E-7</v>
      </c>
      <c r="AP73">
        <v>3.8649238767673637</v>
      </c>
      <c r="AQ73">
        <v>3.6505674691776633E-5</v>
      </c>
      <c r="AR73">
        <v>6.2461384894097314E-6</v>
      </c>
      <c r="AS73">
        <v>17.261860668478299</v>
      </c>
      <c r="AT73">
        <v>11.192497410951177</v>
      </c>
      <c r="AU73">
        <v>3.5751392184145603</v>
      </c>
      <c r="AV73">
        <v>0.28978465835280343</v>
      </c>
      <c r="AW73">
        <v>7.3594578473263478E-3</v>
      </c>
      <c r="AX73">
        <v>0.28978464937463849</v>
      </c>
      <c r="AY73">
        <v>8.9781649337261626E-9</v>
      </c>
      <c r="AZ73">
        <v>1080577.4158407254</v>
      </c>
      <c r="BA73">
        <v>9.4453800011994322E-6</v>
      </c>
      <c r="BB73" s="23">
        <v>8979702.2806377504</v>
      </c>
      <c r="BC73" s="26">
        <v>18618.296262750402</v>
      </c>
      <c r="BD73" s="27">
        <v>0.20776834917755715</v>
      </c>
      <c r="BE73" s="23">
        <v>8171449.9999999981</v>
      </c>
      <c r="BF73" s="28">
        <v>1.0989117330018237</v>
      </c>
      <c r="BG73">
        <v>1</v>
      </c>
      <c r="BH73">
        <v>-0.33400000000000002</v>
      </c>
      <c r="BI73">
        <v>4.5999999999999999E-2</v>
      </c>
      <c r="BJ73">
        <v>5625</v>
      </c>
      <c r="BK73" s="21">
        <v>1.0006590215441316</v>
      </c>
      <c r="BL73">
        <v>194.53713963824498</v>
      </c>
      <c r="BM73">
        <v>8.9797022806377491</v>
      </c>
      <c r="BN73">
        <v>194.53713963824498</v>
      </c>
      <c r="BO73">
        <v>1.0006590215441316</v>
      </c>
      <c r="BP73">
        <v>23881.727527570427</v>
      </c>
      <c r="BQ73" s="29" t="s">
        <v>604</v>
      </c>
      <c r="BR73">
        <v>0.3175</v>
      </c>
    </row>
    <row r="74" spans="1:70">
      <c r="A74" s="20" t="s">
        <v>676</v>
      </c>
      <c r="B74">
        <v>13789520</v>
      </c>
      <c r="C74" s="21">
        <v>608.621106065763</v>
      </c>
      <c r="D74">
        <v>85.147893581579396</v>
      </c>
      <c r="E74">
        <v>624.86627494838649</v>
      </c>
      <c r="F74">
        <v>2643264.3898665085</v>
      </c>
      <c r="G74">
        <v>1562686.9740257831</v>
      </c>
      <c r="H74">
        <v>2.2019594042733509E-5</v>
      </c>
      <c r="I74">
        <v>7.2223252690249831E-5</v>
      </c>
      <c r="J74">
        <v>0.4911212487937569</v>
      </c>
      <c r="K74">
        <v>7679.7516396704104</v>
      </c>
      <c r="L74">
        <v>6.5036382888884548E-3</v>
      </c>
      <c r="M74" s="30">
        <v>73</v>
      </c>
      <c r="N74">
        <v>3647.64</v>
      </c>
      <c r="O74" s="22">
        <v>1.7719053836560401E-5</v>
      </c>
      <c r="P74" s="22">
        <v>1.4921936786020801E-2</v>
      </c>
      <c r="Q74" s="22">
        <v>4.7498000000000002E-3</v>
      </c>
      <c r="R74">
        <v>0.3175</v>
      </c>
      <c r="S74" s="23">
        <v>8746646.38671875</v>
      </c>
      <c r="T74">
        <v>419.27906470028603</v>
      </c>
      <c r="U74" s="24">
        <v>502.76452037803864</v>
      </c>
      <c r="V74">
        <v>0.03</v>
      </c>
      <c r="W74" s="22">
        <v>239888.95302605163</v>
      </c>
      <c r="X74">
        <v>2.3953673772885188E-2</v>
      </c>
      <c r="Y74">
        <v>6.4612111628115638</v>
      </c>
      <c r="Z74">
        <v>6.4612111743555216</v>
      </c>
      <c r="AA74">
        <v>-1.1543957789683645E-8</v>
      </c>
      <c r="AB74">
        <v>1.2241048773257568E-5</v>
      </c>
      <c r="AC74">
        <v>763.31474989916103</v>
      </c>
      <c r="AD74">
        <v>6563.2859359548429</v>
      </c>
      <c r="AE74">
        <v>502.76452037803875</v>
      </c>
      <c r="AF74" s="25">
        <v>0</v>
      </c>
      <c r="AG74">
        <v>1.2364566448114385E-5</v>
      </c>
      <c r="AH74">
        <v>63.755696846139266</v>
      </c>
      <c r="AI74">
        <v>0.31942283184416953</v>
      </c>
      <c r="AJ74">
        <v>34.170779853083616</v>
      </c>
      <c r="AK74">
        <v>10.017083798620281</v>
      </c>
      <c r="AL74">
        <v>1.1293680422758512</v>
      </c>
      <c r="AM74">
        <v>608.62110604063673</v>
      </c>
      <c r="AN74">
        <v>2.5126269065367524E-8</v>
      </c>
      <c r="AO74">
        <v>1.2351767485681715E-7</v>
      </c>
      <c r="AP74">
        <v>3.8644251373754872</v>
      </c>
      <c r="AQ74">
        <v>3.6515098081919646E-5</v>
      </c>
      <c r="AR74">
        <v>6.2440420614856013E-6</v>
      </c>
      <c r="AS74">
        <v>17.256066969412998</v>
      </c>
      <c r="AT74">
        <v>11.190818950071229</v>
      </c>
      <c r="AU74">
        <v>3.5746030796871482</v>
      </c>
      <c r="AV74">
        <v>0.28982205768833902</v>
      </c>
      <c r="AW74">
        <v>7.3594578473263478E-3</v>
      </c>
      <c r="AX74">
        <v>0.28982204873280082</v>
      </c>
      <c r="AY74">
        <v>8.9555381999062433E-9</v>
      </c>
      <c r="AZ74">
        <v>1080577.4158407254</v>
      </c>
      <c r="BA74">
        <v>9.4490375111054081E-6</v>
      </c>
      <c r="BB74" s="23">
        <v>8826418.3263821099</v>
      </c>
      <c r="BC74" s="26">
        <v>79771.939663359895</v>
      </c>
      <c r="BD74" s="27">
        <v>0.91202886382246717</v>
      </c>
      <c r="BE74" s="23">
        <v>7950600</v>
      </c>
      <c r="BF74" s="28">
        <v>1.110157513443276</v>
      </c>
      <c r="BG74">
        <v>1</v>
      </c>
      <c r="BH74">
        <v>-0.32900000000000001</v>
      </c>
      <c r="BI74">
        <v>4.5999999999999999E-2</v>
      </c>
      <c r="BJ74">
        <v>5625</v>
      </c>
      <c r="BK74" s="21">
        <v>1.0008725420440561</v>
      </c>
      <c r="BL74">
        <v>189.34204136547697</v>
      </c>
      <c r="BM74">
        <v>8.8264183263821092</v>
      </c>
      <c r="BN74">
        <v>189.34204136547697</v>
      </c>
      <c r="BO74">
        <v>1.0008725420440561</v>
      </c>
      <c r="BP74">
        <v>22303.045319207835</v>
      </c>
      <c r="BQ74" s="29" t="s">
        <v>604</v>
      </c>
      <c r="BR74">
        <v>0.3175</v>
      </c>
    </row>
    <row r="75" spans="1:70">
      <c r="A75" s="20" t="s">
        <v>677</v>
      </c>
      <c r="B75">
        <v>13789520</v>
      </c>
      <c r="C75" s="21">
        <v>608.621106065763</v>
      </c>
      <c r="D75">
        <v>85.147893581579396</v>
      </c>
      <c r="E75">
        <v>624.86627494838649</v>
      </c>
      <c r="F75">
        <v>2643264.3898665085</v>
      </c>
      <c r="G75">
        <v>1562686.9740257831</v>
      </c>
      <c r="H75">
        <v>2.2019594042733509E-5</v>
      </c>
      <c r="I75">
        <v>7.2223252690249831E-5</v>
      </c>
      <c r="J75">
        <v>0.4911212487937569</v>
      </c>
      <c r="K75">
        <v>7679.7516396704104</v>
      </c>
      <c r="L75">
        <v>6.5036382888884548E-3</v>
      </c>
      <c r="M75">
        <v>74</v>
      </c>
      <c r="N75">
        <v>3701.88</v>
      </c>
      <c r="O75" s="22">
        <v>1.7719053836560401E-5</v>
      </c>
      <c r="P75" s="22">
        <v>1.4921936786020801E-2</v>
      </c>
      <c r="Q75" s="22">
        <v>4.7498000000000002E-3</v>
      </c>
      <c r="R75">
        <v>0.3175</v>
      </c>
      <c r="S75" s="23">
        <v>1800099.34765625</v>
      </c>
      <c r="T75">
        <v>602.76785429697395</v>
      </c>
      <c r="U75" s="24">
        <v>619.69779201440997</v>
      </c>
      <c r="V75">
        <v>0.03</v>
      </c>
      <c r="W75" s="22">
        <v>243456.07500413424</v>
      </c>
      <c r="X75">
        <v>2.3811358616391751E-2</v>
      </c>
      <c r="Y75">
        <v>6.4804910037808234</v>
      </c>
      <c r="Z75">
        <v>6.4804910224067394</v>
      </c>
      <c r="AA75">
        <v>-1.8625915920722491E-8</v>
      </c>
      <c r="AB75">
        <v>1.1955998419780062E-5</v>
      </c>
      <c r="AC75">
        <v>626.35489008827983</v>
      </c>
      <c r="AD75">
        <v>6641.0647532744524</v>
      </c>
      <c r="AE75">
        <v>619.69779228781238</v>
      </c>
      <c r="AF75" s="25">
        <v>2.7340240649209591E-7</v>
      </c>
      <c r="AG75">
        <v>1.1981123166331146E-5</v>
      </c>
      <c r="AH75">
        <v>65.27573584950099</v>
      </c>
      <c r="AI75">
        <v>0.32320818118414246</v>
      </c>
      <c r="AJ75">
        <v>33.503480047396422</v>
      </c>
      <c r="AK75">
        <v>1.152017344823584</v>
      </c>
      <c r="AL75">
        <v>1.1293680422758512</v>
      </c>
      <c r="AM75">
        <v>608.62110606200486</v>
      </c>
      <c r="AN75">
        <v>3.7581457945634611E-9</v>
      </c>
      <c r="AO75">
        <v>2.5124746551083619E-8</v>
      </c>
      <c r="AP75">
        <v>3.865583842422164</v>
      </c>
      <c r="AQ75">
        <v>3.6493210631574896E-5</v>
      </c>
      <c r="AR75">
        <v>6.0031239564411147E-6</v>
      </c>
      <c r="AS75">
        <v>16.78686888570406</v>
      </c>
      <c r="AT75">
        <v>11.052984834217922</v>
      </c>
      <c r="AU75">
        <v>3.5724151249234848</v>
      </c>
      <c r="AV75">
        <v>0.29316871749867923</v>
      </c>
      <c r="AW75">
        <v>7.1880823304371266E-3</v>
      </c>
      <c r="AX75">
        <v>0.29316870791071947</v>
      </c>
      <c r="AY75">
        <v>9.587959759471687E-9</v>
      </c>
      <c r="AZ75">
        <v>1080577.4158407254</v>
      </c>
      <c r="BA75">
        <v>9.4405430380494228E-6</v>
      </c>
      <c r="BB75" s="23">
        <v>1796998.3784393179</v>
      </c>
      <c r="BC75" s="26">
        <v>-3100.969216932077</v>
      </c>
      <c r="BD75" s="27">
        <v>-0.17226655967458543</v>
      </c>
      <c r="BE75" s="23">
        <v>2508225</v>
      </c>
      <c r="BF75" s="28">
        <v>0.71644225635232806</v>
      </c>
      <c r="BG75">
        <v>1</v>
      </c>
      <c r="BH75">
        <v>0.13</v>
      </c>
      <c r="BI75">
        <v>4.5999999999999999E-2</v>
      </c>
      <c r="BJ75">
        <v>5625</v>
      </c>
      <c r="BK75" s="21">
        <v>1.0373880985752275</v>
      </c>
      <c r="BL75">
        <v>5.8532517687890504</v>
      </c>
      <c r="BM75">
        <v>1.7969983784393178</v>
      </c>
      <c r="BN75">
        <v>5.8532517687890504</v>
      </c>
      <c r="BO75">
        <v>1.0373880985752275</v>
      </c>
      <c r="BP75">
        <v>1166.0004147657082</v>
      </c>
      <c r="BQ75" s="29" t="s">
        <v>604</v>
      </c>
      <c r="BR75">
        <v>0.3175</v>
      </c>
    </row>
    <row r="76" spans="1:70">
      <c r="A76" s="20" t="s">
        <v>678</v>
      </c>
      <c r="B76">
        <v>13789520</v>
      </c>
      <c r="C76" s="21">
        <v>608.621106065763</v>
      </c>
      <c r="D76">
        <v>85.147893581579396</v>
      </c>
      <c r="E76">
        <v>624.86627494838649</v>
      </c>
      <c r="F76">
        <v>2643264.3898665085</v>
      </c>
      <c r="G76">
        <v>1562686.9740257831</v>
      </c>
      <c r="H76">
        <v>2.2019594042733509E-5</v>
      </c>
      <c r="I76">
        <v>7.2223252690249831E-5</v>
      </c>
      <c r="J76">
        <v>0.4911212487937569</v>
      </c>
      <c r="K76">
        <v>7679.7516396704104</v>
      </c>
      <c r="L76">
        <v>6.5036382888884548E-3</v>
      </c>
      <c r="M76" s="30">
        <v>75</v>
      </c>
      <c r="N76">
        <v>3769.68</v>
      </c>
      <c r="O76" s="22">
        <v>1.7719053836560401E-5</v>
      </c>
      <c r="P76" s="22">
        <v>1.4921936786020801E-2</v>
      </c>
      <c r="Q76" s="22">
        <v>4.7498000000000002E-3</v>
      </c>
      <c r="R76">
        <v>0.3175</v>
      </c>
      <c r="S76" s="23">
        <v>1884253.72734375</v>
      </c>
      <c r="T76">
        <v>601.93187912108897</v>
      </c>
      <c r="U76" s="24">
        <v>619.33455854386693</v>
      </c>
      <c r="V76">
        <v>0.03</v>
      </c>
      <c r="W76" s="22">
        <v>247914.9774767374</v>
      </c>
      <c r="X76">
        <v>2.3638084170766852E-2</v>
      </c>
      <c r="Y76">
        <v>6.5041996338577084</v>
      </c>
      <c r="Z76">
        <v>6.5041996482593518</v>
      </c>
      <c r="AA76">
        <v>-1.4401643433359368E-8</v>
      </c>
      <c r="AB76">
        <v>1.1614311032901836E-5</v>
      </c>
      <c r="AC76">
        <v>627.08753358073386</v>
      </c>
      <c r="AD76">
        <v>6738.045093933315</v>
      </c>
      <c r="AE76">
        <v>619.33455854386682</v>
      </c>
      <c r="AF76" s="25">
        <v>0</v>
      </c>
      <c r="AG76">
        <v>1.1640274965411744E-5</v>
      </c>
      <c r="AH76">
        <v>67.196116278937154</v>
      </c>
      <c r="AI76">
        <v>0.32792803269583182</v>
      </c>
      <c r="AJ76">
        <v>33.025684291013263</v>
      </c>
      <c r="AK76">
        <v>1.2024160531926171</v>
      </c>
      <c r="AL76">
        <v>1.1293680422758512</v>
      </c>
      <c r="AM76">
        <v>608.62110606104625</v>
      </c>
      <c r="AN76">
        <v>4.7167532102321275E-9</v>
      </c>
      <c r="AO76">
        <v>2.5963932509908194E-8</v>
      </c>
      <c r="AP76">
        <v>3.8963516805844725</v>
      </c>
      <c r="AQ76">
        <v>3.5919143358082579E-5</v>
      </c>
      <c r="AR76">
        <v>5.8331194489608262E-6</v>
      </c>
      <c r="AS76">
        <v>16.549674464355341</v>
      </c>
      <c r="AT76">
        <v>10.981832159010732</v>
      </c>
      <c r="AU76">
        <v>3.6012506153002088</v>
      </c>
      <c r="AV76">
        <v>0.29510106528426361</v>
      </c>
      <c r="AW76">
        <v>6.9826559844375106E-3</v>
      </c>
      <c r="AX76">
        <v>0.29510105331864217</v>
      </c>
      <c r="AY76">
        <v>1.1965621438125851E-8</v>
      </c>
      <c r="AZ76">
        <v>1080577.4158407254</v>
      </c>
      <c r="BA76">
        <v>9.2186605067165111E-6</v>
      </c>
      <c r="BB76" s="23">
        <v>1901715.8325049593</v>
      </c>
      <c r="BC76" s="26">
        <v>17462.105161209358</v>
      </c>
      <c r="BD76" s="27">
        <v>0.92673852293904435</v>
      </c>
      <c r="BE76" s="23">
        <v>2637580</v>
      </c>
      <c r="BF76" s="28">
        <v>0.72100783009613334</v>
      </c>
      <c r="BG76">
        <v>1</v>
      </c>
      <c r="BH76">
        <v>0.13</v>
      </c>
      <c r="BI76">
        <v>4.5999999999999999E-2</v>
      </c>
      <c r="BJ76">
        <v>5625</v>
      </c>
      <c r="BK76" s="21">
        <v>1.0377648140122122</v>
      </c>
      <c r="BL76">
        <v>6.6892269446740329</v>
      </c>
      <c r="BM76">
        <v>1.9017158325049592</v>
      </c>
      <c r="BN76">
        <v>6.6892269446740329</v>
      </c>
      <c r="BO76">
        <v>1.0377648140122122</v>
      </c>
      <c r="BP76">
        <v>1109.6076015434305</v>
      </c>
      <c r="BQ76" s="29" t="s">
        <v>604</v>
      </c>
      <c r="BR76">
        <v>0.3175</v>
      </c>
    </row>
    <row r="77" spans="1:70">
      <c r="A77" s="20" t="s">
        <v>679</v>
      </c>
      <c r="B77">
        <v>13789520</v>
      </c>
      <c r="C77" s="21">
        <v>608.621106065763</v>
      </c>
      <c r="D77">
        <v>85.147893581579396</v>
      </c>
      <c r="E77">
        <v>624.86627494838649</v>
      </c>
      <c r="F77">
        <v>2643264.3898665085</v>
      </c>
      <c r="G77">
        <v>1562686.9740257831</v>
      </c>
      <c r="H77">
        <v>2.2019594042733509E-5</v>
      </c>
      <c r="I77">
        <v>7.2223252690249831E-5</v>
      </c>
      <c r="J77">
        <v>0.4911212487937569</v>
      </c>
      <c r="K77">
        <v>7679.7516396704104</v>
      </c>
      <c r="L77">
        <v>6.5036382888884548E-3</v>
      </c>
      <c r="M77">
        <v>76</v>
      </c>
      <c r="N77">
        <v>3783.24</v>
      </c>
      <c r="O77" s="22">
        <v>1.7719053836560401E-5</v>
      </c>
      <c r="P77" s="22">
        <v>1.4921936786020801E-2</v>
      </c>
      <c r="Q77" s="22">
        <v>4.7498000000000002E-3</v>
      </c>
      <c r="R77">
        <v>0.3175</v>
      </c>
      <c r="S77" s="23">
        <v>11639746.09375</v>
      </c>
      <c r="T77">
        <v>357.53101423134598</v>
      </c>
      <c r="U77" s="24">
        <v>464.64861493977298</v>
      </c>
      <c r="V77">
        <v>0.03</v>
      </c>
      <c r="W77" s="22">
        <v>248806.75797125802</v>
      </c>
      <c r="X77">
        <v>2.360402573567142E-2</v>
      </c>
      <c r="Y77">
        <v>6.5088904228757531</v>
      </c>
      <c r="Z77">
        <v>6.5088904394100471</v>
      </c>
      <c r="AA77">
        <v>-1.6534293934000743E-8</v>
      </c>
      <c r="AB77">
        <v>1.1547841993175833E-5</v>
      </c>
      <c r="AC77">
        <v>814.18000914638992</v>
      </c>
      <c r="AD77">
        <v>6757.4092639581613</v>
      </c>
      <c r="AE77">
        <v>464.64861493977287</v>
      </c>
      <c r="AF77" s="25">
        <v>0</v>
      </c>
      <c r="AG77">
        <v>1.1702757029410869E-5</v>
      </c>
      <c r="AH77">
        <v>67.582895152861596</v>
      </c>
      <c r="AI77">
        <v>0.3288704505770586</v>
      </c>
      <c r="AJ77">
        <v>33.298378358832998</v>
      </c>
      <c r="AK77">
        <v>13.366792805846323</v>
      </c>
      <c r="AL77">
        <v>1.1293680422758512</v>
      </c>
      <c r="AM77">
        <v>608.62110605989744</v>
      </c>
      <c r="AN77">
        <v>5.8655587054090574E-9</v>
      </c>
      <c r="AO77">
        <v>1.549150362350363E-7</v>
      </c>
      <c r="AP77">
        <v>3.936046880263937</v>
      </c>
      <c r="AQ77">
        <v>3.5198304457655116E-5</v>
      </c>
      <c r="AR77">
        <v>5.9288360328229528E-6</v>
      </c>
      <c r="AS77">
        <v>16.869582522500639</v>
      </c>
      <c r="AT77">
        <v>11.077560747559673</v>
      </c>
      <c r="AU77">
        <v>3.6430823943446877</v>
      </c>
      <c r="AV77">
        <v>0.29296448591924928</v>
      </c>
      <c r="AW77">
        <v>6.9426940412186857E-3</v>
      </c>
      <c r="AX77">
        <v>0.29296447165792899</v>
      </c>
      <c r="AY77">
        <v>1.4261320291364399E-8</v>
      </c>
      <c r="AZ77">
        <v>1080577.4158407254</v>
      </c>
      <c r="BA77">
        <v>8.9425521413746084E-6</v>
      </c>
      <c r="BB77" s="23">
        <v>11697015.464684645</v>
      </c>
      <c r="BC77" s="26">
        <v>57269.370934644714</v>
      </c>
      <c r="BD77" s="27">
        <v>0.49201563739775811</v>
      </c>
      <c r="BE77" s="23">
        <v>9969800</v>
      </c>
      <c r="BF77" s="28">
        <v>1.1732447456001771</v>
      </c>
      <c r="BG77">
        <v>1</v>
      </c>
      <c r="BH77">
        <v>-0.45700000000000002</v>
      </c>
      <c r="BI77">
        <v>4.5999999999999999E-2</v>
      </c>
      <c r="BJ77">
        <v>5625</v>
      </c>
      <c r="BK77" s="21">
        <v>1.0000166897022662</v>
      </c>
      <c r="BL77">
        <v>251.09009183441702</v>
      </c>
      <c r="BM77">
        <v>11.697015464684645</v>
      </c>
      <c r="BN77">
        <v>251.09009183441702</v>
      </c>
      <c r="BO77">
        <v>1.0000166897022662</v>
      </c>
      <c r="BP77">
        <v>44559.026870662616</v>
      </c>
      <c r="BQ77" s="29" t="s">
        <v>604</v>
      </c>
      <c r="BR77">
        <v>0.3175</v>
      </c>
    </row>
    <row r="78" spans="1:70">
      <c r="A78" s="20" t="s">
        <v>680</v>
      </c>
      <c r="B78">
        <v>13789520</v>
      </c>
      <c r="C78" s="21">
        <v>608.621106065763</v>
      </c>
      <c r="D78">
        <v>85.147893581579396</v>
      </c>
      <c r="E78">
        <v>624.86627494838649</v>
      </c>
      <c r="F78">
        <v>2643264.3898665085</v>
      </c>
      <c r="G78">
        <v>1562686.9740257831</v>
      </c>
      <c r="H78">
        <v>2.2019594042733509E-5</v>
      </c>
      <c r="I78">
        <v>7.2223252690249831E-5</v>
      </c>
      <c r="J78">
        <v>0.4911212487937569</v>
      </c>
      <c r="K78">
        <v>7679.7516396704104</v>
      </c>
      <c r="L78">
        <v>6.5036382888884548E-3</v>
      </c>
      <c r="M78" s="30">
        <v>77</v>
      </c>
      <c r="N78">
        <v>3905.28</v>
      </c>
      <c r="O78" s="22">
        <v>1.7719053836560401E-5</v>
      </c>
      <c r="P78" s="22">
        <v>1.4921936786020801E-2</v>
      </c>
      <c r="Q78" s="22">
        <v>4.7498000000000002E-3</v>
      </c>
      <c r="R78">
        <v>0.3175</v>
      </c>
      <c r="S78" s="23">
        <v>2845917.6351562501</v>
      </c>
      <c r="T78">
        <v>588.56034428011105</v>
      </c>
      <c r="U78" s="24">
        <v>613.93214969667804</v>
      </c>
      <c r="V78">
        <v>0.03</v>
      </c>
      <c r="W78" s="22">
        <v>256832.78242194376</v>
      </c>
      <c r="X78">
        <v>2.3306034074063234E-2</v>
      </c>
      <c r="Y78">
        <v>6.5503696908217366</v>
      </c>
      <c r="Z78">
        <v>6.5503697070469586</v>
      </c>
      <c r="AA78">
        <v>-1.6225222054799815E-8</v>
      </c>
      <c r="AB78">
        <v>1.0975946116808048E-5</v>
      </c>
      <c r="AC78">
        <v>639.5546850609785</v>
      </c>
      <c r="AD78">
        <v>6931.2195591048785</v>
      </c>
      <c r="AE78">
        <v>613.93215010917834</v>
      </c>
      <c r="AF78" s="25">
        <v>4.1250029880757211E-7</v>
      </c>
      <c r="AG78">
        <v>1.1012881044473511E-5</v>
      </c>
      <c r="AH78">
        <v>71.104266216421252</v>
      </c>
      <c r="AI78">
        <v>0.3373294720521543</v>
      </c>
      <c r="AJ78">
        <v>32.141436059434149</v>
      </c>
      <c r="AK78">
        <v>2.0231354661867496</v>
      </c>
      <c r="AL78">
        <v>1.1293680422758512</v>
      </c>
      <c r="AM78">
        <v>608.62110606525164</v>
      </c>
      <c r="AN78">
        <v>5.113633960718289E-10</v>
      </c>
      <c r="AO78">
        <v>3.693492766546358E-8</v>
      </c>
      <c r="AP78">
        <v>3.9593420467187999</v>
      </c>
      <c r="AQ78">
        <v>3.478533774573329E-5</v>
      </c>
      <c r="AR78">
        <v>5.5249079860694874E-6</v>
      </c>
      <c r="AS78">
        <v>16.124615897637618</v>
      </c>
      <c r="AT78">
        <v>10.851735210482927</v>
      </c>
      <c r="AU78">
        <v>3.6606101094019792</v>
      </c>
      <c r="AV78">
        <v>0.29873193731682068</v>
      </c>
      <c r="AW78">
        <v>6.5988637311570732E-3</v>
      </c>
      <c r="AX78">
        <v>0.29873191961249596</v>
      </c>
      <c r="AY78">
        <v>1.7704324728473608E-8</v>
      </c>
      <c r="AZ78">
        <v>1080577.4158407254</v>
      </c>
      <c r="BA78">
        <v>8.7856359302325807E-6</v>
      </c>
      <c r="BB78" s="23">
        <v>2838618.4589116429</v>
      </c>
      <c r="BC78" s="26">
        <v>-7299.1762446071953</v>
      </c>
      <c r="BD78" s="27">
        <v>-0.2564788296906016</v>
      </c>
      <c r="BE78" s="23">
        <v>3344300</v>
      </c>
      <c r="BF78" s="28">
        <v>0.84879300867495233</v>
      </c>
      <c r="BG78">
        <v>1</v>
      </c>
      <c r="BH78">
        <v>8.8999999999999996E-2</v>
      </c>
      <c r="BI78">
        <v>4.5999999999999999E-2</v>
      </c>
      <c r="BJ78">
        <v>5625</v>
      </c>
      <c r="BK78" s="21">
        <v>1.0428609739097174</v>
      </c>
      <c r="BL78">
        <v>20.060761785651948</v>
      </c>
      <c r="BM78">
        <v>2.8386184589116428</v>
      </c>
      <c r="BN78">
        <v>20.060761785651948</v>
      </c>
      <c r="BO78">
        <v>1.0428609739097174</v>
      </c>
      <c r="BP78">
        <v>397.57322056851768</v>
      </c>
      <c r="BQ78" s="29" t="s">
        <v>604</v>
      </c>
      <c r="BR78">
        <v>0.3175</v>
      </c>
    </row>
    <row r="79" spans="1:70">
      <c r="A79" s="20" t="s">
        <v>681</v>
      </c>
      <c r="B79">
        <v>13789520</v>
      </c>
      <c r="C79" s="21">
        <v>608.621106065763</v>
      </c>
      <c r="D79">
        <v>85.147893581579396</v>
      </c>
      <c r="E79">
        <v>624.86627494838649</v>
      </c>
      <c r="F79">
        <v>2643264.3898665085</v>
      </c>
      <c r="G79">
        <v>1562686.9740257831</v>
      </c>
      <c r="H79">
        <v>2.2019594042733509E-5</v>
      </c>
      <c r="I79">
        <v>7.2223252690249831E-5</v>
      </c>
      <c r="J79">
        <v>0.4911212487937569</v>
      </c>
      <c r="K79">
        <v>7679.7516396704104</v>
      </c>
      <c r="L79">
        <v>6.5036382888884548E-3</v>
      </c>
      <c r="M79">
        <v>78</v>
      </c>
      <c r="N79">
        <v>3973.08</v>
      </c>
      <c r="O79" s="22">
        <v>1.7719053836560401E-5</v>
      </c>
      <c r="P79" s="22">
        <v>1.4921936786020801E-2</v>
      </c>
      <c r="Q79" s="22">
        <v>4.7498000000000002E-3</v>
      </c>
      <c r="R79">
        <v>0.3175</v>
      </c>
      <c r="S79" s="23">
        <v>2905594.00390625</v>
      </c>
      <c r="T79">
        <v>588.17556002646495</v>
      </c>
      <c r="U79" s="24">
        <v>613.6373448252516</v>
      </c>
      <c r="V79">
        <v>0.03</v>
      </c>
      <c r="W79" s="22">
        <v>261291.68489454698</v>
      </c>
      <c r="X79">
        <v>2.314682056029143E-2</v>
      </c>
      <c r="Y79">
        <v>6.5728591754018684</v>
      </c>
      <c r="Z79">
        <v>6.5728591860058225</v>
      </c>
      <c r="AA79">
        <v>-1.0603954159194018E-8</v>
      </c>
      <c r="AB79">
        <v>1.0677479180822466E-5</v>
      </c>
      <c r="AC79">
        <v>639.82020102577599</v>
      </c>
      <c r="AD79">
        <v>7027.425863163131</v>
      </c>
      <c r="AE79">
        <v>613.6373452405669</v>
      </c>
      <c r="AF79" s="25">
        <v>4.1531529859639704E-7</v>
      </c>
      <c r="AG79">
        <v>1.0714530052761663E-5</v>
      </c>
      <c r="AH79">
        <v>73.09183951099017</v>
      </c>
      <c r="AI79">
        <v>0.34201165265245409</v>
      </c>
      <c r="AJ79">
        <v>31.70473098000587</v>
      </c>
      <c r="AK79">
        <v>2.0450752933472178</v>
      </c>
      <c r="AL79">
        <v>1.1293680422758512</v>
      </c>
      <c r="AM79">
        <v>608.62110606550368</v>
      </c>
      <c r="AN79">
        <v>2.5931967684300616E-10</v>
      </c>
      <c r="AO79">
        <v>3.7050871939197134E-8</v>
      </c>
      <c r="AP79">
        <v>3.9888420781933736</v>
      </c>
      <c r="AQ79">
        <v>3.4272720824434897E-5</v>
      </c>
      <c r="AR79">
        <v>5.37579046235043E-6</v>
      </c>
      <c r="AS79">
        <v>15.907183009839192</v>
      </c>
      <c r="AT79">
        <v>10.783853844188659</v>
      </c>
      <c r="AU79">
        <v>3.6882036752134835</v>
      </c>
      <c r="AV79">
        <v>0.30063840297989008</v>
      </c>
      <c r="AW79">
        <v>6.419422012159494E-3</v>
      </c>
      <c r="AX79">
        <v>0.30063838207624827</v>
      </c>
      <c r="AY79">
        <v>2.0903641817504592E-8</v>
      </c>
      <c r="AZ79">
        <v>1080577.4158407254</v>
      </c>
      <c r="BA79">
        <v>8.5921478345308923E-6</v>
      </c>
      <c r="BB79" s="23">
        <v>2911653.3234708169</v>
      </c>
      <c r="BC79" s="26">
        <v>6059.3195645669475</v>
      </c>
      <c r="BD79" s="27">
        <v>0.20853978761041156</v>
      </c>
      <c r="BE79" s="23">
        <v>3129760</v>
      </c>
      <c r="BF79" s="28">
        <v>0.93031201225359672</v>
      </c>
      <c r="BG79">
        <v>1</v>
      </c>
      <c r="BH79">
        <v>7.1999999999999995E-2</v>
      </c>
      <c r="BI79">
        <v>4.5999999999999999E-2</v>
      </c>
      <c r="BJ79">
        <v>5625</v>
      </c>
      <c r="BK79" s="21">
        <v>1.0429769240598905</v>
      </c>
      <c r="BL79">
        <v>20.445546039298051</v>
      </c>
      <c r="BM79">
        <v>2.9116533234708166</v>
      </c>
      <c r="BN79">
        <v>20.445546039298051</v>
      </c>
      <c r="BO79">
        <v>1.0429769240598905</v>
      </c>
      <c r="BP79">
        <v>382.37666970121211</v>
      </c>
      <c r="BQ79" s="29" t="s">
        <v>604</v>
      </c>
      <c r="BR79">
        <v>0.3175</v>
      </c>
    </row>
    <row r="80" spans="1:70">
      <c r="A80" s="20" t="s">
        <v>682</v>
      </c>
      <c r="B80">
        <v>13789520</v>
      </c>
      <c r="C80" s="21">
        <v>608.621106065763</v>
      </c>
      <c r="D80">
        <v>85.147893581579396</v>
      </c>
      <c r="E80">
        <v>624.86627494838649</v>
      </c>
      <c r="F80">
        <v>2643264.3898665085</v>
      </c>
      <c r="G80">
        <v>1562686.9740257831</v>
      </c>
      <c r="H80">
        <v>2.2019594042733509E-5</v>
      </c>
      <c r="I80">
        <v>7.2223252690249831E-5</v>
      </c>
      <c r="J80">
        <v>0.4911212487937569</v>
      </c>
      <c r="K80">
        <v>7679.7516396704104</v>
      </c>
      <c r="L80">
        <v>6.5036382888884548E-3</v>
      </c>
      <c r="M80" s="30">
        <v>79</v>
      </c>
      <c r="N80">
        <v>2766.24</v>
      </c>
      <c r="O80" s="22">
        <v>4.7446061512773302E-5</v>
      </c>
      <c r="P80" s="22">
        <v>2.441771474076131E-2</v>
      </c>
      <c r="Q80" s="22">
        <v>7.7723999999999996E-3</v>
      </c>
      <c r="R80">
        <v>0.59055000000000002</v>
      </c>
      <c r="S80" s="23">
        <v>2094230.21484375</v>
      </c>
      <c r="T80">
        <v>584.781818283598</v>
      </c>
      <c r="U80" s="24">
        <v>614.7423082158125</v>
      </c>
      <c r="V80">
        <v>0.03</v>
      </c>
      <c r="W80" s="22">
        <v>297692.54326179845</v>
      </c>
      <c r="X80">
        <v>2.4120812357165521E-2</v>
      </c>
      <c r="Y80">
        <v>6.4387866497231192</v>
      </c>
      <c r="Z80">
        <v>6.4387866773748144</v>
      </c>
      <c r="AA80">
        <v>-2.7651695155839207E-8</v>
      </c>
      <c r="AB80">
        <v>2.11369857143727E-5</v>
      </c>
      <c r="AC80">
        <v>642.43728194641153</v>
      </c>
      <c r="AD80">
        <v>8173.1398903448398</v>
      </c>
      <c r="AE80">
        <v>614.74230821581261</v>
      </c>
      <c r="AF80" s="25">
        <v>0</v>
      </c>
      <c r="AG80">
        <v>2.1184351476232629E-5</v>
      </c>
      <c r="AH80">
        <v>36.922795199503511</v>
      </c>
      <c r="AI80">
        <v>0.24308252720246545</v>
      </c>
      <c r="AJ80">
        <v>44.553205728341958</v>
      </c>
      <c r="AK80">
        <v>2.0995665976791646</v>
      </c>
      <c r="AL80">
        <v>1.1293680422758512</v>
      </c>
      <c r="AM80">
        <v>608.62110602655025</v>
      </c>
      <c r="AN80">
        <v>3.9212750380102079E-8</v>
      </c>
      <c r="AO80">
        <v>4.7365761859928556E-8</v>
      </c>
      <c r="AP80">
        <v>3.2922763440467468</v>
      </c>
      <c r="AQ80">
        <v>5.0309465751330063E-5</v>
      </c>
      <c r="AR80">
        <v>1.0615858619046279E-5</v>
      </c>
      <c r="AS80">
        <v>22.326410773914937</v>
      </c>
      <c r="AT80">
        <v>12.478851586632882</v>
      </c>
      <c r="AU80">
        <v>3.0333907802632165</v>
      </c>
      <c r="AV80">
        <v>0.25888556378353034</v>
      </c>
      <c r="AW80">
        <v>1.2707796387863634E-2</v>
      </c>
      <c r="AX80">
        <v>0.25888555946154235</v>
      </c>
      <c r="AY80">
        <v>4.3219879897193891E-9</v>
      </c>
      <c r="AZ80">
        <v>1080577.4158407254</v>
      </c>
      <c r="BA80">
        <v>1.5281057995724469E-5</v>
      </c>
      <c r="BB80" s="23">
        <v>2092926.9745094173</v>
      </c>
      <c r="BC80" s="26">
        <v>-1303.2403343326878</v>
      </c>
      <c r="BD80" s="27">
        <v>-6.2230041620802527E-2</v>
      </c>
      <c r="BE80" s="23">
        <v>2236895</v>
      </c>
      <c r="BF80" s="28">
        <v>0.93563934583850261</v>
      </c>
      <c r="BG80">
        <v>1</v>
      </c>
      <c r="BH80">
        <v>8.3000000000000004E-2</v>
      </c>
      <c r="BI80">
        <v>4.5999999999999999E-2</v>
      </c>
      <c r="BJ80">
        <v>5625</v>
      </c>
      <c r="BK80" s="21">
        <v>1.0439130446113452</v>
      </c>
      <c r="BL80">
        <v>23.839287782165002</v>
      </c>
      <c r="BM80">
        <v>2.092926974509417</v>
      </c>
      <c r="BN80">
        <v>23.839287782165002</v>
      </c>
      <c r="BO80">
        <v>1.0439130446113452</v>
      </c>
      <c r="BP80">
        <v>261.16861938768136</v>
      </c>
      <c r="BQ80" s="29" t="s">
        <v>604</v>
      </c>
      <c r="BR80">
        <v>0.59055000000000002</v>
      </c>
    </row>
    <row r="81" spans="1:70">
      <c r="A81" s="20" t="s">
        <v>683</v>
      </c>
      <c r="B81">
        <v>13789520</v>
      </c>
      <c r="C81" s="21">
        <v>608.621106065763</v>
      </c>
      <c r="D81">
        <v>85.147893581579396</v>
      </c>
      <c r="E81">
        <v>624.86627494838649</v>
      </c>
      <c r="F81">
        <v>2643264.3898665085</v>
      </c>
      <c r="G81">
        <v>1562686.9740257831</v>
      </c>
      <c r="H81">
        <v>2.2019594042733509E-5</v>
      </c>
      <c r="I81">
        <v>7.2223252690249831E-5</v>
      </c>
      <c r="J81">
        <v>0.4911212487937569</v>
      </c>
      <c r="K81">
        <v>7679.7516396704104</v>
      </c>
      <c r="L81">
        <v>6.5036382888884548E-3</v>
      </c>
      <c r="M81">
        <v>80</v>
      </c>
      <c r="N81">
        <v>2766.24</v>
      </c>
      <c r="O81" s="22">
        <v>4.7446061512773302E-5</v>
      </c>
      <c r="P81" s="22">
        <v>2.441771474076131E-2</v>
      </c>
      <c r="Q81" s="22">
        <v>7.7723999999999996E-3</v>
      </c>
      <c r="R81">
        <v>0.59055000000000002</v>
      </c>
      <c r="S81" s="23">
        <v>2117343.70090375</v>
      </c>
      <c r="T81">
        <v>584.22817624184802</v>
      </c>
      <c r="U81" s="24">
        <v>614.51933247879379</v>
      </c>
      <c r="V81">
        <v>0.03</v>
      </c>
      <c r="W81" s="22">
        <v>297692.54326179845</v>
      </c>
      <c r="X81">
        <v>2.4120812357165521E-2</v>
      </c>
      <c r="Y81">
        <v>6.4387866497231192</v>
      </c>
      <c r="Z81">
        <v>6.4387866773748144</v>
      </c>
      <c r="AA81">
        <v>-2.7651695155839207E-8</v>
      </c>
      <c r="AB81">
        <v>2.11369857143727E-5</v>
      </c>
      <c r="AC81">
        <v>642.94875346210131</v>
      </c>
      <c r="AD81">
        <v>8173.1398903448398</v>
      </c>
      <c r="AE81">
        <v>614.51933247879367</v>
      </c>
      <c r="AF81" s="25">
        <v>0</v>
      </c>
      <c r="AG81">
        <v>2.1184978513202451E-5</v>
      </c>
      <c r="AH81">
        <v>36.922795199503511</v>
      </c>
      <c r="AI81">
        <v>0.24308252720246545</v>
      </c>
      <c r="AJ81">
        <v>44.554524461518525</v>
      </c>
      <c r="AK81">
        <v>2.1313128658407905</v>
      </c>
      <c r="AL81">
        <v>1.1293680422758512</v>
      </c>
      <c r="AM81">
        <v>608.62110602596147</v>
      </c>
      <c r="AN81">
        <v>3.9801534512662329E-8</v>
      </c>
      <c r="AO81">
        <v>4.799279882975065E-8</v>
      </c>
      <c r="AP81">
        <v>3.2923428982368397</v>
      </c>
      <c r="AQ81">
        <v>5.0307431776128907E-5</v>
      </c>
      <c r="AR81">
        <v>1.0616485656016101E-5</v>
      </c>
      <c r="AS81">
        <v>22.327729507091505</v>
      </c>
      <c r="AT81">
        <v>12.479146908224262</v>
      </c>
      <c r="AU81">
        <v>3.0334625677819869</v>
      </c>
      <c r="AV81">
        <v>0.25888033045485281</v>
      </c>
      <c r="AW81">
        <v>1.2707796387863634E-2</v>
      </c>
      <c r="AX81">
        <v>0.25888032613097223</v>
      </c>
      <c r="AY81">
        <v>4.3238805869094676E-9</v>
      </c>
      <c r="AZ81">
        <v>1080577.4158407254</v>
      </c>
      <c r="BA81">
        <v>1.5280131301958319E-5</v>
      </c>
      <c r="BB81" s="23">
        <v>2120762.1501219622</v>
      </c>
      <c r="BC81" s="26">
        <v>3418.4492182121612</v>
      </c>
      <c r="BD81" s="27">
        <v>0.16144989671507076</v>
      </c>
      <c r="BE81" s="23">
        <v>2255825</v>
      </c>
      <c r="BF81" s="28">
        <v>0.94012707108129501</v>
      </c>
      <c r="BG81">
        <v>1</v>
      </c>
      <c r="BH81">
        <v>8.2000000000000003E-2</v>
      </c>
      <c r="BI81">
        <v>4.5999999999999999E-2</v>
      </c>
      <c r="BJ81">
        <v>5625</v>
      </c>
      <c r="BK81" s="21">
        <v>1.0440505646942355</v>
      </c>
      <c r="BL81">
        <v>24.392929823914983</v>
      </c>
      <c r="BM81">
        <v>2.120762150121962</v>
      </c>
      <c r="BN81">
        <v>24.392929823914983</v>
      </c>
      <c r="BO81">
        <v>1.0440505646942355</v>
      </c>
      <c r="BP81">
        <v>243.5806394812424</v>
      </c>
      <c r="BQ81" s="29" t="s">
        <v>604</v>
      </c>
      <c r="BR81">
        <v>0.59055000000000002</v>
      </c>
    </row>
    <row r="82" spans="1:70">
      <c r="A82" s="20" t="s">
        <v>684</v>
      </c>
      <c r="B82">
        <v>13789520</v>
      </c>
      <c r="C82" s="21">
        <v>608.621106065763</v>
      </c>
      <c r="D82">
        <v>85.147893581579396</v>
      </c>
      <c r="E82">
        <v>624.86627494838649</v>
      </c>
      <c r="F82">
        <v>2643264.3898665085</v>
      </c>
      <c r="G82">
        <v>1562686.9740257831</v>
      </c>
      <c r="H82">
        <v>2.2019594042733509E-5</v>
      </c>
      <c r="I82">
        <v>7.2223252690249831E-5</v>
      </c>
      <c r="J82">
        <v>0.4911212487937569</v>
      </c>
      <c r="K82">
        <v>7679.7516396704104</v>
      </c>
      <c r="L82">
        <v>6.5036382888884548E-3</v>
      </c>
      <c r="M82" s="30">
        <v>81</v>
      </c>
      <c r="N82">
        <v>2888.28</v>
      </c>
      <c r="O82" s="22">
        <v>4.7446061512773302E-5</v>
      </c>
      <c r="P82" s="22">
        <v>2.441771474076131E-2</v>
      </c>
      <c r="Q82" s="22">
        <v>7.7723999999999996E-3</v>
      </c>
      <c r="R82">
        <v>0.59055000000000002</v>
      </c>
      <c r="S82" s="23">
        <v>2566785.78515625</v>
      </c>
      <c r="T82">
        <v>574.77270588422698</v>
      </c>
      <c r="U82" s="24">
        <v>609.94208321618748</v>
      </c>
      <c r="V82">
        <v>0.03</v>
      </c>
      <c r="W82" s="22">
        <v>310826.03781746601</v>
      </c>
      <c r="X82">
        <v>2.3699630481878314E-2</v>
      </c>
      <c r="Y82">
        <v>6.4957486639876452</v>
      </c>
      <c r="Z82">
        <v>6.4957486725553082</v>
      </c>
      <c r="AA82">
        <v>-8.5676630234843287E-9</v>
      </c>
      <c r="AB82">
        <v>1.9733064588115867E-5</v>
      </c>
      <c r="AC82">
        <v>651.22910042428555</v>
      </c>
      <c r="AD82">
        <v>8458.8863608814681</v>
      </c>
      <c r="AE82">
        <v>609.94208321618737</v>
      </c>
      <c r="AF82" s="25">
        <v>0</v>
      </c>
      <c r="AG82">
        <v>1.9787395108738755E-5</v>
      </c>
      <c r="AH82">
        <v>39.549690377876139</v>
      </c>
      <c r="AI82">
        <v>0.25158109386462224</v>
      </c>
      <c r="AJ82">
        <v>43.070178221059891</v>
      </c>
      <c r="AK82">
        <v>2.6594041703459577</v>
      </c>
      <c r="AL82">
        <v>1.1293680422758512</v>
      </c>
      <c r="AM82">
        <v>608.62110605938778</v>
      </c>
      <c r="AN82">
        <v>6.3752167989150621E-9</v>
      </c>
      <c r="AO82">
        <v>5.433052062288793E-8</v>
      </c>
      <c r="AP82">
        <v>3.3600322616442204</v>
      </c>
      <c r="AQ82">
        <v>4.8300916755332585E-5</v>
      </c>
      <c r="AR82">
        <v>9.9208628146808215E-6</v>
      </c>
      <c r="AS82">
        <v>21.594218298409693</v>
      </c>
      <c r="AT82">
        <v>12.312128037449112</v>
      </c>
      <c r="AU82">
        <v>3.0974986394627324</v>
      </c>
      <c r="AV82">
        <v>0.26253362218148801</v>
      </c>
      <c r="AW82">
        <v>1.1863743027645828E-2</v>
      </c>
      <c r="AX82">
        <v>0.26253361502624023</v>
      </c>
      <c r="AY82">
        <v>7.1552477831637873E-9</v>
      </c>
      <c r="AZ82">
        <v>1080577.4158407254</v>
      </c>
      <c r="BA82">
        <v>1.437513481840698E-5</v>
      </c>
      <c r="BB82" s="23">
        <v>2551966.1675147801</v>
      </c>
      <c r="BC82" s="26">
        <v>-14819.617641469929</v>
      </c>
      <c r="BD82" s="27">
        <v>-0.57736090511222005</v>
      </c>
      <c r="BE82" s="23">
        <v>2527155</v>
      </c>
      <c r="BF82" s="28">
        <v>1.009817825782265</v>
      </c>
      <c r="BG82">
        <v>1</v>
      </c>
      <c r="BH82">
        <v>4.9000000000000002E-2</v>
      </c>
      <c r="BI82">
        <v>4.5999999999999999E-2</v>
      </c>
      <c r="BJ82">
        <v>5625</v>
      </c>
      <c r="BK82" s="21">
        <v>1.0456915736907251</v>
      </c>
      <c r="BL82">
        <v>33.848400181536022</v>
      </c>
      <c r="BM82">
        <v>2.55196616751478</v>
      </c>
      <c r="BN82">
        <v>33.848400181536022</v>
      </c>
      <c r="BO82">
        <v>1.0456915736907251</v>
      </c>
      <c r="BP82">
        <v>37.842180326526055</v>
      </c>
      <c r="BQ82" s="29" t="s">
        <v>604</v>
      </c>
      <c r="BR82">
        <v>0.59055000000000002</v>
      </c>
    </row>
    <row r="83" spans="1:70">
      <c r="A83" s="20" t="s">
        <v>685</v>
      </c>
      <c r="B83">
        <v>13789520</v>
      </c>
      <c r="C83" s="21">
        <v>608.621106065763</v>
      </c>
      <c r="D83">
        <v>85.147893581579396</v>
      </c>
      <c r="E83">
        <v>624.86627494838649</v>
      </c>
      <c r="F83">
        <v>2643264.3898665085</v>
      </c>
      <c r="G83">
        <v>1562686.9740257831</v>
      </c>
      <c r="H83">
        <v>2.2019594042733509E-5</v>
      </c>
      <c r="I83">
        <v>7.2223252690249831E-5</v>
      </c>
      <c r="J83">
        <v>0.4911212487937569</v>
      </c>
      <c r="K83">
        <v>7679.7516396704104</v>
      </c>
      <c r="L83">
        <v>6.5036382888884548E-3</v>
      </c>
      <c r="M83">
        <v>82</v>
      </c>
      <c r="N83">
        <v>2915.4</v>
      </c>
      <c r="O83" s="22">
        <v>4.7446061512773302E-5</v>
      </c>
      <c r="P83" s="22">
        <v>2.441771474076131E-2</v>
      </c>
      <c r="Q83" s="22">
        <v>7.7723999999999996E-3</v>
      </c>
      <c r="R83">
        <v>0.59055000000000002</v>
      </c>
      <c r="S83" s="23">
        <v>2128012.2480937499</v>
      </c>
      <c r="T83">
        <v>585.88293483903703</v>
      </c>
      <c r="U83" s="24">
        <v>614.76912863413236</v>
      </c>
      <c r="V83">
        <v>0.03</v>
      </c>
      <c r="W83" s="22">
        <v>313744.59216316999</v>
      </c>
      <c r="X83">
        <v>2.3609874739834138E-2</v>
      </c>
      <c r="Y83">
        <v>6.5080841313188298</v>
      </c>
      <c r="Z83">
        <v>6.508084147444321</v>
      </c>
      <c r="AA83">
        <v>-1.6125491164586947E-8</v>
      </c>
      <c r="AB83">
        <v>1.9441273774930842E-5</v>
      </c>
      <c r="AC83">
        <v>641.16570809474774</v>
      </c>
      <c r="AD83">
        <v>8522.1289477333557</v>
      </c>
      <c r="AE83">
        <v>614.76912906374866</v>
      </c>
      <c r="AF83" s="25">
        <v>4.2961630697391229E-7</v>
      </c>
      <c r="AG83">
        <v>1.9485781619205198E-5</v>
      </c>
      <c r="AH83">
        <v>40.143285038914101</v>
      </c>
      <c r="AI83">
        <v>0.253462031673718</v>
      </c>
      <c r="AJ83">
        <v>42.730776492779377</v>
      </c>
      <c r="AK83">
        <v>2.0338020593514488</v>
      </c>
      <c r="AL83">
        <v>1.1293680422758512</v>
      </c>
      <c r="AM83">
        <v>608.62110602393591</v>
      </c>
      <c r="AN83">
        <v>4.1827092900348362E-8</v>
      </c>
      <c r="AO83">
        <v>4.4507844274355911E-8</v>
      </c>
      <c r="AP83">
        <v>3.373488659044706</v>
      </c>
      <c r="AQ83">
        <v>4.7916353413602094E-5</v>
      </c>
      <c r="AR83">
        <v>9.765144731739777E-6</v>
      </c>
      <c r="AS83">
        <v>21.414189335897646</v>
      </c>
      <c r="AT83">
        <v>12.27026877692281</v>
      </c>
      <c r="AU83">
        <v>3.1100472533814423</v>
      </c>
      <c r="AV83">
        <v>0.26344140566326368</v>
      </c>
      <c r="AW83">
        <v>1.168831506966206E-2</v>
      </c>
      <c r="AX83">
        <v>0.26344139789857962</v>
      </c>
      <c r="AY83">
        <v>7.7646840623835089E-9</v>
      </c>
      <c r="AZ83">
        <v>1080577.4158407254</v>
      </c>
      <c r="BA83">
        <v>1.4203798576625687E-5</v>
      </c>
      <c r="BB83" s="23">
        <v>2115802.0184860853</v>
      </c>
      <c r="BC83" s="26">
        <v>-12210.229607664514</v>
      </c>
      <c r="BD83" s="27">
        <v>-0.57378568279399267</v>
      </c>
      <c r="BE83" s="23">
        <v>2271600</v>
      </c>
      <c r="BF83" s="28">
        <v>0.93141486990935263</v>
      </c>
      <c r="BG83">
        <v>1</v>
      </c>
      <c r="BH83">
        <v>8.1000000000000003E-2</v>
      </c>
      <c r="BI83">
        <v>4.5999999999999999E-2</v>
      </c>
      <c r="BJ83">
        <v>5625</v>
      </c>
      <c r="BK83" s="21">
        <v>1.0436266770331801</v>
      </c>
      <c r="BL83">
        <v>22.738171226725967</v>
      </c>
      <c r="BM83">
        <v>2.1158020184860851</v>
      </c>
      <c r="BN83">
        <v>22.738171226725967</v>
      </c>
      <c r="BO83">
        <v>1.0436266770331801</v>
      </c>
      <c r="BP83">
        <v>297.97073259783127</v>
      </c>
      <c r="BQ83" s="29" t="s">
        <v>604</v>
      </c>
      <c r="BR83">
        <v>0.59055000000000002</v>
      </c>
    </row>
    <row r="84" spans="1:70">
      <c r="A84" s="20" t="s">
        <v>686</v>
      </c>
      <c r="B84">
        <v>13789520</v>
      </c>
      <c r="C84" s="21">
        <v>608.621106065763</v>
      </c>
      <c r="D84">
        <v>85.147893581579396</v>
      </c>
      <c r="E84">
        <v>624.86627494838649</v>
      </c>
      <c r="F84">
        <v>2643264.3898665085</v>
      </c>
      <c r="G84">
        <v>1562686.9740257831</v>
      </c>
      <c r="H84">
        <v>2.2019594042733509E-5</v>
      </c>
      <c r="I84">
        <v>7.2223252690249831E-5</v>
      </c>
      <c r="J84">
        <v>0.4911212487937569</v>
      </c>
      <c r="K84">
        <v>7679.7516396704104</v>
      </c>
      <c r="L84">
        <v>6.5036382888884548E-3</v>
      </c>
      <c r="M84" s="30">
        <v>83</v>
      </c>
      <c r="N84">
        <v>2915.4</v>
      </c>
      <c r="O84" s="22">
        <v>4.7446061512773302E-5</v>
      </c>
      <c r="P84" s="22">
        <v>2.441771474076131E-2</v>
      </c>
      <c r="Q84" s="22">
        <v>7.7723999999999996E-3</v>
      </c>
      <c r="R84">
        <v>0.59055000000000002</v>
      </c>
      <c r="S84" s="23">
        <v>2152038.68359375</v>
      </c>
      <c r="T84">
        <v>585.33341139100696</v>
      </c>
      <c r="U84" s="24">
        <v>614.54574629392732</v>
      </c>
      <c r="V84">
        <v>0.03</v>
      </c>
      <c r="W84" s="22">
        <v>313744.59216316999</v>
      </c>
      <c r="X84">
        <v>2.3609874739834138E-2</v>
      </c>
      <c r="Y84">
        <v>6.5080841313188298</v>
      </c>
      <c r="Z84">
        <v>6.508084147444321</v>
      </c>
      <c r="AA84">
        <v>-1.6125491164586947E-8</v>
      </c>
      <c r="AB84">
        <v>1.9441273774930842E-5</v>
      </c>
      <c r="AC84">
        <v>641.6711374111577</v>
      </c>
      <c r="AD84">
        <v>8522.1289477333557</v>
      </c>
      <c r="AE84">
        <v>614.54574629392744</v>
      </c>
      <c r="AF84" s="25">
        <v>0</v>
      </c>
      <c r="AG84">
        <v>1.9486759072517173E-5</v>
      </c>
      <c r="AH84">
        <v>40.143285038914101</v>
      </c>
      <c r="AI84">
        <v>0.253462031673718</v>
      </c>
      <c r="AJ84">
        <v>42.732919970512128</v>
      </c>
      <c r="AK84">
        <v>2.0653715473435268</v>
      </c>
      <c r="AL84">
        <v>1.1293680422758512</v>
      </c>
      <c r="AM84">
        <v>608.62110602324856</v>
      </c>
      <c r="AN84">
        <v>4.2514443521213252E-8</v>
      </c>
      <c r="AO84">
        <v>4.548529758633077E-8</v>
      </c>
      <c r="AP84">
        <v>3.3736063177140467</v>
      </c>
      <c r="AQ84">
        <v>4.7913011188375306E-5</v>
      </c>
      <c r="AR84">
        <v>9.7661221850517519E-6</v>
      </c>
      <c r="AS84">
        <v>21.416332813630405</v>
      </c>
      <c r="AT84">
        <v>12.270769232585494</v>
      </c>
      <c r="AU84">
        <v>3.1101740998904686</v>
      </c>
      <c r="AV84">
        <v>0.26343221782357817</v>
      </c>
      <c r="AW84">
        <v>1.168831506966206E-2</v>
      </c>
      <c r="AX84">
        <v>0.263432210055836</v>
      </c>
      <c r="AY84">
        <v>7.7677421717048389E-9</v>
      </c>
      <c r="AZ84">
        <v>1080577.4158407254</v>
      </c>
      <c r="BA84">
        <v>1.4202312503624053E-5</v>
      </c>
      <c r="BB84" s="23">
        <v>2162494.18411357</v>
      </c>
      <c r="BC84" s="26">
        <v>10455.500519820023</v>
      </c>
      <c r="BD84" s="27">
        <v>0.48584166258387551</v>
      </c>
      <c r="BE84" s="23">
        <v>2258980</v>
      </c>
      <c r="BF84" s="28">
        <v>0.9572878839624831</v>
      </c>
      <c r="BG84">
        <v>1</v>
      </c>
      <c r="BH84">
        <v>7.6999999999999999E-2</v>
      </c>
      <c r="BI84">
        <v>4.5999999999999999E-2</v>
      </c>
      <c r="BJ84">
        <v>5625</v>
      </c>
      <c r="BK84" s="21">
        <v>1.0437717161518605</v>
      </c>
      <c r="BL84">
        <v>23.28769467475604</v>
      </c>
      <c r="BM84">
        <v>2.1624941841135699</v>
      </c>
      <c r="BN84">
        <v>23.28769467475604</v>
      </c>
      <c r="BO84">
        <v>1.0437717161518605</v>
      </c>
      <c r="BP84">
        <v>279.30114928417765</v>
      </c>
      <c r="BQ84" s="29" t="s">
        <v>604</v>
      </c>
      <c r="BR84">
        <v>0.59055000000000002</v>
      </c>
    </row>
    <row r="85" spans="1:70">
      <c r="A85" s="20" t="s">
        <v>687</v>
      </c>
      <c r="B85">
        <v>13789520</v>
      </c>
      <c r="C85" s="21">
        <v>608.621106065763</v>
      </c>
      <c r="D85">
        <v>85.147893581579396</v>
      </c>
      <c r="E85">
        <v>624.86627494838649</v>
      </c>
      <c r="F85">
        <v>2643264.3898665085</v>
      </c>
      <c r="G85">
        <v>1562686.9740257831</v>
      </c>
      <c r="H85">
        <v>2.2019594042733509E-5</v>
      </c>
      <c r="I85">
        <v>7.2223252690249831E-5</v>
      </c>
      <c r="J85">
        <v>0.4911212487937569</v>
      </c>
      <c r="K85">
        <v>7679.7516396704104</v>
      </c>
      <c r="L85">
        <v>6.5036382888884548E-3</v>
      </c>
      <c r="M85">
        <v>84</v>
      </c>
      <c r="N85">
        <v>2996.76</v>
      </c>
      <c r="O85" s="22">
        <v>4.7446061512773302E-5</v>
      </c>
      <c r="P85" s="22">
        <v>2.441771474076131E-2</v>
      </c>
      <c r="Q85" s="22">
        <v>7.7723999999999996E-3</v>
      </c>
      <c r="R85">
        <v>0.59055000000000002</v>
      </c>
      <c r="S85" s="23">
        <v>2700357.8608812499</v>
      </c>
      <c r="T85">
        <v>573.09232433052603</v>
      </c>
      <c r="U85" s="24">
        <v>608.7525186760115</v>
      </c>
      <c r="V85">
        <v>0.03</v>
      </c>
      <c r="W85" s="22">
        <v>322500.25520028168</v>
      </c>
      <c r="X85">
        <v>2.3348415220437336E-2</v>
      </c>
      <c r="Y85">
        <v>6.5444220008767546</v>
      </c>
      <c r="Z85">
        <v>6.5444220182639521</v>
      </c>
      <c r="AA85">
        <v>-1.7387197459584058E-8</v>
      </c>
      <c r="AB85">
        <v>1.8606014860463935E-5</v>
      </c>
      <c r="AC85">
        <v>652.43085702514929</v>
      </c>
      <c r="AD85">
        <v>8711.3161924750784</v>
      </c>
      <c r="AE85">
        <v>608.75251922435268</v>
      </c>
      <c r="AF85" s="25">
        <v>5.4834117690916173E-7</v>
      </c>
      <c r="AG85">
        <v>1.8660609145781848E-5</v>
      </c>
      <c r="AH85">
        <v>41.945392418500653</v>
      </c>
      <c r="AI85">
        <v>0.25908876927802799</v>
      </c>
      <c r="AJ85">
        <v>41.829670787169462</v>
      </c>
      <c r="AK85">
        <v>2.7469392183518759</v>
      </c>
      <c r="AL85">
        <v>1.1293680422758512</v>
      </c>
      <c r="AM85">
        <v>608.62110606329622</v>
      </c>
      <c r="AN85">
        <v>2.4667770048836246E-9</v>
      </c>
      <c r="AO85">
        <v>5.459428531791327E-8</v>
      </c>
      <c r="AP85">
        <v>3.4180836070089908</v>
      </c>
      <c r="AQ85">
        <v>4.6674202439567728E-5</v>
      </c>
      <c r="AR85">
        <v>9.3576017155498806E-6</v>
      </c>
      <c r="AS85">
        <v>20.976024740724171</v>
      </c>
      <c r="AT85">
        <v>12.166900532491727</v>
      </c>
      <c r="AU85">
        <v>3.1523072848914651</v>
      </c>
      <c r="AV85">
        <v>0.26577632211752578</v>
      </c>
      <c r="AW85">
        <v>1.1186147903556822E-2</v>
      </c>
      <c r="AX85">
        <v>0.26577631251717604</v>
      </c>
      <c r="AY85">
        <v>9.6003497374042013E-9</v>
      </c>
      <c r="AZ85">
        <v>1080577.4158407254</v>
      </c>
      <c r="BA85">
        <v>1.3655079221543734E-5</v>
      </c>
      <c r="BB85" s="23">
        <v>2699578.329479577</v>
      </c>
      <c r="BC85" s="26">
        <v>-779.5314016728662</v>
      </c>
      <c r="BD85" s="27">
        <v>-2.8867707238568359E-2</v>
      </c>
      <c r="BE85" s="23">
        <v>2587100</v>
      </c>
      <c r="BF85" s="28">
        <v>1.0434766068105512</v>
      </c>
      <c r="BG85">
        <v>1</v>
      </c>
      <c r="BH85">
        <v>3.6999999999999998E-2</v>
      </c>
      <c r="BI85">
        <v>4.5999999999999999E-2</v>
      </c>
      <c r="BJ85">
        <v>5625</v>
      </c>
      <c r="BK85" s="21">
        <v>1.0458368017443003</v>
      </c>
      <c r="BL85">
        <v>35.528781735236976</v>
      </c>
      <c r="BM85">
        <v>2.6995783294795768</v>
      </c>
      <c r="BN85">
        <v>35.528781735236976</v>
      </c>
      <c r="BO85">
        <v>1.0458368017443003</v>
      </c>
      <c r="BP85">
        <v>19.991792771150472</v>
      </c>
      <c r="BQ85" s="29" t="s">
        <v>604</v>
      </c>
      <c r="BR85">
        <v>0.59055000000000002</v>
      </c>
    </row>
    <row r="86" spans="1:70">
      <c r="A86" s="20" t="s">
        <v>688</v>
      </c>
      <c r="B86">
        <v>13789520</v>
      </c>
      <c r="C86" s="21">
        <v>608.621106065763</v>
      </c>
      <c r="D86">
        <v>85.147893581579396</v>
      </c>
      <c r="E86">
        <v>624.86627494838649</v>
      </c>
      <c r="F86">
        <v>2643264.3898665085</v>
      </c>
      <c r="G86">
        <v>1562686.9740257831</v>
      </c>
      <c r="H86">
        <v>2.2019594042733509E-5</v>
      </c>
      <c r="I86">
        <v>7.2223252690249831E-5</v>
      </c>
      <c r="J86">
        <v>0.4911212487937569</v>
      </c>
      <c r="K86">
        <v>7679.7516396704104</v>
      </c>
      <c r="L86">
        <v>6.5036382888884548E-3</v>
      </c>
      <c r="M86" s="30">
        <v>85</v>
      </c>
      <c r="N86">
        <v>3051</v>
      </c>
      <c r="O86" s="22">
        <v>4.7446061512773302E-5</v>
      </c>
      <c r="P86" s="22">
        <v>2.441771474076131E-2</v>
      </c>
      <c r="Q86" s="22">
        <v>7.7723999999999996E-3</v>
      </c>
      <c r="R86">
        <v>0.59055000000000002</v>
      </c>
      <c r="S86" s="23">
        <v>2735388.8445312497</v>
      </c>
      <c r="T86">
        <v>573.09232433052603</v>
      </c>
      <c r="U86" s="24">
        <v>608.57294517303239</v>
      </c>
      <c r="V86">
        <v>0.03</v>
      </c>
      <c r="W86" s="22">
        <v>328337.36389168946</v>
      </c>
      <c r="X86">
        <v>2.3180308583188824E-2</v>
      </c>
      <c r="Y86">
        <v>6.5681096352291135</v>
      </c>
      <c r="Z86">
        <v>6.5681096469750795</v>
      </c>
      <c r="AA86">
        <v>-1.1745965977638662E-8</v>
      </c>
      <c r="AB86">
        <v>1.8080526362899183E-5</v>
      </c>
      <c r="AC86">
        <v>652.29906265299201</v>
      </c>
      <c r="AD86">
        <v>8837.0014135973688</v>
      </c>
      <c r="AE86">
        <v>608.57294571999523</v>
      </c>
      <c r="AF86" s="25">
        <v>5.4696283768862486E-7</v>
      </c>
      <c r="AG86">
        <v>1.8134534271082612E-5</v>
      </c>
      <c r="AH86">
        <v>43.164484208161781</v>
      </c>
      <c r="AI86">
        <v>0.26282685300011116</v>
      </c>
      <c r="AJ86">
        <v>41.236916522177701</v>
      </c>
      <c r="AK86">
        <v>2.7448162015114241</v>
      </c>
      <c r="AL86">
        <v>1.1293680422758512</v>
      </c>
      <c r="AM86">
        <v>608.62110600634549</v>
      </c>
      <c r="AN86">
        <v>5.9417516240500845E-8</v>
      </c>
      <c r="AO86">
        <v>5.4007908183429352E-8</v>
      </c>
      <c r="AP86">
        <v>3.4464903540358285</v>
      </c>
      <c r="AQ86">
        <v>4.5907974713053488E-5</v>
      </c>
      <c r="AR86">
        <v>9.0942710896330207E-6</v>
      </c>
      <c r="AS86">
        <v>20.679863742145201</v>
      </c>
      <c r="AT86">
        <v>12.095802303736999</v>
      </c>
      <c r="AU86">
        <v>3.17910165400269</v>
      </c>
      <c r="AV86">
        <v>0.26738870003313853</v>
      </c>
      <c r="AW86">
        <v>1.0870218237829864E-2</v>
      </c>
      <c r="AX86">
        <v>0.26738868943949373</v>
      </c>
      <c r="AY86">
        <v>1.0593644794720802E-8</v>
      </c>
      <c r="AZ86">
        <v>1080577.4158407254</v>
      </c>
      <c r="BA86">
        <v>1.3320209835868365E-5</v>
      </c>
      <c r="BB86" s="23">
        <v>2737721.4739390169</v>
      </c>
      <c r="BC86" s="26">
        <v>2332.6294077672064</v>
      </c>
      <c r="BD86" s="27">
        <v>8.5275971364390718E-2</v>
      </c>
      <c r="BE86" s="23">
        <v>2602875</v>
      </c>
      <c r="BF86" s="28">
        <v>1.0518067421366823</v>
      </c>
      <c r="BG86">
        <v>1</v>
      </c>
      <c r="BH86">
        <v>3.4000000000000002E-2</v>
      </c>
      <c r="BI86">
        <v>4.5999999999999999E-2</v>
      </c>
      <c r="BJ86">
        <v>5625</v>
      </c>
      <c r="BK86" s="21">
        <v>1.0458368017443003</v>
      </c>
      <c r="BL86">
        <v>35.528781735236976</v>
      </c>
      <c r="BM86">
        <v>2.737721473939017</v>
      </c>
      <c r="BN86">
        <v>35.528781735236976</v>
      </c>
      <c r="BO86">
        <v>1.0458368017443003</v>
      </c>
      <c r="BP86">
        <v>19.991792771150472</v>
      </c>
      <c r="BQ86" s="29" t="s">
        <v>604</v>
      </c>
      <c r="BR86">
        <v>0.59055000000000002</v>
      </c>
    </row>
    <row r="87" spans="1:70">
      <c r="A87" s="20" t="s">
        <v>689</v>
      </c>
      <c r="B87">
        <v>13789520</v>
      </c>
      <c r="C87" s="21">
        <v>608.621106065763</v>
      </c>
      <c r="D87">
        <v>85.147893581579396</v>
      </c>
      <c r="E87">
        <v>624.86627494838649</v>
      </c>
      <c r="F87">
        <v>2643264.3898665085</v>
      </c>
      <c r="G87">
        <v>1562686.9740257831</v>
      </c>
      <c r="H87">
        <v>2.2019594042733509E-5</v>
      </c>
      <c r="I87">
        <v>7.2223252690249831E-5</v>
      </c>
      <c r="J87">
        <v>0.4911212487937569</v>
      </c>
      <c r="K87">
        <v>7679.7516396704104</v>
      </c>
      <c r="L87">
        <v>6.5036382888884548E-3</v>
      </c>
      <c r="M87">
        <v>86</v>
      </c>
      <c r="N87">
        <v>3051</v>
      </c>
      <c r="O87" s="22">
        <v>4.7446061512773302E-5</v>
      </c>
      <c r="P87" s="22">
        <v>2.441771474076131E-2</v>
      </c>
      <c r="Q87" s="22">
        <v>7.7723999999999996E-3</v>
      </c>
      <c r="R87">
        <v>0.59055000000000002</v>
      </c>
      <c r="S87" s="23">
        <v>2756416.55859375</v>
      </c>
      <c r="T87">
        <v>572.54322596837198</v>
      </c>
      <c r="U87" s="24">
        <v>608.29659646083326</v>
      </c>
      <c r="V87">
        <v>0.03</v>
      </c>
      <c r="W87" s="22">
        <v>328337.36389168946</v>
      </c>
      <c r="X87">
        <v>2.3180308583188824E-2</v>
      </c>
      <c r="Y87">
        <v>6.5681096352291135</v>
      </c>
      <c r="Z87">
        <v>6.5681096469750795</v>
      </c>
      <c r="AA87">
        <v>-1.1745965977638662E-8</v>
      </c>
      <c r="AB87">
        <v>1.8080526362899183E-5</v>
      </c>
      <c r="AC87">
        <v>652.76923692471507</v>
      </c>
      <c r="AD87">
        <v>8837.0014135973688</v>
      </c>
      <c r="AE87">
        <v>608.29659701273317</v>
      </c>
      <c r="AF87" s="25">
        <v>5.5189991599036148E-7</v>
      </c>
      <c r="AG87">
        <v>1.8134450780247876E-5</v>
      </c>
      <c r="AH87">
        <v>43.164484208161781</v>
      </c>
      <c r="AI87">
        <v>0.26282685300011116</v>
      </c>
      <c r="AJ87">
        <v>41.236726668689826</v>
      </c>
      <c r="AK87">
        <v>2.7743649649789388</v>
      </c>
      <c r="AL87">
        <v>1.1293680422758512</v>
      </c>
      <c r="AM87">
        <v>608.62110600580968</v>
      </c>
      <c r="AN87">
        <v>5.9953322306682821E-8</v>
      </c>
      <c r="AO87">
        <v>5.3924417348693372E-8</v>
      </c>
      <c r="AP87">
        <v>3.4464791580625564</v>
      </c>
      <c r="AQ87">
        <v>4.5908272979933479E-5</v>
      </c>
      <c r="AR87">
        <v>9.0941875987982847E-6</v>
      </c>
      <c r="AS87">
        <v>20.679673888657327</v>
      </c>
      <c r="AT87">
        <v>12.095756400543021</v>
      </c>
      <c r="AU87">
        <v>3.1790895894106743</v>
      </c>
      <c r="AV87">
        <v>0.26738956865188213</v>
      </c>
      <c r="AW87">
        <v>1.0870218237829864E-2</v>
      </c>
      <c r="AX87">
        <v>0.26738955805830233</v>
      </c>
      <c r="AY87">
        <v>1.0593579791162711E-8</v>
      </c>
      <c r="AZ87">
        <v>1080577.4158407254</v>
      </c>
      <c r="BA87">
        <v>1.3320339649388997E-5</v>
      </c>
      <c r="BB87" s="23">
        <v>2733462.5905819554</v>
      </c>
      <c r="BC87" s="26">
        <v>-22953.968011794612</v>
      </c>
      <c r="BD87" s="27">
        <v>-0.83274670296949282</v>
      </c>
      <c r="BE87" s="23">
        <v>2618650</v>
      </c>
      <c r="BF87" s="28">
        <v>1.043844190931188</v>
      </c>
      <c r="BG87">
        <v>1</v>
      </c>
      <c r="BH87">
        <v>3.3000000000000002E-2</v>
      </c>
      <c r="BI87">
        <v>4.5999999999999999E-2</v>
      </c>
      <c r="BJ87">
        <v>5625</v>
      </c>
      <c r="BK87" s="21">
        <v>1.045874372902112</v>
      </c>
      <c r="BL87">
        <v>36.077880097391017</v>
      </c>
      <c r="BM87">
        <v>2.7334625905819552</v>
      </c>
      <c r="BN87">
        <v>36.077880097391017</v>
      </c>
      <c r="BO87">
        <v>1.045874372902112</v>
      </c>
      <c r="BP87">
        <v>15.383024530441501</v>
      </c>
      <c r="BQ87" s="29" t="s">
        <v>604</v>
      </c>
      <c r="BR87">
        <v>0.59055000000000002</v>
      </c>
    </row>
  </sheetData>
  <phoneticPr fontId="1"/>
  <pageMargins left="0.7" right="0.7" top="0.75" bottom="0.75" header="0.3" footer="0.3"/>
  <drawing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R15"/>
  <sheetViews>
    <sheetView workbookViewId="0"/>
  </sheetViews>
  <sheetFormatPr defaultRowHeight="13.5"/>
  <cols>
    <col min="1" max="1" width="23.75" customWidth="1"/>
    <col min="2" max="2" width="10.625" customWidth="1"/>
    <col min="3" max="3" width="12.75" customWidth="1"/>
    <col min="4" max="10" width="13.875" customWidth="1"/>
    <col min="11" max="12" width="15" customWidth="1"/>
    <col min="13" max="13" width="10.625" customWidth="1"/>
    <col min="14" max="14" width="12" customWidth="1"/>
    <col min="15" max="16" width="14.25" customWidth="1"/>
    <col min="17" max="17" width="10.625" customWidth="1"/>
    <col min="18" max="18" width="14.25" customWidth="1"/>
    <col min="19" max="19" width="25.5" customWidth="1"/>
    <col min="20" max="20" width="14.25" customWidth="1"/>
    <col min="21" max="21" width="15.75" customWidth="1"/>
    <col min="22" max="23" width="13.125" customWidth="1"/>
    <col min="24" max="24" width="32.125" customWidth="1"/>
    <col min="25" max="25" width="9.75" customWidth="1"/>
    <col min="26" max="26" width="32.125" customWidth="1"/>
    <col min="27" max="27" width="10.5" customWidth="1"/>
    <col min="28" max="28" width="20" customWidth="1"/>
    <col min="29" max="31" width="10.625" customWidth="1"/>
    <col min="32" max="32" width="20.625" customWidth="1"/>
    <col min="33" max="33" width="27.25" customWidth="1"/>
    <col min="34" max="38" width="20" customWidth="1"/>
    <col min="39" max="39" width="21" customWidth="1"/>
    <col min="40" max="41" width="20" customWidth="1"/>
    <col min="42" max="42" width="15.875" customWidth="1"/>
    <col min="43" max="43" width="16.5" customWidth="1"/>
    <col min="44" max="44" width="11.625" customWidth="1"/>
    <col min="45" max="45" width="18.125" customWidth="1"/>
    <col min="46" max="46" width="19.375" customWidth="1"/>
    <col min="47" max="47" width="18.125" customWidth="1"/>
    <col min="48" max="48" width="13" customWidth="1"/>
    <col min="49" max="49" width="19" customWidth="1"/>
    <col min="50" max="50" width="18.125" customWidth="1"/>
    <col min="51" max="51" width="13.75" customWidth="1"/>
    <col min="52" max="52" width="16.75" customWidth="1"/>
    <col min="53" max="53" width="12.875" customWidth="1"/>
    <col min="54" max="54" width="20.625" customWidth="1"/>
    <col min="55" max="55" width="13.875" customWidth="1"/>
    <col min="56" max="56" width="15.625" customWidth="1"/>
    <col min="57" max="57" width="13.875" customWidth="1"/>
    <col min="58" max="58" width="12.625" customWidth="1"/>
    <col min="59" max="60" width="9.125" customWidth="1"/>
    <col min="61" max="61" width="12.875" customWidth="1"/>
    <col min="62" max="62" width="9.125" customWidth="1"/>
    <col min="63" max="63" width="11.5" customWidth="1"/>
    <col min="64" max="64" width="12.75" customWidth="1"/>
    <col min="65" max="65" width="12.875" customWidth="1"/>
    <col min="66" max="67" width="12.75" customWidth="1"/>
    <col min="68" max="68" width="15.375" customWidth="1"/>
    <col min="69" max="69" width="12" customWidth="1"/>
  </cols>
  <sheetData>
    <row r="1" spans="1:70" ht="61.5" customHeight="1">
      <c r="A1" t="s">
        <v>535</v>
      </c>
      <c r="B1" t="s">
        <v>536</v>
      </c>
      <c r="C1" s="1" t="s">
        <v>537</v>
      </c>
      <c r="D1" s="1" t="s">
        <v>538</v>
      </c>
      <c r="E1" s="1" t="s">
        <v>539</v>
      </c>
      <c r="F1" s="1" t="s">
        <v>540</v>
      </c>
      <c r="G1" s="1" t="s">
        <v>541</v>
      </c>
      <c r="H1" s="1" t="s">
        <v>542</v>
      </c>
      <c r="I1" s="1" t="s">
        <v>543</v>
      </c>
      <c r="J1" s="1" t="s">
        <v>544</v>
      </c>
      <c r="K1" s="1" t="s">
        <v>545</v>
      </c>
      <c r="L1" s="1" t="s">
        <v>546</v>
      </c>
      <c r="M1" s="2" t="s">
        <v>54</v>
      </c>
      <c r="N1" s="2" t="s">
        <v>547</v>
      </c>
      <c r="O1" s="2" t="s">
        <v>548</v>
      </c>
      <c r="P1" s="2" t="s">
        <v>549</v>
      </c>
      <c r="Q1" s="2" t="s">
        <v>550</v>
      </c>
      <c r="R1" s="2" t="s">
        <v>372</v>
      </c>
      <c r="S1" s="3" t="s">
        <v>551</v>
      </c>
      <c r="T1" s="2" t="s">
        <v>552</v>
      </c>
      <c r="U1" s="2" t="s">
        <v>553</v>
      </c>
      <c r="V1" s="4" t="s">
        <v>554</v>
      </c>
      <c r="W1" s="4" t="s">
        <v>555</v>
      </c>
      <c r="X1" s="4" t="s">
        <v>556</v>
      </c>
      <c r="Y1" s="4" t="s">
        <v>557</v>
      </c>
      <c r="Z1" s="4" t="s">
        <v>558</v>
      </c>
      <c r="AA1" s="4" t="s">
        <v>559</v>
      </c>
      <c r="AB1" s="4" t="s">
        <v>560</v>
      </c>
      <c r="AC1" s="5" t="s">
        <v>561</v>
      </c>
      <c r="AD1" s="5" t="s">
        <v>562</v>
      </c>
      <c r="AE1" s="5" t="s">
        <v>563</v>
      </c>
      <c r="AF1" s="5" t="s">
        <v>564</v>
      </c>
      <c r="AG1" s="6" t="s">
        <v>565</v>
      </c>
      <c r="AH1" s="6" t="s">
        <v>566</v>
      </c>
      <c r="AI1" s="6" t="s">
        <v>567</v>
      </c>
      <c r="AJ1" s="7" t="s">
        <v>568</v>
      </c>
      <c r="AK1" s="7" t="s">
        <v>569</v>
      </c>
      <c r="AL1" s="7" t="s">
        <v>570</v>
      </c>
      <c r="AM1" s="7" t="s">
        <v>571</v>
      </c>
      <c r="AN1" s="7" t="s">
        <v>572</v>
      </c>
      <c r="AO1" s="8" t="s">
        <v>573</v>
      </c>
      <c r="AP1" s="2" t="s">
        <v>574</v>
      </c>
      <c r="AQ1" s="2" t="s">
        <v>575</v>
      </c>
      <c r="AR1" s="2" t="s">
        <v>576</v>
      </c>
      <c r="AS1" s="2" t="s">
        <v>577</v>
      </c>
      <c r="AT1" s="2" t="s">
        <v>578</v>
      </c>
      <c r="AU1" s="2" t="s">
        <v>579</v>
      </c>
      <c r="AV1" s="2" t="s">
        <v>580</v>
      </c>
      <c r="AW1" s="2" t="s">
        <v>581</v>
      </c>
      <c r="AX1" s="2" t="s">
        <v>582</v>
      </c>
      <c r="AY1" s="2" t="s">
        <v>583</v>
      </c>
      <c r="AZ1" s="9" t="s">
        <v>584</v>
      </c>
      <c r="BA1" t="s">
        <v>585</v>
      </c>
      <c r="BB1" t="s">
        <v>586</v>
      </c>
      <c r="BC1" s="10" t="s">
        <v>587</v>
      </c>
      <c r="BD1" s="10" t="s">
        <v>588</v>
      </c>
      <c r="BE1" t="s">
        <v>589</v>
      </c>
      <c r="BF1" s="11" t="s">
        <v>590</v>
      </c>
      <c r="BG1" t="s">
        <v>591</v>
      </c>
      <c r="BH1" t="s">
        <v>592</v>
      </c>
      <c r="BI1" t="s">
        <v>593</v>
      </c>
      <c r="BJ1" t="s">
        <v>594</v>
      </c>
      <c r="BK1" t="s">
        <v>595</v>
      </c>
      <c r="BL1" t="s">
        <v>596</v>
      </c>
      <c r="BM1" t="s">
        <v>597</v>
      </c>
      <c r="BN1" t="s">
        <v>598</v>
      </c>
      <c r="BO1" t="s">
        <v>599</v>
      </c>
      <c r="BP1" t="s">
        <v>600</v>
      </c>
      <c r="BQ1" t="s">
        <v>601</v>
      </c>
      <c r="BR1" t="s">
        <v>602</v>
      </c>
    </row>
    <row r="2" spans="1:70">
      <c r="A2" s="12" t="s">
        <v>690</v>
      </c>
      <c r="B2" s="13">
        <v>14927148.904999999</v>
      </c>
      <c r="C2" s="13">
        <v>614.9156661127455</v>
      </c>
      <c r="D2" s="13">
        <v>95.99129627600891</v>
      </c>
      <c r="E2" s="13">
        <v>604.83147460894611</v>
      </c>
      <c r="F2" s="13">
        <v>2612762.6286267578</v>
      </c>
      <c r="G2" s="13">
        <v>1607339.4945123668</v>
      </c>
      <c r="H2" s="13">
        <v>2.2671477363907453E-5</v>
      </c>
      <c r="I2" s="13">
        <v>6.9572022522881486E-5</v>
      </c>
      <c r="J2" s="13">
        <v>0.47825678197067412</v>
      </c>
      <c r="K2" s="13">
        <v>8454.9052671850641</v>
      </c>
      <c r="L2" s="13">
        <v>5.2373024455701312E-3</v>
      </c>
      <c r="M2" s="14">
        <v>229</v>
      </c>
      <c r="N2" s="13">
        <v>3507.9720000000002</v>
      </c>
      <c r="O2" s="15">
        <v>1.0848891429240124E-4</v>
      </c>
      <c r="P2" s="15">
        <v>3.3674103335298272E-2</v>
      </c>
      <c r="Q2" s="13">
        <v>1.2886925387400553E-2</v>
      </c>
      <c r="R2" s="13">
        <v>1.778</v>
      </c>
      <c r="S2" s="16">
        <v>2952672.6789062503</v>
      </c>
      <c r="T2" s="13">
        <v>579.81666666666661</v>
      </c>
      <c r="U2" s="17">
        <v>615.76579345584639</v>
      </c>
      <c r="V2" s="13">
        <v>0.03</v>
      </c>
      <c r="W2" s="15">
        <v>1697921.1950677731</v>
      </c>
      <c r="X2" s="13">
        <v>1.5808189466610945E-2</v>
      </c>
      <c r="Y2" s="13">
        <v>7.9535118739752901</v>
      </c>
      <c r="Z2" s="13">
        <v>7.953511887862148</v>
      </c>
      <c r="AA2" s="13">
        <v>-1.3886857885836434E-8</v>
      </c>
      <c r="AB2" s="13">
        <v>1.5632156766116078E-5</v>
      </c>
      <c r="AC2" s="13">
        <v>646.44549461459803</v>
      </c>
      <c r="AD2" s="13">
        <v>37738.41071644445</v>
      </c>
      <c r="AE2" s="13">
        <v>615.76579394157511</v>
      </c>
      <c r="AF2" s="18">
        <v>4.8572871946817031E-7</v>
      </c>
      <c r="AG2" s="13">
        <v>1.569269507039687E-5</v>
      </c>
      <c r="AH2" s="13">
        <v>40.20406799084099</v>
      </c>
      <c r="AI2" s="13">
        <v>0.25782071459805578</v>
      </c>
      <c r="AJ2" s="13">
        <v>35.173460502734699</v>
      </c>
      <c r="AK2" s="13">
        <v>1.9245751369385167</v>
      </c>
      <c r="AL2" s="13">
        <v>1.2299352185945529</v>
      </c>
      <c r="AM2" s="13">
        <v>614.91566610730945</v>
      </c>
      <c r="AN2" s="13">
        <v>5.4360498324967921E-9</v>
      </c>
      <c r="AO2" s="13">
        <v>6.0538304280791978E-8</v>
      </c>
      <c r="AP2" s="13">
        <v>3.1679907862540633</v>
      </c>
      <c r="AQ2" s="13">
        <v>3.9578712988618998E-5</v>
      </c>
      <c r="AR2" s="13">
        <v>7.8766166873388311E-6</v>
      </c>
      <c r="AS2" s="13">
        <v>17.654575246920082</v>
      </c>
      <c r="AT2" s="13">
        <v>11.304974852880378</v>
      </c>
      <c r="AU2" s="13">
        <v>2.9146566950826696</v>
      </c>
      <c r="AV2" s="13">
        <v>0.25333409117139372</v>
      </c>
      <c r="AW2" s="13">
        <v>1.0168983703586362E-2</v>
      </c>
      <c r="AX2" s="13">
        <v>0.25333406997400326</v>
      </c>
      <c r="AY2" s="13">
        <v>2.1197390454030796E-8</v>
      </c>
      <c r="AZ2" s="13">
        <v>1005423.1341143909</v>
      </c>
      <c r="BA2" s="13">
        <v>1.2493316950400027E-5</v>
      </c>
      <c r="BB2" s="16">
        <v>2946698.8317937232</v>
      </c>
      <c r="BC2" s="16">
        <v>-5973.8471125271171</v>
      </c>
      <c r="BD2" s="19">
        <v>-0.20231999148446048</v>
      </c>
      <c r="BE2" s="16">
        <v>2915712.5985881896</v>
      </c>
      <c r="BF2" s="13">
        <v>1.0106273276798741</v>
      </c>
      <c r="BG2" s="13">
        <v>0.6543279479376316</v>
      </c>
      <c r="BH2" s="13">
        <v>4.1827591863522147E-2</v>
      </c>
      <c r="BI2" s="13">
        <v>4.5999999999999999E-2</v>
      </c>
      <c r="BJ2" s="13">
        <v>5625</v>
      </c>
      <c r="BK2" s="13">
        <v>1.0458039901580181</v>
      </c>
      <c r="BL2" s="13">
        <v>35.098999446078892</v>
      </c>
      <c r="BM2" s="13">
        <v>2.9466988317937228</v>
      </c>
      <c r="BN2" s="13">
        <v>35.098999446078892</v>
      </c>
      <c r="BO2" s="13">
        <v>1.0458039901580181</v>
      </c>
      <c r="BP2" s="13">
        <v>24.019806429535006</v>
      </c>
      <c r="BQ2" s="14">
        <v>1.009375478841255</v>
      </c>
      <c r="BR2">
        <v>2.4380000000000002</v>
      </c>
    </row>
    <row r="3" spans="1:70">
      <c r="A3" s="20" t="s">
        <v>691</v>
      </c>
      <c r="B3">
        <v>14582411.055</v>
      </c>
      <c r="C3" s="21">
        <v>613.05026988781367</v>
      </c>
      <c r="D3">
        <v>92.580958140603215</v>
      </c>
      <c r="E3">
        <v>610.99184656446221</v>
      </c>
      <c r="F3">
        <v>2622345.5985878608</v>
      </c>
      <c r="G3">
        <v>1593812.5192969192</v>
      </c>
      <c r="H3">
        <v>2.2466336042427335E-5</v>
      </c>
      <c r="I3">
        <v>7.0373614625891007E-5</v>
      </c>
      <c r="J3">
        <v>0.48213977909987105</v>
      </c>
      <c r="K3">
        <v>8194.8014383951322</v>
      </c>
      <c r="L3">
        <v>5.6080351609815058E-3</v>
      </c>
      <c r="M3">
        <v>230</v>
      </c>
      <c r="N3">
        <v>3444.24</v>
      </c>
      <c r="O3" s="22">
        <v>1.0848891429240124E-4</v>
      </c>
      <c r="P3" s="22">
        <v>3.3674103335298272E-2</v>
      </c>
      <c r="Q3">
        <v>1.2886925387400553E-2</v>
      </c>
      <c r="R3">
        <v>1.778</v>
      </c>
      <c r="S3" s="23">
        <v>3140856.15234375</v>
      </c>
      <c r="T3">
        <v>570.37222222222226</v>
      </c>
      <c r="U3" s="24">
        <v>610.55630963622741</v>
      </c>
      <c r="V3">
        <v>0.03</v>
      </c>
      <c r="W3" s="22">
        <v>1648084.9291049081</v>
      </c>
      <c r="X3">
        <v>1.611558393814511E-2</v>
      </c>
      <c r="Y3">
        <v>7.87729258572387</v>
      </c>
      <c r="Z3">
        <v>7.8772925931407354</v>
      </c>
      <c r="AA3">
        <v>-7.4168653441120114E-9</v>
      </c>
      <c r="AB3">
        <v>1.7206182179050892E-5</v>
      </c>
      <c r="AC3">
        <v>648.82301618532028</v>
      </c>
      <c r="AD3">
        <v>36985.170242801796</v>
      </c>
      <c r="AE3">
        <v>610.55630963622718</v>
      </c>
      <c r="AF3" s="25">
        <v>0</v>
      </c>
      <c r="AG3">
        <v>1.7272892981211345E-5</v>
      </c>
      <c r="AH3">
        <v>39.111768800003595</v>
      </c>
      <c r="AI3">
        <v>0.25300902971444011</v>
      </c>
      <c r="AJ3">
        <v>37.942562635432935</v>
      </c>
      <c r="AK3">
        <v>2.1968737660755506</v>
      </c>
      <c r="AL3">
        <v>1.1961215883036658</v>
      </c>
      <c r="AM3">
        <v>613.0502698720187</v>
      </c>
      <c r="AN3">
        <v>1.5794967112015001E-8</v>
      </c>
      <c r="AO3">
        <v>6.6710802160453177E-8</v>
      </c>
      <c r="AP3">
        <v>3.2106178701851285</v>
      </c>
      <c r="AQ3">
        <v>4.2517264745016132E-5</v>
      </c>
      <c r="AR3">
        <v>8.6698018916858991E-6</v>
      </c>
      <c r="AS3">
        <v>19.044551579744557</v>
      </c>
      <c r="AT3">
        <v>11.683905271762413</v>
      </c>
      <c r="AU3">
        <v>2.9561335360840397</v>
      </c>
      <c r="AV3">
        <v>0.25448433410108873</v>
      </c>
      <c r="AW3">
        <v>1.0917871766046394E-2</v>
      </c>
      <c r="AX3">
        <v>0.25448433243420449</v>
      </c>
      <c r="AY3">
        <v>1.6668842417466578E-9</v>
      </c>
      <c r="AZ3">
        <v>1028533.0792909416</v>
      </c>
      <c r="BA3">
        <v>1.3242704820105088E-5</v>
      </c>
      <c r="BB3" s="23">
        <v>3165724.6856122804</v>
      </c>
      <c r="BC3" s="26">
        <v>24868.533268530387</v>
      </c>
      <c r="BD3" s="27">
        <v>0.79177561984088796</v>
      </c>
      <c r="BE3" s="23">
        <v>3184415.5243404349</v>
      </c>
      <c r="BF3" s="28">
        <v>0.9941305276948661</v>
      </c>
      <c r="BG3">
        <v>0.6543279479376316</v>
      </c>
      <c r="BH3">
        <v>3.0903005549072472E-2</v>
      </c>
      <c r="BI3">
        <v>4.5999999999999999E-2</v>
      </c>
      <c r="BJ3">
        <v>5625</v>
      </c>
      <c r="BK3" s="21">
        <v>1.0459413868483352</v>
      </c>
      <c r="BL3">
        <v>42.678047665591407</v>
      </c>
      <c r="BM3">
        <v>3.1657246856122803</v>
      </c>
      <c r="BN3">
        <v>42.678047665591407</v>
      </c>
      <c r="BO3">
        <v>1.0459413868483352</v>
      </c>
      <c r="BP3">
        <v>7.1719392991795852</v>
      </c>
      <c r="BQ3" s="29">
        <v>1.0111623444865137</v>
      </c>
      <c r="BR3">
        <v>2.4380000000000002</v>
      </c>
    </row>
    <row r="4" spans="1:70">
      <c r="A4" s="20" t="s">
        <v>692</v>
      </c>
      <c r="B4">
        <v>16650838.154999999</v>
      </c>
      <c r="C4" s="21">
        <v>623.7467472920838</v>
      </c>
      <c r="D4">
        <v>115.08174830522883</v>
      </c>
      <c r="E4">
        <v>572.29121245744955</v>
      </c>
      <c r="F4">
        <v>2559557.8321399409</v>
      </c>
      <c r="G4">
        <v>1675797.4223693286</v>
      </c>
      <c r="H4">
        <v>2.3829582904311094E-5</v>
      </c>
      <c r="I4">
        <v>6.5509940250288218E-5</v>
      </c>
      <c r="J4">
        <v>0.45915472043015876</v>
      </c>
      <c r="K4">
        <v>10285.252806144354</v>
      </c>
      <c r="L4">
        <v>3.5437208597502243E-3</v>
      </c>
      <c r="M4" s="30">
        <v>231</v>
      </c>
      <c r="N4">
        <v>3437.46</v>
      </c>
      <c r="O4" s="22">
        <v>1.0848891429240124E-4</v>
      </c>
      <c r="P4" s="22">
        <v>3.3674103335298272E-2</v>
      </c>
      <c r="Q4">
        <v>1.2886925387400553E-2</v>
      </c>
      <c r="R4">
        <v>1.778</v>
      </c>
      <c r="S4" s="23">
        <v>3594887.1485937499</v>
      </c>
      <c r="T4">
        <v>575.92777777777769</v>
      </c>
      <c r="U4" s="24">
        <v>612.64506119197858</v>
      </c>
      <c r="V4">
        <v>0.03</v>
      </c>
      <c r="W4" s="22">
        <v>1766959.0722981179</v>
      </c>
      <c r="X4">
        <v>1.4827406621256983E-2</v>
      </c>
      <c r="Y4">
        <v>8.212349073386271</v>
      </c>
      <c r="Z4">
        <v>8.2123490768499092</v>
      </c>
      <c r="AA4">
        <v>-3.4636382650887754E-9</v>
      </c>
      <c r="AB4">
        <v>1.1112385813588112E-5</v>
      </c>
      <c r="AC4">
        <v>667.15550084547442</v>
      </c>
      <c r="AD4">
        <v>38035.059485906088</v>
      </c>
      <c r="AE4">
        <v>612.6450618940911</v>
      </c>
      <c r="AF4" s="25">
        <v>7.0211251568252919E-7</v>
      </c>
      <c r="AG4">
        <v>1.1192437582359479E-5</v>
      </c>
      <c r="AH4">
        <v>38.267795080516358</v>
      </c>
      <c r="AI4">
        <v>0.25858788923415976</v>
      </c>
      <c r="AJ4">
        <v>25.283822704855577</v>
      </c>
      <c r="AK4">
        <v>2.5484817168831957</v>
      </c>
      <c r="AL4">
        <v>1.4674493516224545</v>
      </c>
      <c r="AM4">
        <v>623.74674728988577</v>
      </c>
      <c r="AN4">
        <v>2.1980213205097243E-9</v>
      </c>
      <c r="AO4">
        <v>8.0051768771367322E-8</v>
      </c>
      <c r="AP4">
        <v>2.7417881672843007</v>
      </c>
      <c r="AQ4">
        <v>3.0912953003968077E-5</v>
      </c>
      <c r="AR4">
        <v>5.6362446755654232E-6</v>
      </c>
      <c r="AS4">
        <v>12.732330205065189</v>
      </c>
      <c r="AT4">
        <v>9.6707222206710686</v>
      </c>
      <c r="AU4">
        <v>2.5007316464132177</v>
      </c>
      <c r="AV4">
        <v>0.24105652087108309</v>
      </c>
      <c r="AW4">
        <v>8.3302290581558792E-3</v>
      </c>
      <c r="AX4">
        <v>0.24105651739425404</v>
      </c>
      <c r="AY4">
        <v>3.4768290468889518E-9</v>
      </c>
      <c r="AZ4">
        <v>883760.40977061237</v>
      </c>
      <c r="BA4">
        <v>1.1274741562032083E-5</v>
      </c>
      <c r="BB4" s="23">
        <v>3591004.5561525184</v>
      </c>
      <c r="BC4" s="26">
        <v>-3882.592441231478</v>
      </c>
      <c r="BD4" s="27">
        <v>-0.10800318009287922</v>
      </c>
      <c r="BE4" s="23">
        <v>3144395.9396539307</v>
      </c>
      <c r="BF4" s="28">
        <v>1.1420331997209425</v>
      </c>
      <c r="BG4">
        <v>0.6543279479376316</v>
      </c>
      <c r="BH4">
        <v>-6.5763840908347693E-2</v>
      </c>
      <c r="BI4">
        <v>4.5999999999999999E-2</v>
      </c>
      <c r="BJ4">
        <v>5625</v>
      </c>
      <c r="BK4" s="21">
        <v>1.0455027481817014</v>
      </c>
      <c r="BL4">
        <v>47.818969514306104</v>
      </c>
      <c r="BM4">
        <v>3.5910045561525181</v>
      </c>
      <c r="BN4">
        <v>47.818969514306104</v>
      </c>
      <c r="BO4">
        <v>1.0455027481817014</v>
      </c>
      <c r="BP4">
        <v>61.136284265648236</v>
      </c>
      <c r="BQ4" s="29">
        <v>1.0083257790681535</v>
      </c>
      <c r="BR4">
        <v>2.4380000000000002</v>
      </c>
    </row>
    <row r="5" spans="1:70">
      <c r="A5" s="20" t="s">
        <v>693</v>
      </c>
      <c r="B5">
        <v>16650838.154999999</v>
      </c>
      <c r="C5" s="21">
        <v>623.7467472920838</v>
      </c>
      <c r="D5">
        <v>115.08174830522883</v>
      </c>
      <c r="E5">
        <v>572.29121245744955</v>
      </c>
      <c r="F5">
        <v>2559557.8321399409</v>
      </c>
      <c r="G5">
        <v>1675797.4223693286</v>
      </c>
      <c r="H5">
        <v>2.3829582904311094E-5</v>
      </c>
      <c r="I5">
        <v>6.5509940250288218E-5</v>
      </c>
      <c r="J5">
        <v>0.45915472043015876</v>
      </c>
      <c r="K5">
        <v>10285.252806144354</v>
      </c>
      <c r="L5">
        <v>3.5437208597502243E-3</v>
      </c>
      <c r="M5">
        <v>232</v>
      </c>
      <c r="N5">
        <v>2798.7840000000001</v>
      </c>
      <c r="O5" s="22">
        <v>1.0848891429240124E-4</v>
      </c>
      <c r="P5" s="22">
        <v>3.3674103335298272E-2</v>
      </c>
      <c r="Q5">
        <v>1.2886925387400553E-2</v>
      </c>
      <c r="R5">
        <v>1.778</v>
      </c>
      <c r="S5" s="23">
        <v>3382832.34765625</v>
      </c>
      <c r="T5">
        <v>565.92777777777769</v>
      </c>
      <c r="U5" s="24">
        <v>608.36373723233248</v>
      </c>
      <c r="V5">
        <v>0.03</v>
      </c>
      <c r="W5" s="22">
        <v>1438660.1677409529</v>
      </c>
      <c r="X5">
        <v>1.5879996994288045E-2</v>
      </c>
      <c r="Y5">
        <v>7.935509064364906</v>
      </c>
      <c r="Z5">
        <v>7.9355090834102988</v>
      </c>
      <c r="AA5">
        <v>-1.9045392818384244E-8</v>
      </c>
      <c r="AB5">
        <v>1.5651596188145608E-5</v>
      </c>
      <c r="AC5">
        <v>677.60032529556884</v>
      </c>
      <c r="AD5">
        <v>32048.55391700126</v>
      </c>
      <c r="AE5">
        <v>608.36373804207267</v>
      </c>
      <c r="AF5" s="25">
        <v>8.0974018601409625E-7</v>
      </c>
      <c r="AG5">
        <v>1.5749618275695179E-5</v>
      </c>
      <c r="AH5">
        <v>27.169529424232472</v>
      </c>
      <c r="AI5">
        <v>0.21788760218648817</v>
      </c>
      <c r="AJ5">
        <v>29.978674440409382</v>
      </c>
      <c r="AK5">
        <v>3.0023474748537833</v>
      </c>
      <c r="AL5">
        <v>1.4674493516224545</v>
      </c>
      <c r="AM5">
        <v>623.74674728714399</v>
      </c>
      <c r="AN5">
        <v>4.9398067858419381E-9</v>
      </c>
      <c r="AO5">
        <v>9.8022087549570991E-8</v>
      </c>
      <c r="AP5">
        <v>2.5132645970725251</v>
      </c>
      <c r="AQ5">
        <v>3.6790175710353831E-5</v>
      </c>
      <c r="AR5">
        <v>7.9238201816223749E-6</v>
      </c>
      <c r="AS5">
        <v>15.082627489187042</v>
      </c>
      <c r="AT5">
        <v>10.517717920429266</v>
      </c>
      <c r="AU5">
        <v>2.2916803381561897</v>
      </c>
      <c r="AV5">
        <v>0.22158425891633549</v>
      </c>
      <c r="AW5">
        <v>1.1732978278488434E-2</v>
      </c>
      <c r="AX5">
        <v>0.22158425642546195</v>
      </c>
      <c r="AY5">
        <v>2.4908735352102696E-9</v>
      </c>
      <c r="AZ5">
        <v>883760.40977061237</v>
      </c>
      <c r="BA5">
        <v>1.4638401286202568E-5</v>
      </c>
      <c r="BB5" s="23">
        <v>3386740.479616547</v>
      </c>
      <c r="BC5" s="26">
        <v>3908.1319602970034</v>
      </c>
      <c r="BD5" s="27">
        <v>0.11552839628616832</v>
      </c>
      <c r="BE5" s="23">
        <v>2955732.1832746952</v>
      </c>
      <c r="BF5" s="28">
        <v>1.1458211602460993</v>
      </c>
      <c r="BG5">
        <v>0.6543279479376316</v>
      </c>
      <c r="BH5">
        <v>-9.2078770611555866E-2</v>
      </c>
      <c r="BI5">
        <v>4.5999999999999999E-2</v>
      </c>
      <c r="BJ5">
        <v>5625</v>
      </c>
      <c r="BK5" s="21">
        <v>1.0434753523757512</v>
      </c>
      <c r="BL5">
        <v>57.818969514306104</v>
      </c>
      <c r="BM5">
        <v>3.386740479616547</v>
      </c>
      <c r="BN5">
        <v>57.818969514306104</v>
      </c>
      <c r="BO5">
        <v>1.0434753523757512</v>
      </c>
      <c r="BP5">
        <v>317.5156745517703</v>
      </c>
      <c r="BQ5" s="29">
        <v>1.008775394691833</v>
      </c>
      <c r="BR5">
        <v>2.4380000000000002</v>
      </c>
    </row>
    <row r="6" spans="1:70">
      <c r="A6" s="20" t="s">
        <v>694</v>
      </c>
      <c r="B6">
        <v>14582411.055</v>
      </c>
      <c r="C6" s="21">
        <v>613.05026988781367</v>
      </c>
      <c r="D6">
        <v>92.580958140603215</v>
      </c>
      <c r="E6">
        <v>610.99184656446221</v>
      </c>
      <c r="F6">
        <v>2622345.5985878608</v>
      </c>
      <c r="G6">
        <v>1593812.5192969192</v>
      </c>
      <c r="H6">
        <v>2.2466336042427335E-5</v>
      </c>
      <c r="I6">
        <v>7.0373614625891007E-5</v>
      </c>
      <c r="J6">
        <v>0.48213977909987105</v>
      </c>
      <c r="K6">
        <v>8194.8014383951322</v>
      </c>
      <c r="L6">
        <v>5.6080351609815058E-3</v>
      </c>
      <c r="M6">
        <v>242</v>
      </c>
      <c r="N6">
        <v>2740.4760000000001</v>
      </c>
      <c r="O6" s="22">
        <v>1.0848891429240124E-4</v>
      </c>
      <c r="P6" s="22">
        <v>3.3674103335298272E-2</v>
      </c>
      <c r="Q6">
        <v>1.2886925387400553E-2</v>
      </c>
      <c r="R6">
        <v>1.778</v>
      </c>
      <c r="S6" s="23">
        <v>3464611.77734375</v>
      </c>
      <c r="T6">
        <v>534.53888888888889</v>
      </c>
      <c r="U6" s="24">
        <v>590.2482327861685</v>
      </c>
      <c r="V6">
        <v>0.03</v>
      </c>
      <c r="W6" s="22">
        <v>1311330.5676067008</v>
      </c>
      <c r="X6">
        <v>1.7469075208911455E-2</v>
      </c>
      <c r="Y6">
        <v>7.5659774524761705</v>
      </c>
      <c r="Z6">
        <v>7.5659774627363792</v>
      </c>
      <c r="AA6">
        <v>-1.0260208682666416E-8</v>
      </c>
      <c r="AB6">
        <v>2.5072373860597526E-5</v>
      </c>
      <c r="AC6">
        <v>669.62213153288462</v>
      </c>
      <c r="AD6">
        <v>30638.828312541253</v>
      </c>
      <c r="AE6">
        <v>590.24823350699307</v>
      </c>
      <c r="AF6" s="25">
        <v>7.2082457336364314E-7</v>
      </c>
      <c r="AG6">
        <v>2.5174164190811565E-5</v>
      </c>
      <c r="AH6">
        <v>26.840865689841085</v>
      </c>
      <c r="AI6">
        <v>0.20959482333198357</v>
      </c>
      <c r="AJ6">
        <v>45.810092513762115</v>
      </c>
      <c r="AK6">
        <v>3.3765062506962074</v>
      </c>
      <c r="AL6">
        <v>1.1961215883036658</v>
      </c>
      <c r="AM6">
        <v>613.05026979152262</v>
      </c>
      <c r="AN6">
        <v>9.6291046247642953E-8</v>
      </c>
      <c r="AO6">
        <v>1.0179033021403834E-7</v>
      </c>
      <c r="AP6">
        <v>2.8814463629383278</v>
      </c>
      <c r="AQ6">
        <v>5.2786330806211308E-5</v>
      </c>
      <c r="AR6">
        <v>1.2637977260512801E-5</v>
      </c>
      <c r="AS6">
        <v>22.997661535163335</v>
      </c>
      <c r="AT6">
        <v>12.626962691879799</v>
      </c>
      <c r="AU6">
        <v>2.6465460146240942</v>
      </c>
      <c r="AV6">
        <v>0.23490034831423356</v>
      </c>
      <c r="AW6">
        <v>1.5909221454929227E-2</v>
      </c>
      <c r="AX6">
        <v>0.23490034765919121</v>
      </c>
      <c r="AY6">
        <v>6.5504235369218122E-10</v>
      </c>
      <c r="AZ6">
        <v>1028533.0792909416</v>
      </c>
      <c r="BA6">
        <v>1.8319386918027842E-5</v>
      </c>
      <c r="BB6" s="23">
        <v>3491799.2436299911</v>
      </c>
      <c r="BC6" s="26">
        <v>27187.466286241077</v>
      </c>
      <c r="BD6" s="27">
        <v>0.78471898248539618</v>
      </c>
      <c r="BE6" s="23">
        <v>3264454.6937134438</v>
      </c>
      <c r="BF6" s="28">
        <v>1.0696424276784597</v>
      </c>
      <c r="BG6">
        <v>0.6543279479376316</v>
      </c>
      <c r="BH6">
        <v>-9.4205149215638898E-2</v>
      </c>
      <c r="BI6">
        <v>4.5999999999999999E-2</v>
      </c>
      <c r="BJ6">
        <v>5625</v>
      </c>
      <c r="BK6" s="21">
        <v>1.0353385511684958</v>
      </c>
      <c r="BL6">
        <v>78.511380998924778</v>
      </c>
      <c r="BM6">
        <v>3.4917992436299907</v>
      </c>
      <c r="BN6">
        <v>78.511380998924778</v>
      </c>
      <c r="BO6">
        <v>1.0353385511684958</v>
      </c>
      <c r="BP6">
        <v>1483.1264664443445</v>
      </c>
      <c r="BQ6" s="29">
        <v>1.0122802440309793</v>
      </c>
      <c r="BR6">
        <v>2.4380000000000002</v>
      </c>
    </row>
    <row r="7" spans="1:70">
      <c r="A7" s="20" t="s">
        <v>695</v>
      </c>
      <c r="B7">
        <v>14582411.055</v>
      </c>
      <c r="C7" s="21">
        <v>613.05026988781367</v>
      </c>
      <c r="D7">
        <v>92.580958140603215</v>
      </c>
      <c r="E7">
        <v>610.99184656446221</v>
      </c>
      <c r="F7">
        <v>2622345.5985878608</v>
      </c>
      <c r="G7">
        <v>1593812.5192969192</v>
      </c>
      <c r="H7">
        <v>2.2466336042427335E-5</v>
      </c>
      <c r="I7">
        <v>7.0373614625891007E-5</v>
      </c>
      <c r="J7">
        <v>0.48213977909987105</v>
      </c>
      <c r="K7">
        <v>8194.8014383951322</v>
      </c>
      <c r="L7">
        <v>5.6080351609815058E-3</v>
      </c>
      <c r="M7" s="30">
        <v>243</v>
      </c>
      <c r="N7">
        <v>2759.4600000000005</v>
      </c>
      <c r="O7" s="22">
        <v>1.0848891429240124E-4</v>
      </c>
      <c r="P7" s="22">
        <v>3.3674103335298272E-2</v>
      </c>
      <c r="Q7">
        <v>1.2886925387400553E-2</v>
      </c>
      <c r="R7">
        <v>1.778</v>
      </c>
      <c r="S7" s="23">
        <v>3320478.8054687497</v>
      </c>
      <c r="T7">
        <v>542.87222222222226</v>
      </c>
      <c r="U7" s="24">
        <v>595.89666078490268</v>
      </c>
      <c r="V7">
        <v>0.03</v>
      </c>
      <c r="W7" s="22">
        <v>1320414.5002868068</v>
      </c>
      <c r="X7">
        <v>1.7425744469040605E-2</v>
      </c>
      <c r="Y7">
        <v>7.5753783665553183</v>
      </c>
      <c r="Z7">
        <v>7.5753783759301827</v>
      </c>
      <c r="AA7">
        <v>-9.3748644403035541E-9</v>
      </c>
      <c r="AB7">
        <v>2.4790074292142728E-5</v>
      </c>
      <c r="AC7">
        <v>665.47836853143951</v>
      </c>
      <c r="AD7">
        <v>30812.785908224163</v>
      </c>
      <c r="AE7">
        <v>595.89666078490256</v>
      </c>
      <c r="AF7" s="25">
        <v>0</v>
      </c>
      <c r="AG7">
        <v>2.488605897673233E-5</v>
      </c>
      <c r="AH7">
        <v>27.146518860214883</v>
      </c>
      <c r="AI7">
        <v>0.21078483657800223</v>
      </c>
      <c r="AJ7">
        <v>45.542938424477654</v>
      </c>
      <c r="AK7">
        <v>3.1319179802402095</v>
      </c>
      <c r="AL7">
        <v>1.1961215883036658</v>
      </c>
      <c r="AM7">
        <v>613.05026982437153</v>
      </c>
      <c r="AN7">
        <v>6.3442143982683774E-8</v>
      </c>
      <c r="AO7">
        <v>9.5984684589602205E-8</v>
      </c>
      <c r="AP7">
        <v>2.8906908272299798</v>
      </c>
      <c r="AQ7">
        <v>5.2449248015827397E-5</v>
      </c>
      <c r="AR7">
        <v>1.2491021830660966E-5</v>
      </c>
      <c r="AS7">
        <v>22.859297995897265</v>
      </c>
      <c r="AT7">
        <v>12.596789745271245</v>
      </c>
      <c r="AU7">
        <v>2.6552122678644539</v>
      </c>
      <c r="AV7">
        <v>0.23547855936552597</v>
      </c>
      <c r="AW7">
        <v>1.5730093368528267E-2</v>
      </c>
      <c r="AX7">
        <v>0.23547855836944329</v>
      </c>
      <c r="AY7">
        <v>9.9608268855355675E-10</v>
      </c>
      <c r="AZ7">
        <v>1028533.0792909416</v>
      </c>
      <c r="BA7">
        <v>1.8144191527423628E-5</v>
      </c>
      <c r="BB7" s="23">
        <v>3324436.1730009066</v>
      </c>
      <c r="BC7" s="26">
        <v>3957.3675321568735</v>
      </c>
      <c r="BD7" s="27">
        <v>0.11918062918032132</v>
      </c>
      <c r="BE7" s="23">
        <v>3144395.9396539307</v>
      </c>
      <c r="BF7" s="28">
        <v>1.0572574945402045</v>
      </c>
      <c r="BG7">
        <v>0.6543279479376316</v>
      </c>
      <c r="BH7">
        <v>-6.2186969406098552E-2</v>
      </c>
      <c r="BI7">
        <v>4.5999999999999999E-2</v>
      </c>
      <c r="BJ7">
        <v>5625</v>
      </c>
      <c r="BK7" s="21">
        <v>1.0391240194146243</v>
      </c>
      <c r="BL7">
        <v>70.178047665591407</v>
      </c>
      <c r="BM7">
        <v>3.3244361730009064</v>
      </c>
      <c r="BN7">
        <v>70.178047665591407</v>
      </c>
      <c r="BO7">
        <v>1.0391240194146243</v>
      </c>
      <c r="BP7">
        <v>910.71456090670699</v>
      </c>
      <c r="BQ7" s="29">
        <v>1.010907982927949</v>
      </c>
      <c r="BR7">
        <v>2.4380000000000002</v>
      </c>
    </row>
    <row r="8" spans="1:70">
      <c r="A8" s="20" t="s">
        <v>696</v>
      </c>
      <c r="B8">
        <v>14582411.055</v>
      </c>
      <c r="C8" s="21">
        <v>613.05026988781367</v>
      </c>
      <c r="D8">
        <v>92.580958140603215</v>
      </c>
      <c r="E8">
        <v>610.99184656446221</v>
      </c>
      <c r="F8">
        <v>2622345.5985878608</v>
      </c>
      <c r="G8">
        <v>1593812.5192969192</v>
      </c>
      <c r="H8">
        <v>2.2466336042427335E-5</v>
      </c>
      <c r="I8">
        <v>7.0373614625891007E-5</v>
      </c>
      <c r="J8">
        <v>0.48213977909987105</v>
      </c>
      <c r="K8">
        <v>8194.8014383951322</v>
      </c>
      <c r="L8">
        <v>5.6080351609815058E-3</v>
      </c>
      <c r="M8">
        <v>244</v>
      </c>
      <c r="N8">
        <v>2747.2559999999999</v>
      </c>
      <c r="O8" s="22">
        <v>1.0848891429240124E-4</v>
      </c>
      <c r="P8" s="22">
        <v>3.3674103335298272E-2</v>
      </c>
      <c r="Q8">
        <v>1.2886925387400553E-2</v>
      </c>
      <c r="R8">
        <v>1.778</v>
      </c>
      <c r="S8" s="23">
        <v>3014251.89453125</v>
      </c>
      <c r="T8">
        <v>556.20555555555552</v>
      </c>
      <c r="U8" s="24">
        <v>604.55370784224885</v>
      </c>
      <c r="V8">
        <v>0.03</v>
      </c>
      <c r="W8" s="22">
        <v>1314574.8292781671</v>
      </c>
      <c r="X8">
        <v>1.74535471697236E-2</v>
      </c>
      <c r="Y8">
        <v>7.5693423465558336</v>
      </c>
      <c r="Z8">
        <v>7.5693423565747304</v>
      </c>
      <c r="AA8">
        <v>-1.001889682328283E-8</v>
      </c>
      <c r="AB8">
        <v>2.4970969865607584E-5</v>
      </c>
      <c r="AC8">
        <v>658.39879213033043</v>
      </c>
      <c r="AD8">
        <v>30700.975514163954</v>
      </c>
      <c r="AE8">
        <v>604.55370845177868</v>
      </c>
      <c r="AF8" s="25">
        <v>6.0952982039452763E-7</v>
      </c>
      <c r="AG8">
        <v>2.5057795986845143E-5</v>
      </c>
      <c r="AH8">
        <v>26.94986309861563</v>
      </c>
      <c r="AI8">
        <v>0.21001996138268883</v>
      </c>
      <c r="AJ8">
        <v>45.690824986252565</v>
      </c>
      <c r="AK8">
        <v>2.7076915760489526</v>
      </c>
      <c r="AL8">
        <v>1.1961215883036658</v>
      </c>
      <c r="AM8">
        <v>613.05026985751601</v>
      </c>
      <c r="AN8">
        <v>3.0297655939648394E-8</v>
      </c>
      <c r="AO8">
        <v>8.6826121237558809E-8</v>
      </c>
      <c r="AP8">
        <v>2.8837595855477822</v>
      </c>
      <c r="AQ8">
        <v>5.2701679117277092E-5</v>
      </c>
      <c r="AR8">
        <v>1.2572311054041351E-5</v>
      </c>
      <c r="AS8">
        <v>22.924572629791594</v>
      </c>
      <c r="AT8">
        <v>12.611046879329439</v>
      </c>
      <c r="AU8">
        <v>2.6485715785920472</v>
      </c>
      <c r="AV8">
        <v>0.23518800695573505</v>
      </c>
      <c r="AW8">
        <v>1.5844877383574863E-2</v>
      </c>
      <c r="AX8">
        <v>0.23518800621693123</v>
      </c>
      <c r="AY8">
        <v>7.3880382367441655E-10</v>
      </c>
      <c r="AZ8">
        <v>1028533.0792909416</v>
      </c>
      <c r="BA8">
        <v>1.8275337299751423E-5</v>
      </c>
      <c r="BB8" s="23">
        <v>2985648.5051003126</v>
      </c>
      <c r="BC8" s="26">
        <v>-28603.389430937357</v>
      </c>
      <c r="BD8" s="27">
        <v>-0.94893825837291235</v>
      </c>
      <c r="BE8" s="23">
        <v>2898561.3480082601</v>
      </c>
      <c r="BF8" s="28">
        <v>1.0300449590800949</v>
      </c>
      <c r="BG8">
        <v>0.6543279479376316</v>
      </c>
      <c r="BH8">
        <v>-1.0917306192882562E-2</v>
      </c>
      <c r="BI8">
        <v>4.5999999999999999E-2</v>
      </c>
      <c r="BJ8">
        <v>5625</v>
      </c>
      <c r="BK8" s="21">
        <v>1.0437371540263765</v>
      </c>
      <c r="BL8">
        <v>56.84471433225815</v>
      </c>
      <c r="BM8">
        <v>2.9856485051003125</v>
      </c>
      <c r="BN8">
        <v>56.84471433225815</v>
      </c>
      <c r="BO8">
        <v>1.0437371540263765</v>
      </c>
      <c r="BP8">
        <v>283.74440093538311</v>
      </c>
      <c r="BQ8" s="29">
        <v>1.0093125793401099</v>
      </c>
      <c r="BR8">
        <v>2.4380000000000002</v>
      </c>
    </row>
    <row r="9" spans="1:70">
      <c r="A9" s="20" t="s">
        <v>697</v>
      </c>
      <c r="B9">
        <v>14582411.055</v>
      </c>
      <c r="C9" s="21">
        <v>613.05026988781367</v>
      </c>
      <c r="D9">
        <v>92.580958140603215</v>
      </c>
      <c r="E9">
        <v>610.99184656446221</v>
      </c>
      <c r="F9">
        <v>2622345.5985878608</v>
      </c>
      <c r="G9">
        <v>1593812.5192969192</v>
      </c>
      <c r="H9">
        <v>2.2466336042427335E-5</v>
      </c>
      <c r="I9">
        <v>7.0373614625891007E-5</v>
      </c>
      <c r="J9">
        <v>0.48213977909987105</v>
      </c>
      <c r="K9">
        <v>8194.8014383951322</v>
      </c>
      <c r="L9">
        <v>5.6080351609815058E-3</v>
      </c>
      <c r="M9" s="30">
        <v>245</v>
      </c>
      <c r="N9">
        <v>3425.2559999999999</v>
      </c>
      <c r="O9" s="22">
        <v>1.0848891429240124E-4</v>
      </c>
      <c r="P9" s="22">
        <v>3.3674103335298272E-2</v>
      </c>
      <c r="Q9">
        <v>1.2886925387400553E-2</v>
      </c>
      <c r="R9">
        <v>1.778</v>
      </c>
      <c r="S9" s="23">
        <v>3520046.97265625</v>
      </c>
      <c r="T9">
        <v>558.15</v>
      </c>
      <c r="U9" s="24">
        <v>603.43505426742433</v>
      </c>
      <c r="V9">
        <v>0.03</v>
      </c>
      <c r="W9" s="22">
        <v>1639000.9964248026</v>
      </c>
      <c r="X9">
        <v>1.6146425868859934E-2</v>
      </c>
      <c r="Y9">
        <v>7.869765624568112</v>
      </c>
      <c r="Z9">
        <v>7.8697656326742891</v>
      </c>
      <c r="AA9">
        <v>-8.1061770629275998E-9</v>
      </c>
      <c r="AB9">
        <v>1.7364204871684689E-5</v>
      </c>
      <c r="AC9">
        <v>655.92228718585079</v>
      </c>
      <c r="AD9">
        <v>36816.494106426726</v>
      </c>
      <c r="AE9">
        <v>603.43505426742422</v>
      </c>
      <c r="AF9" s="25">
        <v>0</v>
      </c>
      <c r="AG9">
        <v>1.7438489673330494E-5</v>
      </c>
      <c r="AH9">
        <v>38.755832719709737</v>
      </c>
      <c r="AI9">
        <v>0.25185514600050629</v>
      </c>
      <c r="AJ9">
        <v>38.131619772643823</v>
      </c>
      <c r="AK9">
        <v>2.6308461852177754</v>
      </c>
      <c r="AL9">
        <v>1.1961215883036658</v>
      </c>
      <c r="AM9">
        <v>613.05026985618247</v>
      </c>
      <c r="AN9">
        <v>3.163120254612295E-8</v>
      </c>
      <c r="AO9">
        <v>7.4284801645804706E-8</v>
      </c>
      <c r="AP9">
        <v>3.2033109951357375</v>
      </c>
      <c r="AQ9">
        <v>4.2711452986243606E-5</v>
      </c>
      <c r="AR9">
        <v>8.7563872374881492E-6</v>
      </c>
      <c r="AS9">
        <v>19.147026776783935</v>
      </c>
      <c r="AT9">
        <v>11.710737219373268</v>
      </c>
      <c r="AU9">
        <v>2.9494094321588173</v>
      </c>
      <c r="AV9">
        <v>0.25390156297692013</v>
      </c>
      <c r="AW9">
        <v>1.1018142208167004E-2</v>
      </c>
      <c r="AX9">
        <v>0.25390156149924514</v>
      </c>
      <c r="AY9">
        <v>1.4776749823752766E-9</v>
      </c>
      <c r="AZ9">
        <v>1028533.0792909416</v>
      </c>
      <c r="BA9">
        <v>1.3333533038503415E-5</v>
      </c>
      <c r="BB9" s="23">
        <v>3501131.358763021</v>
      </c>
      <c r="BC9" s="26">
        <v>-18915.613893229049</v>
      </c>
      <c r="BD9" s="27">
        <v>-0.53736822378126403</v>
      </c>
      <c r="BE9" s="23">
        <v>3338776.7795598097</v>
      </c>
      <c r="BF9" s="28">
        <v>1.0486269642813966</v>
      </c>
      <c r="BG9">
        <v>0.6543279479376316</v>
      </c>
      <c r="BH9">
        <v>-2.6417471996425666E-2</v>
      </c>
      <c r="BI9">
        <v>4.5999999999999999E-2</v>
      </c>
      <c r="BJ9">
        <v>5625</v>
      </c>
      <c r="BK9" s="21">
        <v>1.0442197500160584</v>
      </c>
      <c r="BL9">
        <v>54.900269887813693</v>
      </c>
      <c r="BM9">
        <v>3.5011313587630206</v>
      </c>
      <c r="BN9">
        <v>54.900269887813693</v>
      </c>
      <c r="BO9">
        <v>1.0442197500160584</v>
      </c>
      <c r="BP9">
        <v>222.01804272968747</v>
      </c>
      <c r="BQ9" s="29">
        <v>1.0133757595321473</v>
      </c>
      <c r="BR9">
        <v>2.4380000000000002</v>
      </c>
    </row>
    <row r="10" spans="1:70">
      <c r="A10" s="20" t="s">
        <v>698</v>
      </c>
      <c r="B10">
        <v>14410042.129999999</v>
      </c>
      <c r="C10" s="21">
        <v>612.10417526659455</v>
      </c>
      <c r="D10">
        <v>90.918182000549308</v>
      </c>
      <c r="E10">
        <v>614.04047527067326</v>
      </c>
      <c r="F10">
        <v>2627022.5861350344</v>
      </c>
      <c r="G10">
        <v>1587051.743777507</v>
      </c>
      <c r="H10">
        <v>2.2366390223892932E-5</v>
      </c>
      <c r="I10">
        <v>7.0774633188978175E-5</v>
      </c>
      <c r="J10">
        <v>0.4840864465582857</v>
      </c>
      <c r="K10">
        <v>8073.7157051809381</v>
      </c>
      <c r="L10">
        <v>5.7975807482611623E-3</v>
      </c>
      <c r="M10">
        <v>246</v>
      </c>
      <c r="N10">
        <v>4145.2920000000004</v>
      </c>
      <c r="O10" s="22">
        <v>1.0848891429240124E-4</v>
      </c>
      <c r="P10" s="22">
        <v>3.3674103335298272E-2</v>
      </c>
      <c r="Q10">
        <v>1.2886925387400553E-2</v>
      </c>
      <c r="R10">
        <v>1.778</v>
      </c>
      <c r="S10" s="23">
        <v>3551175.20703125</v>
      </c>
      <c r="T10">
        <v>570.65</v>
      </c>
      <c r="U10" s="24">
        <v>608.9661110486594</v>
      </c>
      <c r="V10">
        <v>0.03</v>
      </c>
      <c r="W10" s="22">
        <v>1972302.5733000003</v>
      </c>
      <c r="X10">
        <v>1.5224273344868313E-2</v>
      </c>
      <c r="Y10">
        <v>8.104602394294032</v>
      </c>
      <c r="Z10">
        <v>8.1046023970739274</v>
      </c>
      <c r="AA10">
        <v>-2.7798954249647068E-9</v>
      </c>
      <c r="AB10">
        <v>1.3063760474261146E-5</v>
      </c>
      <c r="AC10">
        <v>645.89781886294543</v>
      </c>
      <c r="AD10">
        <v>43019.646624305176</v>
      </c>
      <c r="AE10">
        <v>608.9661110486594</v>
      </c>
      <c r="AF10" s="25">
        <v>0</v>
      </c>
      <c r="AG10">
        <v>1.3121477794443165E-5</v>
      </c>
      <c r="AH10">
        <v>53.25493307704626</v>
      </c>
      <c r="AI10">
        <v>0.29449737092387218</v>
      </c>
      <c r="AJ10">
        <v>33.526139198718028</v>
      </c>
      <c r="AK10">
        <v>2.1335917656786441</v>
      </c>
      <c r="AL10">
        <v>1.1803971616409898</v>
      </c>
      <c r="AM10">
        <v>612.10417525663343</v>
      </c>
      <c r="AN10">
        <v>9.9611270343302749E-9</v>
      </c>
      <c r="AO10">
        <v>5.7717320182019369E-8</v>
      </c>
      <c r="AP10">
        <v>3.5335183977468478</v>
      </c>
      <c r="AQ10">
        <v>3.6840699439746362E-5</v>
      </c>
      <c r="AR10">
        <v>6.5895975573125923E-6</v>
      </c>
      <c r="AS10">
        <v>16.836805154946312</v>
      </c>
      <c r="AT10">
        <v>11.067836365878724</v>
      </c>
      <c r="AU10">
        <v>3.2594487115669084</v>
      </c>
      <c r="AV10">
        <v>0.27406968617993943</v>
      </c>
      <c r="AW10">
        <v>8.1897038757112045E-3</v>
      </c>
      <c r="AX10">
        <v>0.27406967467134413</v>
      </c>
      <c r="AY10">
        <v>1.1508595298970192E-8</v>
      </c>
      <c r="AZ10">
        <v>1039970.8423575275</v>
      </c>
      <c r="BA10">
        <v>1.0426066965786249E-5</v>
      </c>
      <c r="BB10" s="23">
        <v>3535117.1535902843</v>
      </c>
      <c r="BC10" s="26">
        <v>-16058.053440965712</v>
      </c>
      <c r="BD10" s="27">
        <v>-0.45218983870948171</v>
      </c>
      <c r="BE10" s="23">
        <v>3475986.7841992537</v>
      </c>
      <c r="BF10" s="28">
        <v>1.0170111030513174</v>
      </c>
      <c r="BG10">
        <v>0.6543279479376316</v>
      </c>
      <c r="BH10">
        <v>1.1901062589217967E-2</v>
      </c>
      <c r="BI10">
        <v>4.5999999999999999E-2</v>
      </c>
      <c r="BJ10">
        <v>5625</v>
      </c>
      <c r="BK10" s="21">
        <v>1.0459827103109833</v>
      </c>
      <c r="BL10">
        <v>41.454175266594575</v>
      </c>
      <c r="BM10">
        <v>3.5351171535902841</v>
      </c>
      <c r="BN10">
        <v>41.454175266594575</v>
      </c>
      <c r="BO10">
        <v>1.0459827103109833</v>
      </c>
      <c r="BP10">
        <v>2.1146257059754037</v>
      </c>
      <c r="BQ10" s="29">
        <v>1.0118388059150161</v>
      </c>
      <c r="BR10">
        <v>2.4380000000000002</v>
      </c>
    </row>
    <row r="11" spans="1:70">
      <c r="A11" s="20" t="s">
        <v>699</v>
      </c>
      <c r="B11">
        <v>14651358.625</v>
      </c>
      <c r="C11" s="21">
        <v>613.42618183469449</v>
      </c>
      <c r="D11">
        <v>93.253820227631977</v>
      </c>
      <c r="E11">
        <v>609.76672565409854</v>
      </c>
      <c r="F11">
        <v>2620453.7584548215</v>
      </c>
      <c r="G11">
        <v>1596516.9820091785</v>
      </c>
      <c r="H11">
        <v>2.2506791326882159E-5</v>
      </c>
      <c r="I11">
        <v>7.0213280572698186E-5</v>
      </c>
      <c r="J11">
        <v>0.48136205369642565</v>
      </c>
      <c r="K11">
        <v>8244.8394584875186</v>
      </c>
      <c r="L11">
        <v>5.5330018798425981E-3</v>
      </c>
      <c r="M11" s="30">
        <v>247</v>
      </c>
      <c r="N11">
        <v>4160.2079999999996</v>
      </c>
      <c r="O11" s="22">
        <v>1.0848891429240124E-4</v>
      </c>
      <c r="P11" s="22">
        <v>3.3674103335298272E-2</v>
      </c>
      <c r="Q11">
        <v>1.2886925387400553E-2</v>
      </c>
      <c r="R11">
        <v>1.778</v>
      </c>
      <c r="S11" s="23">
        <v>3333306.69921875</v>
      </c>
      <c r="T11">
        <v>578.15</v>
      </c>
      <c r="U11" s="24">
        <v>613.24263110809682</v>
      </c>
      <c r="V11">
        <v>0.03</v>
      </c>
      <c r="W11" s="22">
        <v>1995224.734490013</v>
      </c>
      <c r="X11">
        <v>1.5075909561577233E-2</v>
      </c>
      <c r="Y11">
        <v>8.1443839286639292</v>
      </c>
      <c r="Z11">
        <v>8.1443839473008612</v>
      </c>
      <c r="AA11">
        <v>-1.8636931997662032E-8</v>
      </c>
      <c r="AB11">
        <v>1.2413154456919507E-5</v>
      </c>
      <c r="AC11">
        <v>643.875910848084</v>
      </c>
      <c r="AD11">
        <v>43307.049130616753</v>
      </c>
      <c r="AE11">
        <v>613.24263110809682</v>
      </c>
      <c r="AF11" s="25">
        <v>0</v>
      </c>
      <c r="AG11">
        <v>1.2467922090625813E-5</v>
      </c>
      <c r="AH11">
        <v>53.48843663272055</v>
      </c>
      <c r="AI11">
        <v>0.29617479150034609</v>
      </c>
      <c r="AJ11">
        <v>32.069089362771088</v>
      </c>
      <c r="AK11">
        <v>1.9128197394835786</v>
      </c>
      <c r="AL11">
        <v>1.2026233096901375</v>
      </c>
      <c r="AM11">
        <v>613.42618181660885</v>
      </c>
      <c r="AN11">
        <v>1.8085643205267843E-8</v>
      </c>
      <c r="AO11">
        <v>5.4767633706306572E-8</v>
      </c>
      <c r="AP11">
        <v>3.4846833642206918</v>
      </c>
      <c r="AQ11">
        <v>3.5395797819890592E-5</v>
      </c>
      <c r="AR11">
        <v>6.2613448621660599E-6</v>
      </c>
      <c r="AS11">
        <v>16.104979358741907</v>
      </c>
      <c r="AT11">
        <v>10.845642505573272</v>
      </c>
      <c r="AU11">
        <v>3.2122059077754548</v>
      </c>
      <c r="AV11">
        <v>0.27247745644523702</v>
      </c>
      <c r="AW11">
        <v>7.9152405481282447E-3</v>
      </c>
      <c r="AX11">
        <v>0.27247744442481331</v>
      </c>
      <c r="AY11">
        <v>1.2020423711955885E-8</v>
      </c>
      <c r="AZ11">
        <v>1023936.776445643</v>
      </c>
      <c r="BA11">
        <v>1.0157536315442663E-5</v>
      </c>
      <c r="BB11" s="23">
        <v>3366452.2350945263</v>
      </c>
      <c r="BC11" s="26">
        <v>33145.535875776317</v>
      </c>
      <c r="BD11" s="27">
        <v>0.99437402155477828</v>
      </c>
      <c r="BE11" s="23">
        <v>3121527.6055473564</v>
      </c>
      <c r="BF11" s="28">
        <v>1.0784630669650037</v>
      </c>
      <c r="BG11">
        <v>0.6543279479376316</v>
      </c>
      <c r="BH11">
        <v>1.6591548793667185E-2</v>
      </c>
      <c r="BI11">
        <v>4.5999999999999999E-2</v>
      </c>
      <c r="BJ11">
        <v>5625</v>
      </c>
      <c r="BK11" s="21">
        <v>1.045817878798351</v>
      </c>
      <c r="BL11">
        <v>35.276181834694512</v>
      </c>
      <c r="BM11">
        <v>3.3664522350945263</v>
      </c>
      <c r="BN11">
        <v>35.276181834694512</v>
      </c>
      <c r="BO11">
        <v>1.045817878798351</v>
      </c>
      <c r="BP11">
        <v>22.314458058870105</v>
      </c>
      <c r="BQ11" s="29">
        <v>1.0092777566811608</v>
      </c>
      <c r="BR11">
        <v>2.4380000000000002</v>
      </c>
    </row>
    <row r="12" spans="1:70">
      <c r="A12" s="20" t="s">
        <v>700</v>
      </c>
      <c r="B12">
        <v>14444515.914999999</v>
      </c>
      <c r="C12" s="21">
        <v>612.29412141213845</v>
      </c>
      <c r="D12">
        <v>91.248555698911844</v>
      </c>
      <c r="E12">
        <v>613.43232402419449</v>
      </c>
      <c r="F12">
        <v>2626093.1345668421</v>
      </c>
      <c r="G12">
        <v>1588403.9289842495</v>
      </c>
      <c r="H12">
        <v>2.2386245793773059E-5</v>
      </c>
      <c r="I12">
        <v>7.0694401850615891E-5</v>
      </c>
      <c r="J12">
        <v>0.48369684775438243</v>
      </c>
      <c r="K12">
        <v>8097.4885849811244</v>
      </c>
      <c r="L12">
        <v>5.7594462826100956E-3</v>
      </c>
      <c r="M12">
        <v>248</v>
      </c>
      <c r="N12">
        <v>4122.24</v>
      </c>
      <c r="O12" s="22">
        <v>1.0848891429240124E-4</v>
      </c>
      <c r="P12" s="22">
        <v>3.3674103335298272E-2</v>
      </c>
      <c r="Q12">
        <v>1.2886925387400553E-2</v>
      </c>
      <c r="R12">
        <v>1.778</v>
      </c>
      <c r="S12" s="23">
        <v>2663557.9685937501</v>
      </c>
      <c r="T12">
        <v>589.53888888888889</v>
      </c>
      <c r="U12" s="24">
        <v>618.3537439761252</v>
      </c>
      <c r="V12">
        <v>0.03</v>
      </c>
      <c r="W12" s="22">
        <v>1963560.5097306669</v>
      </c>
      <c r="X12">
        <v>1.5234230343649385E-2</v>
      </c>
      <c r="Y12">
        <v>8.1019534023692454</v>
      </c>
      <c r="Z12">
        <v>8.1019534051569337</v>
      </c>
      <c r="AA12">
        <v>-2.7876883024191557E-9</v>
      </c>
      <c r="AB12">
        <v>1.3101817863397777E-5</v>
      </c>
      <c r="AC12">
        <v>634.58785149768914</v>
      </c>
      <c r="AD12">
        <v>42842.968934338925</v>
      </c>
      <c r="AE12">
        <v>618.35374433709478</v>
      </c>
      <c r="AF12" s="25">
        <v>3.6096957956033293E-7</v>
      </c>
      <c r="AG12">
        <v>1.3145921306097949E-5</v>
      </c>
      <c r="AH12">
        <v>52.750966401694079</v>
      </c>
      <c r="AI12">
        <v>0.29324585475279519</v>
      </c>
      <c r="AJ12">
        <v>33.450648560553859</v>
      </c>
      <c r="AK12">
        <v>1.4056742739923587</v>
      </c>
      <c r="AL12">
        <v>1.1834832388614511</v>
      </c>
      <c r="AM12">
        <v>612.29412140445766</v>
      </c>
      <c r="AN12">
        <v>7.6807964433101006E-9</v>
      </c>
      <c r="AO12">
        <v>4.4103442700172386E-8</v>
      </c>
      <c r="AP12">
        <v>3.5141839618043158</v>
      </c>
      <c r="AQ12">
        <v>3.6890237191238114E-5</v>
      </c>
      <c r="AR12">
        <v>6.5950123743990607E-6</v>
      </c>
      <c r="AS12">
        <v>16.781436314105616</v>
      </c>
      <c r="AT12">
        <v>11.051366470820208</v>
      </c>
      <c r="AU12">
        <v>3.2407674069220533</v>
      </c>
      <c r="AV12">
        <v>0.27341655488226246</v>
      </c>
      <c r="AW12">
        <v>8.2333135405710349E-3</v>
      </c>
      <c r="AX12">
        <v>0.2734165429343911</v>
      </c>
      <c r="AY12">
        <v>1.1947871358941597E-8</v>
      </c>
      <c r="AZ12">
        <v>1037689.2055825926</v>
      </c>
      <c r="BA12">
        <v>1.0497525909912031E-5</v>
      </c>
      <c r="BB12" s="23">
        <v>2674357.6870255158</v>
      </c>
      <c r="BC12" s="26">
        <v>10799.718431765679</v>
      </c>
      <c r="BD12" s="27">
        <v>0.40546211342520511</v>
      </c>
      <c r="BE12" s="23">
        <v>2755634.2598421718</v>
      </c>
      <c r="BF12" s="28">
        <v>0.97050531197078704</v>
      </c>
      <c r="BG12">
        <v>0.6543279479376316</v>
      </c>
      <c r="BH12">
        <v>6.9505391417700374E-2</v>
      </c>
      <c r="BI12">
        <v>4.5999999999999999E-2</v>
      </c>
      <c r="BJ12">
        <v>5625</v>
      </c>
      <c r="BK12" s="21">
        <v>1.0436312433547148</v>
      </c>
      <c r="BL12">
        <v>22.75523252324956</v>
      </c>
      <c r="BM12">
        <v>2.6743576870255157</v>
      </c>
      <c r="BN12">
        <v>22.75523252324956</v>
      </c>
      <c r="BO12">
        <v>1.0436312433547148</v>
      </c>
      <c r="BP12">
        <v>297.38200532718975</v>
      </c>
      <c r="BQ12" s="29">
        <v>0.99834772292061991</v>
      </c>
      <c r="BR12">
        <v>2.4380000000000002</v>
      </c>
    </row>
    <row r="13" spans="1:70">
      <c r="A13" s="20" t="s">
        <v>701</v>
      </c>
      <c r="B13">
        <v>16581890.584999999</v>
      </c>
      <c r="C13" s="21">
        <v>623.40834329200698</v>
      </c>
      <c r="D13">
        <v>114.24072089270538</v>
      </c>
      <c r="E13">
        <v>573.66553119769708</v>
      </c>
      <c r="F13">
        <v>2561880.926064556</v>
      </c>
      <c r="G13">
        <v>1673008.4528857057</v>
      </c>
      <c r="H13">
        <v>2.3778054068935119E-5</v>
      </c>
      <c r="I13">
        <v>6.5676255486798709E-5</v>
      </c>
      <c r="J13">
        <v>0.4599028461125329</v>
      </c>
      <c r="K13">
        <v>10188.161618072991</v>
      </c>
      <c r="L13">
        <v>3.6065031383353337E-3</v>
      </c>
      <c r="M13">
        <v>252</v>
      </c>
      <c r="N13">
        <v>4191.3959999999997</v>
      </c>
      <c r="O13" s="22">
        <v>1.0848891429240124E-4</v>
      </c>
      <c r="P13" s="22">
        <v>3.3674103335298272E-2</v>
      </c>
      <c r="Q13">
        <v>1.2886925387400553E-2</v>
      </c>
      <c r="R13">
        <v>1.9303999999999999</v>
      </c>
      <c r="S13" s="23">
        <v>3344237.79296875</v>
      </c>
      <c r="T13">
        <v>577.59444444444443</v>
      </c>
      <c r="U13" s="24">
        <v>613.28032424809169</v>
      </c>
      <c r="V13">
        <v>0.03</v>
      </c>
      <c r="W13" s="22">
        <v>2149049.1651358847</v>
      </c>
      <c r="X13">
        <v>1.3952667981821924E-2</v>
      </c>
      <c r="Y13">
        <v>8.4658656102023055</v>
      </c>
      <c r="Z13">
        <v>8.4658656247936932</v>
      </c>
      <c r="AA13">
        <v>-1.4591387653695165E-8</v>
      </c>
      <c r="AB13">
        <v>8.1029219269965852E-6</v>
      </c>
      <c r="AC13">
        <v>660.60773459337793</v>
      </c>
      <c r="AD13">
        <v>44874.538167118364</v>
      </c>
      <c r="AE13">
        <v>613.28032424809169</v>
      </c>
      <c r="AF13" s="25">
        <v>0</v>
      </c>
      <c r="AG13">
        <v>8.1616113008328738E-6</v>
      </c>
      <c r="AH13">
        <v>53.410409294249938</v>
      </c>
      <c r="AI13">
        <v>0.30512906274941193</v>
      </c>
      <c r="AJ13">
        <v>21.752533938475857</v>
      </c>
      <c r="AK13">
        <v>2.3065291733933244</v>
      </c>
      <c r="AL13">
        <v>1.4549166438635874</v>
      </c>
      <c r="AM13">
        <v>623.40834328196445</v>
      </c>
      <c r="AN13">
        <v>1.0042526810138952E-8</v>
      </c>
      <c r="AO13">
        <v>5.8689373836288606E-8</v>
      </c>
      <c r="AP13">
        <v>2.9848640273618883</v>
      </c>
      <c r="AQ13">
        <v>2.669725712944707E-5</v>
      </c>
      <c r="AR13">
        <v>4.1101503373345812E-6</v>
      </c>
      <c r="AS13">
        <v>10.954477174866778</v>
      </c>
      <c r="AT13">
        <v>8.918741235566003</v>
      </c>
      <c r="AU13">
        <v>2.7213671541127864</v>
      </c>
      <c r="AV13">
        <v>0.26349687324910187</v>
      </c>
      <c r="AW13">
        <v>6.0356979568173619E-3</v>
      </c>
      <c r="AX13">
        <v>0.26349686532352545</v>
      </c>
      <c r="AY13">
        <v>7.9255764173780108E-9</v>
      </c>
      <c r="AZ13">
        <v>888872.47317885025</v>
      </c>
      <c r="BA13">
        <v>8.944212159990049E-6</v>
      </c>
      <c r="BB13" s="23">
        <v>3345920.3381312629</v>
      </c>
      <c r="BC13" s="26">
        <v>1682.5451625129208</v>
      </c>
      <c r="BD13" s="27">
        <v>5.0311768082116258E-2</v>
      </c>
      <c r="BE13" s="23">
        <v>3001513.8415608276</v>
      </c>
      <c r="BF13" s="28">
        <v>1.1147442639782528</v>
      </c>
      <c r="BG13">
        <v>0.760494</v>
      </c>
      <c r="BH13">
        <v>-5.8276004235210725E-2</v>
      </c>
      <c r="BI13">
        <v>4.5999999999999999E-2</v>
      </c>
      <c r="BJ13">
        <v>5625</v>
      </c>
      <c r="BK13" s="21">
        <v>1.0457244083640593</v>
      </c>
      <c r="BL13">
        <v>45.813898847562541</v>
      </c>
      <c r="BM13">
        <v>3.3459203381312626</v>
      </c>
      <c r="BN13">
        <v>45.813898847562541</v>
      </c>
      <c r="BO13">
        <v>1.0457244083640593</v>
      </c>
      <c r="BP13">
        <v>33.801419809689044</v>
      </c>
      <c r="BQ13" s="29">
        <v>1.0094311531373998</v>
      </c>
      <c r="BR13">
        <v>2.4380000000000002</v>
      </c>
    </row>
    <row r="14" spans="1:70">
      <c r="A14" s="20" t="s">
        <v>702</v>
      </c>
      <c r="B14">
        <v>16616364.369999999</v>
      </c>
      <c r="C14" s="21">
        <v>623.57769163346586</v>
      </c>
      <c r="D14">
        <v>114.66029599737462</v>
      </c>
      <c r="E14">
        <v>572.97931530121309</v>
      </c>
      <c r="F14">
        <v>2560721.691284928</v>
      </c>
      <c r="G14">
        <v>1674402.1546774118</v>
      </c>
      <c r="H14">
        <v>2.3803753768346773E-5</v>
      </c>
      <c r="I14">
        <v>6.559315938668894E-5</v>
      </c>
      <c r="J14">
        <v>0.45952852946905182</v>
      </c>
      <c r="K14">
        <v>10236.374668774288</v>
      </c>
      <c r="L14">
        <v>3.575061404803361E-3</v>
      </c>
      <c r="M14" s="30">
        <v>253</v>
      </c>
      <c r="N14">
        <v>4161.5640000000003</v>
      </c>
      <c r="O14" s="22">
        <v>1.0848891429240124E-4</v>
      </c>
      <c r="P14" s="22">
        <v>3.3674103335298272E-2</v>
      </c>
      <c r="Q14">
        <v>1.2886925387400553E-2</v>
      </c>
      <c r="R14">
        <v>1.9303999999999999</v>
      </c>
      <c r="S14" s="23">
        <v>2950995.87890625</v>
      </c>
      <c r="T14">
        <v>589.81666666666661</v>
      </c>
      <c r="U14" s="24">
        <v>621.38267230702422</v>
      </c>
      <c r="V14">
        <v>0.03</v>
      </c>
      <c r="W14" s="22">
        <v>2136456.5677697137</v>
      </c>
      <c r="X14">
        <v>1.3963748912751459E-2</v>
      </c>
      <c r="Y14">
        <v>8.4625059003306067</v>
      </c>
      <c r="Z14">
        <v>8.4625059157986122</v>
      </c>
      <c r="AA14">
        <v>-1.5468005543084473E-8</v>
      </c>
      <c r="AB14">
        <v>8.1316465961717523E-6</v>
      </c>
      <c r="AC14">
        <v>653.18223271860688</v>
      </c>
      <c r="AD14">
        <v>44629.30202274608</v>
      </c>
      <c r="AE14">
        <v>621.38267286314158</v>
      </c>
      <c r="AF14" s="25">
        <v>5.5611735660932027E-7</v>
      </c>
      <c r="AG14">
        <v>8.1844426143548845E-6</v>
      </c>
      <c r="AH14">
        <v>52.757748815396518</v>
      </c>
      <c r="AI14">
        <v>0.3034405772394384</v>
      </c>
      <c r="AJ14">
        <v>21.694175948019623</v>
      </c>
      <c r="AK14">
        <v>1.8317121059255073</v>
      </c>
      <c r="AL14">
        <v>1.4611413919535472</v>
      </c>
      <c r="AM14">
        <v>623.57769162637419</v>
      </c>
      <c r="AN14">
        <v>7.0916712502366863E-9</v>
      </c>
      <c r="AO14">
        <v>5.2796018183132233E-8</v>
      </c>
      <c r="AP14">
        <v>2.9638979535495409</v>
      </c>
      <c r="AQ14">
        <v>2.6763675997040728E-5</v>
      </c>
      <c r="AR14">
        <v>4.1186193162690084E-6</v>
      </c>
      <c r="AS14">
        <v>10.91706012494229</v>
      </c>
      <c r="AT14">
        <v>8.9016335737155057</v>
      </c>
      <c r="AU14">
        <v>2.7011168299821979</v>
      </c>
      <c r="AV14">
        <v>0.26278112356734296</v>
      </c>
      <c r="AW14">
        <v>6.0763455276189567E-3</v>
      </c>
      <c r="AX14">
        <v>0.26278111710733398</v>
      </c>
      <c r="AY14">
        <v>6.4600089721977838E-9</v>
      </c>
      <c r="AZ14">
        <v>886319.53660751623</v>
      </c>
      <c r="BA14">
        <v>9.0298911826531549E-6</v>
      </c>
      <c r="BB14" s="23">
        <v>2969257.8917488283</v>
      </c>
      <c r="BC14" s="26">
        <v>18262.012842578348</v>
      </c>
      <c r="BD14" s="27">
        <v>0.61884237023560107</v>
      </c>
      <c r="BE14" s="23">
        <v>2619411.5769735198</v>
      </c>
      <c r="BF14" s="28">
        <v>1.1335591236790374</v>
      </c>
      <c r="BG14">
        <v>0.760494</v>
      </c>
      <c r="BH14">
        <v>-1.9712135043268779E-3</v>
      </c>
      <c r="BI14">
        <v>4.5999999999999999E-2</v>
      </c>
      <c r="BJ14">
        <v>5625</v>
      </c>
      <c r="BK14" s="21">
        <v>1.0456827803984645</v>
      </c>
      <c r="BL14">
        <v>33.761024966799255</v>
      </c>
      <c r="BM14">
        <v>2.9692578917488284</v>
      </c>
      <c r="BN14">
        <v>33.761024966799255</v>
      </c>
      <c r="BO14">
        <v>1.0456827803984645</v>
      </c>
      <c r="BP14">
        <v>38.924809464902239</v>
      </c>
      <c r="BQ14" s="29">
        <v>1.0011983657133301</v>
      </c>
      <c r="BR14">
        <v>2.4380000000000002</v>
      </c>
    </row>
    <row r="15" spans="1:70">
      <c r="A15" s="20" t="s">
        <v>703</v>
      </c>
      <c r="B15">
        <v>16650838.154999999</v>
      </c>
      <c r="C15" s="21">
        <v>623.7467472920838</v>
      </c>
      <c r="D15">
        <v>115.08174830522883</v>
      </c>
      <c r="E15">
        <v>572.29121245744955</v>
      </c>
      <c r="F15">
        <v>2559557.8321399409</v>
      </c>
      <c r="G15">
        <v>1675797.4223693286</v>
      </c>
      <c r="H15">
        <v>2.3829582904311094E-5</v>
      </c>
      <c r="I15">
        <v>6.5509940250288218E-5</v>
      </c>
      <c r="J15">
        <v>0.45915472043015876</v>
      </c>
      <c r="K15">
        <v>10285.252806144354</v>
      </c>
      <c r="L15">
        <v>3.5437208597502243E-3</v>
      </c>
      <c r="M15">
        <v>254</v>
      </c>
      <c r="N15">
        <v>4131.732</v>
      </c>
      <c r="O15" s="22">
        <v>1.0848891429240124E-4</v>
      </c>
      <c r="P15" s="22">
        <v>3.3674103335298272E-2</v>
      </c>
      <c r="Q15">
        <v>1.2886925387400553E-2</v>
      </c>
      <c r="R15">
        <v>1.778</v>
      </c>
      <c r="S15" s="23">
        <v>3009318.84765625</v>
      </c>
      <c r="T15">
        <v>601.48333333333335</v>
      </c>
      <c r="U15" s="24">
        <v>627.0549976590404</v>
      </c>
      <c r="V15">
        <v>0.03</v>
      </c>
      <c r="W15" s="22">
        <v>2123836.013133083</v>
      </c>
      <c r="X15">
        <v>1.3974962066725397E-2</v>
      </c>
      <c r="Y15">
        <v>8.4591101693275306</v>
      </c>
      <c r="Z15">
        <v>8.4591101857217321</v>
      </c>
      <c r="AA15">
        <v>-1.6394201551861443E-8</v>
      </c>
      <c r="AB15">
        <v>8.1608029244634802E-6</v>
      </c>
      <c r="AC15">
        <v>646.74844782253956</v>
      </c>
      <c r="AD15">
        <v>44383.475831181611</v>
      </c>
      <c r="AE15">
        <v>627.0549976590404</v>
      </c>
      <c r="AF15" s="25">
        <v>0</v>
      </c>
      <c r="AG15">
        <v>8.2150406435770135E-6</v>
      </c>
      <c r="AH15">
        <v>52.108414711899705</v>
      </c>
      <c r="AI15">
        <v>0.30174868889881501</v>
      </c>
      <c r="AJ15">
        <v>21.655338776262354</v>
      </c>
      <c r="AK15">
        <v>1.4196849125139275</v>
      </c>
      <c r="AL15">
        <v>1.4674493516224545</v>
      </c>
      <c r="AM15">
        <v>623.74674728758225</v>
      </c>
      <c r="AN15">
        <v>4.5015440264251083E-9</v>
      </c>
      <c r="AO15">
        <v>5.4237719113533304E-8</v>
      </c>
      <c r="AP15">
        <v>2.9454236702513423</v>
      </c>
      <c r="AQ15">
        <v>2.6786300958366326E-5</v>
      </c>
      <c r="AR15">
        <v>4.1346391813452734E-6</v>
      </c>
      <c r="AS15">
        <v>10.899156324886238</v>
      </c>
      <c r="AT15">
        <v>8.8934269242643627</v>
      </c>
      <c r="AU15">
        <v>2.6835799142141923</v>
      </c>
      <c r="AV15">
        <v>0.26184375603715004</v>
      </c>
      <c r="AW15">
        <v>6.1176203562084966E-3</v>
      </c>
      <c r="AX15">
        <v>0.26184375096430168</v>
      </c>
      <c r="AY15">
        <v>5.0728483635964494E-9</v>
      </c>
      <c r="AZ15">
        <v>883760.40977061237</v>
      </c>
      <c r="BA15">
        <v>9.0942098513388288E-6</v>
      </c>
      <c r="BB15" s="23">
        <v>3016393.9838039144</v>
      </c>
      <c r="BC15" s="26">
        <v>7075.1361476643942</v>
      </c>
      <c r="BD15" s="27">
        <v>0.23510756107398617</v>
      </c>
      <c r="BE15" s="23">
        <v>2687029.2575224498</v>
      </c>
      <c r="BF15" s="28">
        <v>1.1225757871297435</v>
      </c>
      <c r="BG15">
        <v>0.6543279479376316</v>
      </c>
      <c r="BH15">
        <v>4.5215393920802538E-2</v>
      </c>
      <c r="BI15">
        <v>4.5999999999999999E-2</v>
      </c>
      <c r="BJ15">
        <v>5625</v>
      </c>
      <c r="BK15" s="21">
        <v>1.0434979978402203</v>
      </c>
      <c r="BL15">
        <v>22.263413958750448</v>
      </c>
      <c r="BM15">
        <v>3.0163939838039142</v>
      </c>
      <c r="BN15">
        <v>22.263413958750448</v>
      </c>
      <c r="BO15">
        <v>1.0434979978402203</v>
      </c>
      <c r="BP15">
        <v>314.58648439864845</v>
      </c>
      <c r="BQ15" s="29">
        <v>0.98980218515242047</v>
      </c>
      <c r="BR15">
        <v>2.4380000000000002</v>
      </c>
    </row>
  </sheetData>
  <phoneticPr fontId="1"/>
  <pageMargins left="0.7" right="0.7" top="0.75" bottom="0.75" header="0.3" footer="0.3"/>
  <drawing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R24"/>
  <sheetViews>
    <sheetView workbookViewId="0"/>
  </sheetViews>
  <sheetFormatPr defaultRowHeight="13.5"/>
  <cols>
    <col min="1" max="1" width="23.75" customWidth="1"/>
    <col min="2" max="2" width="10.625" customWidth="1"/>
    <col min="3" max="3" width="12.75" customWidth="1"/>
    <col min="4" max="10" width="13.875" customWidth="1"/>
    <col min="11" max="12" width="15" customWidth="1"/>
    <col min="13" max="13" width="10.625" customWidth="1"/>
    <col min="14" max="14" width="12" customWidth="1"/>
    <col min="15" max="16" width="14.25" customWidth="1"/>
    <col min="17" max="17" width="10.625" customWidth="1"/>
    <col min="18" max="18" width="14.25" customWidth="1"/>
    <col min="19" max="19" width="25.5" customWidth="1"/>
    <col min="20" max="20" width="14.25" customWidth="1"/>
    <col min="21" max="21" width="15.75" customWidth="1"/>
    <col min="22" max="23" width="13.125" customWidth="1"/>
    <col min="24" max="24" width="32.125" customWidth="1"/>
    <col min="25" max="25" width="9.75" customWidth="1"/>
    <col min="26" max="26" width="32.125" customWidth="1"/>
    <col min="27" max="27" width="10.5" customWidth="1"/>
    <col min="28" max="28" width="20" customWidth="1"/>
    <col min="29" max="31" width="10.625" customWidth="1"/>
    <col min="32" max="32" width="20.625" customWidth="1"/>
    <col min="33" max="33" width="27.25" customWidth="1"/>
    <col min="34" max="38" width="20" customWidth="1"/>
    <col min="39" max="39" width="21" customWidth="1"/>
    <col min="40" max="41" width="20" customWidth="1"/>
    <col min="42" max="42" width="15.875" customWidth="1"/>
    <col min="43" max="43" width="16.5" customWidth="1"/>
    <col min="44" max="44" width="11.625" customWidth="1"/>
    <col min="45" max="45" width="18.125" customWidth="1"/>
    <col min="46" max="46" width="19.375" customWidth="1"/>
    <col min="47" max="47" width="18.125" customWidth="1"/>
    <col min="48" max="48" width="13" customWidth="1"/>
    <col min="49" max="49" width="19" customWidth="1"/>
    <col min="50" max="50" width="18.125" customWidth="1"/>
    <col min="51" max="51" width="13.75" customWidth="1"/>
    <col min="52" max="52" width="16.75" customWidth="1"/>
    <col min="53" max="53" width="12.875" customWidth="1"/>
    <col min="54" max="54" width="20.625" customWidth="1"/>
    <col min="55" max="55" width="13.875" customWidth="1"/>
    <col min="56" max="56" width="15.625" customWidth="1"/>
    <col min="57" max="57" width="13.875" customWidth="1"/>
    <col min="58" max="58" width="12.625" customWidth="1"/>
    <col min="59" max="60" width="9.125" customWidth="1"/>
    <col min="61" max="61" width="12.875" customWidth="1"/>
    <col min="62" max="62" width="9.125" customWidth="1"/>
    <col min="63" max="63" width="11.5" customWidth="1"/>
    <col min="64" max="64" width="12.75" customWidth="1"/>
    <col min="65" max="65" width="12.875" customWidth="1"/>
    <col min="66" max="67" width="12.75" customWidth="1"/>
    <col min="68" max="68" width="15.375" customWidth="1"/>
    <col min="69" max="69" width="12" customWidth="1"/>
  </cols>
  <sheetData>
    <row r="1" spans="1:70" ht="61.5" customHeight="1">
      <c r="A1" t="s">
        <v>535</v>
      </c>
      <c r="B1" t="s">
        <v>536</v>
      </c>
      <c r="C1" s="1" t="s">
        <v>537</v>
      </c>
      <c r="D1" s="1" t="s">
        <v>538</v>
      </c>
      <c r="E1" s="1" t="s">
        <v>539</v>
      </c>
      <c r="F1" s="1" t="s">
        <v>540</v>
      </c>
      <c r="G1" s="1" t="s">
        <v>541</v>
      </c>
      <c r="H1" s="1" t="s">
        <v>542</v>
      </c>
      <c r="I1" s="1" t="s">
        <v>543</v>
      </c>
      <c r="J1" s="1" t="s">
        <v>544</v>
      </c>
      <c r="K1" s="1" t="s">
        <v>545</v>
      </c>
      <c r="L1" s="1" t="s">
        <v>546</v>
      </c>
      <c r="M1" s="2" t="s">
        <v>54</v>
      </c>
      <c r="N1" s="2" t="s">
        <v>547</v>
      </c>
      <c r="O1" s="2" t="s">
        <v>548</v>
      </c>
      <c r="P1" s="2" t="s">
        <v>549</v>
      </c>
      <c r="Q1" s="2" t="s">
        <v>550</v>
      </c>
      <c r="R1" s="2" t="s">
        <v>372</v>
      </c>
      <c r="S1" s="3" t="s">
        <v>551</v>
      </c>
      <c r="T1" s="2" t="s">
        <v>552</v>
      </c>
      <c r="U1" s="2" t="s">
        <v>553</v>
      </c>
      <c r="V1" s="4" t="s">
        <v>554</v>
      </c>
      <c r="W1" s="4" t="s">
        <v>555</v>
      </c>
      <c r="X1" s="4" t="s">
        <v>556</v>
      </c>
      <c r="Y1" s="4" t="s">
        <v>557</v>
      </c>
      <c r="Z1" s="4" t="s">
        <v>558</v>
      </c>
      <c r="AA1" s="4" t="s">
        <v>559</v>
      </c>
      <c r="AB1" s="4" t="s">
        <v>560</v>
      </c>
      <c r="AC1" s="5" t="s">
        <v>561</v>
      </c>
      <c r="AD1" s="5" t="s">
        <v>562</v>
      </c>
      <c r="AE1" s="5" t="s">
        <v>563</v>
      </c>
      <c r="AF1" s="5" t="s">
        <v>564</v>
      </c>
      <c r="AG1" s="6" t="s">
        <v>565</v>
      </c>
      <c r="AH1" s="6" t="s">
        <v>566</v>
      </c>
      <c r="AI1" s="6" t="s">
        <v>567</v>
      </c>
      <c r="AJ1" s="7" t="s">
        <v>568</v>
      </c>
      <c r="AK1" s="7" t="s">
        <v>569</v>
      </c>
      <c r="AL1" s="7" t="s">
        <v>570</v>
      </c>
      <c r="AM1" s="7" t="s">
        <v>571</v>
      </c>
      <c r="AN1" s="7" t="s">
        <v>572</v>
      </c>
      <c r="AO1" s="8" t="s">
        <v>573</v>
      </c>
      <c r="AP1" s="2" t="s">
        <v>574</v>
      </c>
      <c r="AQ1" s="2" t="s">
        <v>575</v>
      </c>
      <c r="AR1" s="2" t="s">
        <v>576</v>
      </c>
      <c r="AS1" s="2" t="s">
        <v>577</v>
      </c>
      <c r="AT1" s="2" t="s">
        <v>578</v>
      </c>
      <c r="AU1" s="2" t="s">
        <v>579</v>
      </c>
      <c r="AV1" s="2" t="s">
        <v>580</v>
      </c>
      <c r="AW1" s="2" t="s">
        <v>581</v>
      </c>
      <c r="AX1" s="2" t="s">
        <v>582</v>
      </c>
      <c r="AY1" s="2" t="s">
        <v>583</v>
      </c>
      <c r="AZ1" s="9" t="s">
        <v>584</v>
      </c>
      <c r="BA1" t="s">
        <v>585</v>
      </c>
      <c r="BB1" t="s">
        <v>586</v>
      </c>
      <c r="BC1" s="10" t="s">
        <v>587</v>
      </c>
      <c r="BD1" s="10" t="s">
        <v>588</v>
      </c>
      <c r="BE1" t="s">
        <v>589</v>
      </c>
      <c r="BF1" s="11" t="s">
        <v>590</v>
      </c>
      <c r="BG1" t="s">
        <v>591</v>
      </c>
      <c r="BH1" t="s">
        <v>592</v>
      </c>
      <c r="BI1" t="s">
        <v>593</v>
      </c>
      <c r="BJ1" t="s">
        <v>594</v>
      </c>
      <c r="BK1" t="s">
        <v>595</v>
      </c>
      <c r="BL1" t="s">
        <v>596</v>
      </c>
      <c r="BM1" t="s">
        <v>597</v>
      </c>
      <c r="BN1" t="s">
        <v>598</v>
      </c>
      <c r="BO1" t="s">
        <v>599</v>
      </c>
      <c r="BP1" t="s">
        <v>600</v>
      </c>
      <c r="BQ1" t="s">
        <v>601</v>
      </c>
      <c r="BR1" t="s">
        <v>602</v>
      </c>
    </row>
    <row r="2" spans="1:70">
      <c r="A2" s="20" t="s">
        <v>704</v>
      </c>
      <c r="B2">
        <v>14582411.055</v>
      </c>
      <c r="C2" s="21">
        <v>613.05026988781367</v>
      </c>
      <c r="D2">
        <v>92.580958140603215</v>
      </c>
      <c r="E2">
        <v>610.99184656446221</v>
      </c>
      <c r="F2">
        <v>2622345.5985878608</v>
      </c>
      <c r="G2">
        <v>1593812.5192969192</v>
      </c>
      <c r="H2">
        <v>2.2466336042427335E-5</v>
      </c>
      <c r="I2">
        <v>7.0373614625891007E-5</v>
      </c>
      <c r="J2">
        <v>0.48213977909987105</v>
      </c>
      <c r="K2">
        <v>8194.8014383951322</v>
      </c>
      <c r="L2">
        <v>5.6080351609815058E-3</v>
      </c>
      <c r="M2">
        <v>268</v>
      </c>
      <c r="N2">
        <v>2709.288</v>
      </c>
      <c r="O2" s="22">
        <v>8.7843467213758383E-5</v>
      </c>
      <c r="P2" s="22">
        <v>2.9843873572041598E-2</v>
      </c>
      <c r="Q2">
        <v>1.1773735336561952E-2</v>
      </c>
      <c r="R2">
        <v>4.2545000000000002</v>
      </c>
      <c r="S2" s="23">
        <v>668421.484375</v>
      </c>
      <c r="T2">
        <v>587.81666666666661</v>
      </c>
      <c r="U2" s="24">
        <v>631.33287451271224</v>
      </c>
      <c r="V2">
        <v>0.03</v>
      </c>
      <c r="W2" s="22">
        <v>1148948.3519083303</v>
      </c>
      <c r="X2">
        <v>1.7947228785031476E-2</v>
      </c>
      <c r="Y2">
        <v>7.46450993592223</v>
      </c>
      <c r="Z2">
        <v>7.464509945170315</v>
      </c>
      <c r="AA2">
        <v>-9.2480849644971386E-9</v>
      </c>
      <c r="AB2">
        <v>2.4969487573206528E-5</v>
      </c>
      <c r="AC2">
        <v>624.6766948456368</v>
      </c>
      <c r="AD2">
        <v>27209.729032503245</v>
      </c>
      <c r="AE2">
        <v>631.3328747703988</v>
      </c>
      <c r="AF2" s="25">
        <v>2.5768656541913515E-7</v>
      </c>
      <c r="AG2">
        <v>2.4989123761397571E-5</v>
      </c>
      <c r="AH2">
        <v>26.951462954326068</v>
      </c>
      <c r="AI2">
        <v>0.21002619511840076</v>
      </c>
      <c r="AJ2">
        <v>45.566959306804321</v>
      </c>
      <c r="AK2">
        <v>0.69447763843689148</v>
      </c>
      <c r="AL2">
        <v>1.1961215883036658</v>
      </c>
      <c r="AM2">
        <v>613.05026987715962</v>
      </c>
      <c r="AN2">
        <v>1.0654048310243525E-8</v>
      </c>
      <c r="AO2">
        <v>1.9636188191043383E-8</v>
      </c>
      <c r="AP2">
        <v>2.8786077905397032</v>
      </c>
      <c r="AQ2">
        <v>5.289048650195415E-5</v>
      </c>
      <c r="AR2">
        <v>1.2504379974794307E-5</v>
      </c>
      <c r="AS2">
        <v>22.80138266986615</v>
      </c>
      <c r="AT2">
        <v>12.584105887684197</v>
      </c>
      <c r="AU2">
        <v>2.6429918785573769</v>
      </c>
      <c r="AV2">
        <v>0.23561591198232623</v>
      </c>
      <c r="AW2">
        <v>1.5843936821735748E-2</v>
      </c>
      <c r="AX2">
        <v>0.23561591141705601</v>
      </c>
      <c r="AY2">
        <v>5.6527021952135215E-10</v>
      </c>
      <c r="AZ2">
        <v>1028533.0792909416</v>
      </c>
      <c r="BA2">
        <v>1.8373634183779457E-5</v>
      </c>
      <c r="BB2" s="23">
        <v>671607.90454016102</v>
      </c>
      <c r="BC2" s="26">
        <v>3186.4201651610201</v>
      </c>
      <c r="BD2" s="27">
        <v>0.47670822073297753</v>
      </c>
      <c r="BE2" s="23">
        <v>934294.72739999997</v>
      </c>
      <c r="BF2" s="28">
        <v>0.71883944631598595</v>
      </c>
      <c r="BG2">
        <v>1</v>
      </c>
      <c r="BH2">
        <v>0.10800429032202953</v>
      </c>
      <c r="BI2">
        <v>4.5999999999999999E-2</v>
      </c>
      <c r="BJ2">
        <v>5625</v>
      </c>
      <c r="BK2" s="21">
        <v>1.0442509826912505</v>
      </c>
      <c r="BL2">
        <v>25.233603221147064</v>
      </c>
      <c r="BM2">
        <v>0.67160790454016095</v>
      </c>
      <c r="BN2">
        <v>25.233603221147064</v>
      </c>
      <c r="BO2">
        <v>1.0442509826912505</v>
      </c>
      <c r="BP2">
        <v>218.04647383051838</v>
      </c>
      <c r="BQ2" s="29">
        <v>0.97789546367813707</v>
      </c>
      <c r="BR2">
        <v>4.2670000000000003</v>
      </c>
    </row>
    <row r="3" spans="1:70">
      <c r="A3" s="20" t="s">
        <v>705</v>
      </c>
      <c r="B3">
        <v>16547416.799999999</v>
      </c>
      <c r="C3" s="21">
        <v>623.23870133313642</v>
      </c>
      <c r="D3">
        <v>113.82300371015133</v>
      </c>
      <c r="E3">
        <v>574.34988711113044</v>
      </c>
      <c r="F3">
        <v>2563035.5779140079</v>
      </c>
      <c r="G3">
        <v>1671616.2807993235</v>
      </c>
      <c r="H3">
        <v>2.3752482411014488E-5</v>
      </c>
      <c r="I3">
        <v>6.5759231557403181E-5</v>
      </c>
      <c r="J3">
        <v>0.46027765484939753</v>
      </c>
      <c r="K3">
        <v>10140.600460117175</v>
      </c>
      <c r="L3">
        <v>3.6380461586323874E-3</v>
      </c>
      <c r="M3" s="30">
        <v>269</v>
      </c>
      <c r="N3">
        <v>2737.7640000000001</v>
      </c>
      <c r="O3" s="22">
        <v>8.7843467213758383E-5</v>
      </c>
      <c r="P3" s="22">
        <v>2.9843873572041598E-2</v>
      </c>
      <c r="Q3">
        <v>1.1773735336561952E-2</v>
      </c>
      <c r="R3">
        <v>4.2545000000000002</v>
      </c>
      <c r="S3" s="23">
        <v>955010.77454375022</v>
      </c>
      <c r="T3">
        <v>588.87222222222226</v>
      </c>
      <c r="U3" s="24">
        <v>638.59356415800437</v>
      </c>
      <c r="V3">
        <v>0.03</v>
      </c>
      <c r="W3" s="22">
        <v>1242494.4871012333</v>
      </c>
      <c r="X3">
        <v>1.6437499229920417E-2</v>
      </c>
      <c r="Y3">
        <v>7.7997759423759687</v>
      </c>
      <c r="Z3">
        <v>7.7997759564197757</v>
      </c>
      <c r="AA3">
        <v>-1.4043807006203224E-8</v>
      </c>
      <c r="AB3">
        <v>1.6281267644159479E-5</v>
      </c>
      <c r="AC3">
        <v>640.34658614454941</v>
      </c>
      <c r="AD3">
        <v>28160.30498526575</v>
      </c>
      <c r="AE3">
        <v>638.59356457992499</v>
      </c>
      <c r="AF3" s="25">
        <v>4.2192061755486066E-7</v>
      </c>
      <c r="AG3">
        <v>1.6309275365511767E-5</v>
      </c>
      <c r="AH3">
        <v>26.813977177784075</v>
      </c>
      <c r="AI3">
        <v>0.21606894314552855</v>
      </c>
      <c r="AJ3">
        <v>30.778455569638329</v>
      </c>
      <c r="AK3">
        <v>0.95814258747102898</v>
      </c>
      <c r="AL3">
        <v>1.4487735538805233</v>
      </c>
      <c r="AM3">
        <v>623.23870131168451</v>
      </c>
      <c r="AN3">
        <v>2.1451910470204893E-8</v>
      </c>
      <c r="AO3">
        <v>2.8007721352288562E-8</v>
      </c>
      <c r="AP3">
        <v>2.5182413985573286</v>
      </c>
      <c r="AQ3">
        <v>3.7944106723492499E-5</v>
      </c>
      <c r="AR3">
        <v>8.1686415434320279E-6</v>
      </c>
      <c r="AS3">
        <v>15.415655519587537</v>
      </c>
      <c r="AT3">
        <v>10.626917926103483</v>
      </c>
      <c r="AU3">
        <v>2.2961469251874513</v>
      </c>
      <c r="AV3">
        <v>0.22209447336987731</v>
      </c>
      <c r="AW3">
        <v>1.2089362096043598E-2</v>
      </c>
      <c r="AX3">
        <v>0.22209446389611892</v>
      </c>
      <c r="AY3">
        <v>9.4737583888893084E-9</v>
      </c>
      <c r="AZ3">
        <v>891419.29711468448</v>
      </c>
      <c r="BA3">
        <v>1.5067700318655009E-5</v>
      </c>
      <c r="BB3" s="23">
        <v>951676.56378213875</v>
      </c>
      <c r="BC3" s="26">
        <v>-3334.2107616114663</v>
      </c>
      <c r="BD3" s="27">
        <v>-0.34912807797423673</v>
      </c>
      <c r="BE3" s="23">
        <v>982919.73179999983</v>
      </c>
      <c r="BF3" s="28">
        <v>0.96821391716224259</v>
      </c>
      <c r="BG3">
        <v>1</v>
      </c>
      <c r="BH3">
        <v>2.9461923127596282E-2</v>
      </c>
      <c r="BI3">
        <v>4.5999999999999999E-2</v>
      </c>
      <c r="BJ3">
        <v>5625</v>
      </c>
      <c r="BK3" s="21">
        <v>1.045741196263406</v>
      </c>
      <c r="BL3">
        <v>34.366479110914156</v>
      </c>
      <c r="BM3">
        <v>0.95167656378213872</v>
      </c>
      <c r="BN3">
        <v>34.366479110914156</v>
      </c>
      <c r="BO3">
        <v>1.045741196263406</v>
      </c>
      <c r="BP3">
        <v>31.736557607766557</v>
      </c>
      <c r="BQ3" s="29">
        <v>0.94428405247274105</v>
      </c>
      <c r="BR3">
        <v>4.2670000000000003</v>
      </c>
    </row>
    <row r="4" spans="1:70">
      <c r="A4" s="20" t="s">
        <v>706</v>
      </c>
      <c r="B4">
        <v>16547416.799999999</v>
      </c>
      <c r="C4" s="21">
        <v>623.23870133313642</v>
      </c>
      <c r="D4">
        <v>113.82300371015133</v>
      </c>
      <c r="E4">
        <v>574.34988711113044</v>
      </c>
      <c r="F4">
        <v>2563035.5779140079</v>
      </c>
      <c r="G4">
        <v>1671616.2807993235</v>
      </c>
      <c r="H4">
        <v>2.3752482411014488E-5</v>
      </c>
      <c r="I4">
        <v>6.5759231557403181E-5</v>
      </c>
      <c r="J4">
        <v>0.46027765484939753</v>
      </c>
      <c r="K4">
        <v>10140.600460117175</v>
      </c>
      <c r="L4">
        <v>3.6380461586323874E-3</v>
      </c>
      <c r="M4">
        <v>270</v>
      </c>
      <c r="N4">
        <v>2730.9839999999995</v>
      </c>
      <c r="O4" s="22">
        <v>8.7843467213758383E-5</v>
      </c>
      <c r="P4" s="22">
        <v>2.9843873572041598E-2</v>
      </c>
      <c r="Q4">
        <v>1.1773735336561952E-2</v>
      </c>
      <c r="R4">
        <v>4.2545000000000002</v>
      </c>
      <c r="S4" s="23">
        <v>1303284.35984375</v>
      </c>
      <c r="T4">
        <v>556.42777777777769</v>
      </c>
      <c r="U4" s="24">
        <v>624.44996717060576</v>
      </c>
      <c r="V4">
        <v>0.03</v>
      </c>
      <c r="W4" s="22">
        <v>1239417.4824278767</v>
      </c>
      <c r="X4">
        <v>1.6451586070915805E-2</v>
      </c>
      <c r="Y4">
        <v>7.7964359077637271</v>
      </c>
      <c r="Z4">
        <v>7.7964359219427264</v>
      </c>
      <c r="AA4">
        <v>-1.4178999308001039E-8</v>
      </c>
      <c r="AB4">
        <v>1.6348198136847576E-5</v>
      </c>
      <c r="AC4">
        <v>654.30604421615317</v>
      </c>
      <c r="AD4">
        <v>28102.6008843729</v>
      </c>
      <c r="AE4">
        <v>624.44996773565015</v>
      </c>
      <c r="AF4" s="25">
        <v>5.6504438816773472E-7</v>
      </c>
      <c r="AG4">
        <v>1.6386418200945752E-5</v>
      </c>
      <c r="AH4">
        <v>26.704199165038343</v>
      </c>
      <c r="AI4">
        <v>0.21562618998281938</v>
      </c>
      <c r="AJ4">
        <v>30.860670248717966</v>
      </c>
      <c r="AK4">
        <v>1.739305041389795</v>
      </c>
      <c r="AL4">
        <v>1.4487735538805233</v>
      </c>
      <c r="AM4">
        <v>623.23870132546085</v>
      </c>
      <c r="AN4">
        <v>7.6755668487749062E-9</v>
      </c>
      <c r="AO4">
        <v>3.8220064098175196E-8</v>
      </c>
      <c r="AP4">
        <v>2.516750404658318</v>
      </c>
      <c r="AQ4">
        <v>3.7989078358079382E-5</v>
      </c>
      <c r="AR4">
        <v>8.2123191325219634E-6</v>
      </c>
      <c r="AS4">
        <v>15.466325197984425</v>
      </c>
      <c r="AT4">
        <v>10.643325463019297</v>
      </c>
      <c r="AU4">
        <v>2.2949797183379776</v>
      </c>
      <c r="AV4">
        <v>0.22177068632034036</v>
      </c>
      <c r="AW4">
        <v>1.213906012810459E-2</v>
      </c>
      <c r="AX4">
        <v>0.22177066907150705</v>
      </c>
      <c r="AY4">
        <v>1.724883330611604E-8</v>
      </c>
      <c r="AZ4">
        <v>891419.29711468448</v>
      </c>
      <c r="BA4">
        <v>1.5094495778272021E-5</v>
      </c>
      <c r="BB4" s="23">
        <v>1296377.1637133057</v>
      </c>
      <c r="BC4" s="26">
        <v>-6907.1961304442957</v>
      </c>
      <c r="BD4" s="27">
        <v>-0.52998381191901933</v>
      </c>
      <c r="BE4" s="23">
        <v>1274669.7582</v>
      </c>
      <c r="BF4" s="28">
        <v>1.0170298270384632</v>
      </c>
      <c r="BG4">
        <v>1</v>
      </c>
      <c r="BH4">
        <v>-0.1313905309823481</v>
      </c>
      <c r="BI4">
        <v>4.5999999999999999E-2</v>
      </c>
      <c r="BJ4">
        <v>5625</v>
      </c>
      <c r="BK4" s="21">
        <v>1.0404817062614953</v>
      </c>
      <c r="BL4">
        <v>66.810923555358727</v>
      </c>
      <c r="BM4">
        <v>1.2963771637133057</v>
      </c>
      <c r="BN4">
        <v>66.810923555358727</v>
      </c>
      <c r="BO4">
        <v>1.0404817062614953</v>
      </c>
      <c r="BP4">
        <v>718.82562189128942</v>
      </c>
      <c r="BQ4" s="29">
        <v>0.97937652577915113</v>
      </c>
      <c r="BR4">
        <v>4.2670000000000003</v>
      </c>
    </row>
    <row r="5" spans="1:70">
      <c r="A5" s="20" t="s">
        <v>707</v>
      </c>
      <c r="B5">
        <v>14478989.699999999</v>
      </c>
      <c r="C5" s="21">
        <v>612.48370255129544</v>
      </c>
      <c r="D5">
        <v>91.580011978832957</v>
      </c>
      <c r="E5">
        <v>612.82339669043313</v>
      </c>
      <c r="F5">
        <v>2625160.7264840975</v>
      </c>
      <c r="G5">
        <v>1589756.0808983105</v>
      </c>
      <c r="H5">
        <v>2.2406167499944594E-5</v>
      </c>
      <c r="I5">
        <v>7.0614185977515193E-5</v>
      </c>
      <c r="J5">
        <v>0.48330738078477459</v>
      </c>
      <c r="K5">
        <v>8121.4802011854335</v>
      </c>
      <c r="L5">
        <v>5.7214247636284644E-3</v>
      </c>
      <c r="M5" s="30">
        <v>271</v>
      </c>
      <c r="N5">
        <v>2688.9479999999999</v>
      </c>
      <c r="O5" s="22">
        <v>8.7843467213758383E-5</v>
      </c>
      <c r="P5" s="22">
        <v>2.9843873572041598E-2</v>
      </c>
      <c r="Q5">
        <v>1.1773735336561952E-2</v>
      </c>
      <c r="R5">
        <v>4.2545000000000002</v>
      </c>
      <c r="S5" s="23">
        <v>993451.99203124992</v>
      </c>
      <c r="T5">
        <v>557.53888888888889</v>
      </c>
      <c r="U5" s="24">
        <v>623.29309544606917</v>
      </c>
      <c r="V5">
        <v>0.03</v>
      </c>
      <c r="W5" s="22">
        <v>1136437.7149280838</v>
      </c>
      <c r="X5">
        <v>1.8069825945164094E-2</v>
      </c>
      <c r="Y5">
        <v>7.4391448545865719</v>
      </c>
      <c r="Z5">
        <v>7.4391448717583062</v>
      </c>
      <c r="AA5">
        <v>-1.7171734256749005E-8</v>
      </c>
      <c r="AB5">
        <v>2.5762736125966368E-5</v>
      </c>
      <c r="AC5">
        <v>633.96925237751282</v>
      </c>
      <c r="AD5">
        <v>27005.214656034936</v>
      </c>
      <c r="AE5">
        <v>623.29309544606917</v>
      </c>
      <c r="AF5" s="25">
        <v>0</v>
      </c>
      <c r="AG5">
        <v>2.5791874778117186E-5</v>
      </c>
      <c r="AH5">
        <v>26.649769196813612</v>
      </c>
      <c r="AI5">
        <v>0.20853504844415208</v>
      </c>
      <c r="AJ5">
        <v>46.677259443769977</v>
      </c>
      <c r="AK5">
        <v>1.2850518428458284</v>
      </c>
      <c r="AL5">
        <v>1.186598293632519</v>
      </c>
      <c r="AM5">
        <v>612.48370253968505</v>
      </c>
      <c r="AN5">
        <v>1.1610381989157759E-8</v>
      </c>
      <c r="AO5">
        <v>2.9138652150818758E-8</v>
      </c>
      <c r="AP5">
        <v>2.8856183113011831</v>
      </c>
      <c r="AQ5">
        <v>5.4186575412714654E-5</v>
      </c>
      <c r="AR5">
        <v>1.2910506715134003E-5</v>
      </c>
      <c r="AS5">
        <v>23.364996793646668</v>
      </c>
      <c r="AT5">
        <v>12.706195194617383</v>
      </c>
      <c r="AU5">
        <v>2.6496870304503881</v>
      </c>
      <c r="AV5">
        <v>0.23593128085079496</v>
      </c>
      <c r="AW5">
        <v>1.6228633277820294E-2</v>
      </c>
      <c r="AX5">
        <v>0.23593128003625569</v>
      </c>
      <c r="AY5">
        <v>8.1453926936703169E-10</v>
      </c>
      <c r="AZ5">
        <v>1035404.645585787</v>
      </c>
      <c r="BA5">
        <v>1.8778150665491461E-5</v>
      </c>
      <c r="BB5" s="23">
        <v>984605.11274772789</v>
      </c>
      <c r="BC5" s="26">
        <v>-8846.8792835220229</v>
      </c>
      <c r="BD5" s="27">
        <v>-0.89051905421552935</v>
      </c>
      <c r="BE5" s="23">
        <v>1180892.9639999999</v>
      </c>
      <c r="BF5" s="28">
        <v>0.83378015007609785</v>
      </c>
      <c r="BG5">
        <v>1</v>
      </c>
      <c r="BH5">
        <v>3.7567660942059797E-3</v>
      </c>
      <c r="BI5">
        <v>4.5999999999999999E-2</v>
      </c>
      <c r="BJ5">
        <v>5625</v>
      </c>
      <c r="BK5" s="21">
        <v>1.0442093003538542</v>
      </c>
      <c r="BL5">
        <v>54.944813662406546</v>
      </c>
      <c r="BM5">
        <v>0.98460511274772788</v>
      </c>
      <c r="BN5">
        <v>54.944813662406546</v>
      </c>
      <c r="BO5">
        <v>1.0442093003538542</v>
      </c>
      <c r="BP5">
        <v>223.34745540405333</v>
      </c>
      <c r="BQ5" s="29">
        <v>0.95632728001527822</v>
      </c>
      <c r="BR5">
        <v>4.2670000000000003</v>
      </c>
    </row>
    <row r="6" spans="1:70">
      <c r="A6" s="20" t="s">
        <v>708</v>
      </c>
      <c r="B6">
        <v>16650838.154999999</v>
      </c>
      <c r="C6" s="21">
        <v>623.7467472920838</v>
      </c>
      <c r="D6">
        <v>115.08174830522883</v>
      </c>
      <c r="E6">
        <v>572.29121245744955</v>
      </c>
      <c r="F6">
        <v>2559557.8321399409</v>
      </c>
      <c r="G6">
        <v>1675797.4223693286</v>
      </c>
      <c r="H6">
        <v>2.3829582904311094E-5</v>
      </c>
      <c r="I6">
        <v>6.5509940250288218E-5</v>
      </c>
      <c r="J6">
        <v>0.45915472043015876</v>
      </c>
      <c r="K6">
        <v>10285.252806144354</v>
      </c>
      <c r="L6">
        <v>3.5437208597502243E-3</v>
      </c>
      <c r="M6">
        <v>272</v>
      </c>
      <c r="N6">
        <v>2687.5920000000001</v>
      </c>
      <c r="O6" s="22">
        <v>8.7843467213758383E-5</v>
      </c>
      <c r="P6" s="22">
        <v>2.9843873572041598E-2</v>
      </c>
      <c r="Q6">
        <v>1.1773735336561952E-2</v>
      </c>
      <c r="R6">
        <v>4.2545000000000002</v>
      </c>
      <c r="S6" s="23">
        <v>1509189.0330422502</v>
      </c>
      <c r="T6">
        <v>529.53888888888889</v>
      </c>
      <c r="U6" s="24">
        <v>608.4538924301321</v>
      </c>
      <c r="V6">
        <v>0.03</v>
      </c>
      <c r="W6" s="22">
        <v>1224366.1886239857</v>
      </c>
      <c r="X6">
        <v>1.6462010911340728E-2</v>
      </c>
      <c r="Y6">
        <v>7.7939669058850152</v>
      </c>
      <c r="Z6">
        <v>7.7939669201516413</v>
      </c>
      <c r="AA6">
        <v>-1.4266626102710234E-8</v>
      </c>
      <c r="AB6">
        <v>1.6373376592761435E-5</v>
      </c>
      <c r="AC6">
        <v>665.1498440911912</v>
      </c>
      <c r="AD6">
        <v>27770.121591671035</v>
      </c>
      <c r="AE6">
        <v>608.4538924301321</v>
      </c>
      <c r="AF6" s="25">
        <v>0</v>
      </c>
      <c r="AG6">
        <v>1.6418983742515858E-5</v>
      </c>
      <c r="AH6">
        <v>25.971826932633167</v>
      </c>
      <c r="AI6">
        <v>0.21303095360291072</v>
      </c>
      <c r="AJ6">
        <v>30.556165830194786</v>
      </c>
      <c r="AK6">
        <v>2.3018556324018129</v>
      </c>
      <c r="AL6">
        <v>1.4674493516224545</v>
      </c>
      <c r="AM6">
        <v>623.74674728061336</v>
      </c>
      <c r="AN6">
        <v>1.1470433491922449E-8</v>
      </c>
      <c r="AO6">
        <v>4.5607149754423054E-8</v>
      </c>
      <c r="AP6">
        <v>2.4770787446502553</v>
      </c>
      <c r="AQ6">
        <v>3.7872908952882429E-5</v>
      </c>
      <c r="AR6">
        <v>8.2322954461351404E-6</v>
      </c>
      <c r="AS6">
        <v>15.320520974991748</v>
      </c>
      <c r="AT6">
        <v>10.595965849673767</v>
      </c>
      <c r="AU6">
        <v>2.2572687092998787</v>
      </c>
      <c r="AV6">
        <v>0.21981003535037669</v>
      </c>
      <c r="AW6">
        <v>1.2274049854025896E-2</v>
      </c>
      <c r="AX6">
        <v>0.21981002378344977</v>
      </c>
      <c r="AY6">
        <v>1.1566926916284359E-8</v>
      </c>
      <c r="AZ6">
        <v>883760.40977061237</v>
      </c>
      <c r="BA6">
        <v>1.5289343964004583E-5</v>
      </c>
      <c r="BB6" s="23">
        <v>1508675.0224698167</v>
      </c>
      <c r="BC6" s="26">
        <v>-514.01057243347168</v>
      </c>
      <c r="BD6" s="27">
        <v>-3.4058726983810635E-2</v>
      </c>
      <c r="BE6" s="23">
        <v>1500428.7072000001</v>
      </c>
      <c r="BF6" s="28">
        <v>1.0054959727378219</v>
      </c>
      <c r="BG6">
        <v>1</v>
      </c>
      <c r="BH6">
        <v>-0.27208090547888958</v>
      </c>
      <c r="BI6">
        <v>4.5999999999999999E-2</v>
      </c>
      <c r="BJ6">
        <v>5625</v>
      </c>
      <c r="BK6" s="21">
        <v>1.0272824280625039</v>
      </c>
      <c r="BL6">
        <v>94.207858403194905</v>
      </c>
      <c r="BM6">
        <v>1.5086750224698167</v>
      </c>
      <c r="BN6">
        <v>94.207858403194905</v>
      </c>
      <c r="BO6">
        <v>1.0272824280625039</v>
      </c>
      <c r="BP6">
        <v>2938.4919126608283</v>
      </c>
      <c r="BQ6" s="29">
        <v>0.97747276612651646</v>
      </c>
      <c r="BR6">
        <v>4.2670000000000003</v>
      </c>
    </row>
    <row r="7" spans="1:70">
      <c r="A7" s="20" t="s">
        <v>709</v>
      </c>
      <c r="B7">
        <v>16650838.154999999</v>
      </c>
      <c r="C7" s="21">
        <v>623.7467472920838</v>
      </c>
      <c r="D7">
        <v>115.08174830522883</v>
      </c>
      <c r="E7">
        <v>572.29121245744955</v>
      </c>
      <c r="F7">
        <v>2559557.8321399409</v>
      </c>
      <c r="G7">
        <v>1675797.4223693286</v>
      </c>
      <c r="H7">
        <v>2.3829582904311094E-5</v>
      </c>
      <c r="I7">
        <v>6.5509940250288218E-5</v>
      </c>
      <c r="J7">
        <v>0.45915472043015876</v>
      </c>
      <c r="K7">
        <v>10285.252806144354</v>
      </c>
      <c r="L7">
        <v>3.5437208597502243E-3</v>
      </c>
      <c r="M7" s="30">
        <v>273</v>
      </c>
      <c r="N7">
        <v>2770.3080000000004</v>
      </c>
      <c r="O7" s="22">
        <v>8.7843467213758383E-5</v>
      </c>
      <c r="P7" s="22">
        <v>2.9843873572041598E-2</v>
      </c>
      <c r="Q7">
        <v>1.1773735336561952E-2</v>
      </c>
      <c r="R7">
        <v>4.2545000000000002</v>
      </c>
      <c r="S7" s="23">
        <v>1746530.1511437499</v>
      </c>
      <c r="T7">
        <v>504.48333333333335</v>
      </c>
      <c r="U7" s="24">
        <v>593.08202540398497</v>
      </c>
      <c r="V7">
        <v>0.03</v>
      </c>
      <c r="W7" s="22">
        <v>1262048.4981628675</v>
      </c>
      <c r="X7">
        <v>1.6290988941210699E-2</v>
      </c>
      <c r="Y7">
        <v>7.834770430461246</v>
      </c>
      <c r="Z7">
        <v>7.8347704419592903</v>
      </c>
      <c r="AA7">
        <v>-1.1498044294455667E-8</v>
      </c>
      <c r="AB7">
        <v>1.5571994950689427E-5</v>
      </c>
      <c r="AC7">
        <v>673.56223901705573</v>
      </c>
      <c r="AD7">
        <v>28475.724309918431</v>
      </c>
      <c r="AE7">
        <v>593.08202615068217</v>
      </c>
      <c r="AF7" s="25">
        <v>7.4669719651865307E-7</v>
      </c>
      <c r="AG7">
        <v>1.5623012059238102E-5</v>
      </c>
      <c r="AH7">
        <v>27.308415172020059</v>
      </c>
      <c r="AI7">
        <v>0.21844379342202522</v>
      </c>
      <c r="AJ7">
        <v>29.813595290536643</v>
      </c>
      <c r="AK7">
        <v>2.7817459820139714</v>
      </c>
      <c r="AL7">
        <v>1.4674493516224545</v>
      </c>
      <c r="AM7">
        <v>623.74674728300647</v>
      </c>
      <c r="AN7">
        <v>9.0773255578824319E-9</v>
      </c>
      <c r="AO7">
        <v>5.1017108548674731E-8</v>
      </c>
      <c r="AP7">
        <v>2.5106634454397092</v>
      </c>
      <c r="AQ7">
        <v>3.6866447501173083E-5</v>
      </c>
      <c r="AR7">
        <v>7.8370145838933883E-6</v>
      </c>
      <c r="AS7">
        <v>14.955475948190843</v>
      </c>
      <c r="AT7">
        <v>10.475387584654758</v>
      </c>
      <c r="AU7">
        <v>2.2882834015579716</v>
      </c>
      <c r="AV7">
        <v>0.2223800438817376</v>
      </c>
      <c r="AW7">
        <v>1.1673306435515538E-2</v>
      </c>
      <c r="AX7">
        <v>0.22238004044181903</v>
      </c>
      <c r="AY7">
        <v>3.4399185722122638E-9</v>
      </c>
      <c r="AZ7">
        <v>883760.40977061237</v>
      </c>
      <c r="BA7">
        <v>1.4683946415891045E-5</v>
      </c>
      <c r="BB7" s="23">
        <v>1757214.0601004327</v>
      </c>
      <c r="BC7" s="26">
        <v>10683.908956682775</v>
      </c>
      <c r="BD7" s="27">
        <v>0.61172198771868924</v>
      </c>
      <c r="BE7" s="23">
        <v>1757446.5875999997</v>
      </c>
      <c r="BF7" s="28">
        <v>0.99986769014705335</v>
      </c>
      <c r="BG7">
        <v>1</v>
      </c>
      <c r="BH7">
        <v>-0.40001197272001127</v>
      </c>
      <c r="BI7">
        <v>4.5999999999999999E-2</v>
      </c>
      <c r="BJ7">
        <v>5625</v>
      </c>
      <c r="BK7" s="21">
        <v>1.0150551322222299</v>
      </c>
      <c r="BL7">
        <v>119.26341395875045</v>
      </c>
      <c r="BM7">
        <v>1.7572140601004327</v>
      </c>
      <c r="BN7">
        <v>119.26341395875045</v>
      </c>
      <c r="BO7">
        <v>1.0150551322222299</v>
      </c>
      <c r="BP7">
        <v>6282.6887923962349</v>
      </c>
      <c r="BQ7" s="29">
        <v>0.98813455059064659</v>
      </c>
      <c r="BR7">
        <v>4.2670000000000003</v>
      </c>
    </row>
    <row r="8" spans="1:70">
      <c r="A8" s="20" t="s">
        <v>710</v>
      </c>
      <c r="B8">
        <v>14478989.699999999</v>
      </c>
      <c r="C8" s="21">
        <v>612.48370255129544</v>
      </c>
      <c r="D8">
        <v>91.580011978832957</v>
      </c>
      <c r="E8">
        <v>612.82339669043313</v>
      </c>
      <c r="F8">
        <v>2625160.7264840975</v>
      </c>
      <c r="G8">
        <v>1589756.0808983105</v>
      </c>
      <c r="H8">
        <v>2.2406167499944594E-5</v>
      </c>
      <c r="I8">
        <v>7.0614185977515193E-5</v>
      </c>
      <c r="J8">
        <v>0.48330738078477459</v>
      </c>
      <c r="K8">
        <v>8121.4802011854335</v>
      </c>
      <c r="L8">
        <v>5.7214247636284644E-3</v>
      </c>
      <c r="M8">
        <v>274</v>
      </c>
      <c r="N8">
        <v>2722.848</v>
      </c>
      <c r="O8" s="22">
        <v>8.7843467213758383E-5</v>
      </c>
      <c r="P8" s="22">
        <v>2.9843873572041598E-2</v>
      </c>
      <c r="Q8">
        <v>1.1773735336561952E-2</v>
      </c>
      <c r="R8">
        <v>4.2545000000000002</v>
      </c>
      <c r="S8" s="23">
        <v>1240031.5992187501</v>
      </c>
      <c r="T8">
        <v>528.26111111111106</v>
      </c>
      <c r="U8" s="24">
        <v>609.31398433161041</v>
      </c>
      <c r="V8">
        <v>0.03</v>
      </c>
      <c r="W8" s="22">
        <v>1150764.9680159315</v>
      </c>
      <c r="X8">
        <v>1.7987417136489485E-2</v>
      </c>
      <c r="Y8">
        <v>7.456166489642114</v>
      </c>
      <c r="Z8">
        <v>7.4561665009139944</v>
      </c>
      <c r="AA8">
        <v>-1.1271880318020067E-8</v>
      </c>
      <c r="AB8">
        <v>2.5240337618482405E-5</v>
      </c>
      <c r="AC8">
        <v>642.32473294466126</v>
      </c>
      <c r="AD8">
        <v>27283.246476804561</v>
      </c>
      <c r="AE8">
        <v>609.31398433161041</v>
      </c>
      <c r="AF8" s="25">
        <v>0</v>
      </c>
      <c r="AG8">
        <v>2.5276382604067552E-5</v>
      </c>
      <c r="AH8">
        <v>27.201338667224068</v>
      </c>
      <c r="AI8">
        <v>0.21068201820357418</v>
      </c>
      <c r="AJ8">
        <v>46.215299429149375</v>
      </c>
      <c r="AK8">
        <v>1.7874518765933995</v>
      </c>
      <c r="AL8">
        <v>1.186598293632519</v>
      </c>
      <c r="AM8">
        <v>612.48370252649647</v>
      </c>
      <c r="AN8">
        <v>2.4798964659566991E-8</v>
      </c>
      <c r="AO8">
        <v>3.604498558514664E-8</v>
      </c>
      <c r="AP8">
        <v>2.903678857779104</v>
      </c>
      <c r="AQ8">
        <v>5.351460326956076E-5</v>
      </c>
      <c r="AR8">
        <v>1.2656213794826349E-5</v>
      </c>
      <c r="AS8">
        <v>23.140602012928269</v>
      </c>
      <c r="AT8">
        <v>12.657943687716458</v>
      </c>
      <c r="AU8">
        <v>2.6668011224352957</v>
      </c>
      <c r="AV8">
        <v>0.23687773534380829</v>
      </c>
      <c r="AW8">
        <v>1.5899560551950426E-2</v>
      </c>
      <c r="AX8">
        <v>0.23687773379779747</v>
      </c>
      <c r="AY8">
        <v>1.5460108193643407E-9</v>
      </c>
      <c r="AZ8">
        <v>1035404.645585787</v>
      </c>
      <c r="BA8">
        <v>1.8429931783328039E-5</v>
      </c>
      <c r="BB8" s="23">
        <v>1240985.1234315147</v>
      </c>
      <c r="BC8" s="26">
        <v>953.52421276457608</v>
      </c>
      <c r="BD8" s="27">
        <v>7.6895154394881496E-2</v>
      </c>
      <c r="BE8" s="23">
        <v>1389285.8399999999</v>
      </c>
      <c r="BF8" s="28">
        <v>0.89325399259198879</v>
      </c>
      <c r="BG8">
        <v>1</v>
      </c>
      <c r="BH8">
        <v>-0.11111461650440628</v>
      </c>
      <c r="BI8">
        <v>4.5999999999999999E-2</v>
      </c>
      <c r="BJ8">
        <v>5625</v>
      </c>
      <c r="BK8" s="21">
        <v>1.0324913042158437</v>
      </c>
      <c r="BL8">
        <v>84.222591440184374</v>
      </c>
      <c r="BM8">
        <v>1.2409851234315146</v>
      </c>
      <c r="BN8">
        <v>84.222591440184374</v>
      </c>
      <c r="BO8">
        <v>1.0324913042158437</v>
      </c>
      <c r="BP8">
        <v>1955.6375936854683</v>
      </c>
      <c r="BQ8" s="29">
        <v>1.0002226381708179</v>
      </c>
      <c r="BR8">
        <v>4.2670000000000003</v>
      </c>
    </row>
    <row r="9" spans="1:70">
      <c r="A9" s="20" t="s">
        <v>711</v>
      </c>
      <c r="B9">
        <v>14478989.699999999</v>
      </c>
      <c r="C9" s="21">
        <v>612.48370255129544</v>
      </c>
      <c r="D9">
        <v>91.580011978832957</v>
      </c>
      <c r="E9">
        <v>612.82339669043313</v>
      </c>
      <c r="F9">
        <v>2625160.7264840975</v>
      </c>
      <c r="G9">
        <v>1589756.0808983105</v>
      </c>
      <c r="H9">
        <v>2.2406167499944594E-5</v>
      </c>
      <c r="I9">
        <v>7.0614185977515193E-5</v>
      </c>
      <c r="J9">
        <v>0.48330738078477459</v>
      </c>
      <c r="K9">
        <v>8121.4802011854335</v>
      </c>
      <c r="L9">
        <v>5.7214247636284644E-3</v>
      </c>
      <c r="M9" s="30">
        <v>275</v>
      </c>
      <c r="N9">
        <v>3354.7440000000001</v>
      </c>
      <c r="O9" s="22">
        <v>8.7843467213758383E-5</v>
      </c>
      <c r="P9" s="22">
        <v>2.9843873572041598E-2</v>
      </c>
      <c r="Q9">
        <v>1.1773735336561952E-2</v>
      </c>
      <c r="R9">
        <v>4.2545000000000002</v>
      </c>
      <c r="S9" s="23">
        <v>754742.10775625007</v>
      </c>
      <c r="T9">
        <v>590.26111111111106</v>
      </c>
      <c r="U9" s="24">
        <v>630.30149714631182</v>
      </c>
      <c r="V9">
        <v>0.03</v>
      </c>
      <c r="W9" s="22">
        <v>1417824.965573414</v>
      </c>
      <c r="X9">
        <v>1.6693187942087306E-2</v>
      </c>
      <c r="Y9">
        <v>7.7398110504563666</v>
      </c>
      <c r="Z9">
        <v>7.7398110599011058</v>
      </c>
      <c r="AA9">
        <v>-9.4447392129382024E-9</v>
      </c>
      <c r="AB9">
        <v>1.7916480839867945E-5</v>
      </c>
      <c r="AC9">
        <v>623.0283735547456</v>
      </c>
      <c r="AD9">
        <v>32383.014299600702</v>
      </c>
      <c r="AE9">
        <v>630.30149738660975</v>
      </c>
      <c r="AF9" s="25">
        <v>2.4029793621593853E-7</v>
      </c>
      <c r="AG9">
        <v>1.7932712125523776E-5</v>
      </c>
      <c r="AH9">
        <v>38.320637728568364</v>
      </c>
      <c r="AI9">
        <v>0.25006257279372485</v>
      </c>
      <c r="AJ9">
        <v>38.916883345564514</v>
      </c>
      <c r="AK9">
        <v>0.64830338409727395</v>
      </c>
      <c r="AL9">
        <v>1.186598293632519</v>
      </c>
      <c r="AM9">
        <v>612.48370254561371</v>
      </c>
      <c r="AN9">
        <v>5.6817270888132043E-9</v>
      </c>
      <c r="AO9">
        <v>1.623128565583033E-8</v>
      </c>
      <c r="AP9">
        <v>3.2044830704982417</v>
      </c>
      <c r="AQ9">
        <v>4.3939338249198122E-5</v>
      </c>
      <c r="AR9">
        <v>8.974471705589803E-6</v>
      </c>
      <c r="AS9">
        <v>19.476053929255091</v>
      </c>
      <c r="AT9">
        <v>11.795928536637296</v>
      </c>
      <c r="AU9">
        <v>2.9497202383624401</v>
      </c>
      <c r="AV9">
        <v>0.25476283213580153</v>
      </c>
      <c r="AW9">
        <v>1.1286068209434185E-2</v>
      </c>
      <c r="AX9">
        <v>0.25476283060750005</v>
      </c>
      <c r="AY9">
        <v>1.5283014853650911E-9</v>
      </c>
      <c r="AZ9">
        <v>1035404.645585787</v>
      </c>
      <c r="BA9">
        <v>1.371183347907852E-5</v>
      </c>
      <c r="BB9" s="23">
        <v>751108.77798629203</v>
      </c>
      <c r="BC9" s="26">
        <v>-3633.3297699580435</v>
      </c>
      <c r="BD9" s="27">
        <v>-0.48140016737100566</v>
      </c>
      <c r="BE9" s="23">
        <v>1041964.3799999998</v>
      </c>
      <c r="BF9" s="28">
        <v>0.72085840207540708</v>
      </c>
      <c r="BG9">
        <v>1</v>
      </c>
      <c r="BH9">
        <v>9.9644021126698221E-2</v>
      </c>
      <c r="BI9">
        <v>4.5999999999999999E-2</v>
      </c>
      <c r="BJ9">
        <v>5625</v>
      </c>
      <c r="BK9" s="21">
        <v>1.043486788240767</v>
      </c>
      <c r="BL9">
        <v>22.222591440184374</v>
      </c>
      <c r="BM9">
        <v>0.75110877798629194</v>
      </c>
      <c r="BN9">
        <v>22.222591440184374</v>
      </c>
      <c r="BO9">
        <v>1.043486788240767</v>
      </c>
      <c r="BP9">
        <v>316.03625510260588</v>
      </c>
      <c r="BQ9" s="29">
        <v>0.9781936688123023</v>
      </c>
      <c r="BR9">
        <v>4.2670000000000003</v>
      </c>
    </row>
    <row r="10" spans="1:70">
      <c r="A10" s="20" t="s">
        <v>712</v>
      </c>
      <c r="B10">
        <v>16547416.799999999</v>
      </c>
      <c r="C10" s="21">
        <v>623.23870133313642</v>
      </c>
      <c r="D10">
        <v>113.82300371015133</v>
      </c>
      <c r="E10">
        <v>574.34988711113044</v>
      </c>
      <c r="F10">
        <v>2563035.5779140079</v>
      </c>
      <c r="G10">
        <v>1671616.2807993235</v>
      </c>
      <c r="H10">
        <v>2.3752482411014488E-5</v>
      </c>
      <c r="I10">
        <v>6.5759231557403181E-5</v>
      </c>
      <c r="J10">
        <v>0.46027765484939753</v>
      </c>
      <c r="K10">
        <v>10140.600460117175</v>
      </c>
      <c r="L10">
        <v>3.6380461586323874E-3</v>
      </c>
      <c r="M10">
        <v>276</v>
      </c>
      <c r="N10">
        <v>3404.9160000000002</v>
      </c>
      <c r="O10" s="22">
        <v>8.7843467213758383E-5</v>
      </c>
      <c r="P10" s="22">
        <v>2.9843873572041598E-2</v>
      </c>
      <c r="Q10">
        <v>1.1773735336561952E-2</v>
      </c>
      <c r="R10">
        <v>4.2545000000000002</v>
      </c>
      <c r="S10" s="23">
        <v>1137258.4139062499</v>
      </c>
      <c r="T10">
        <v>589.70555555555552</v>
      </c>
      <c r="U10" s="24">
        <v>637.31392800284368</v>
      </c>
      <c r="V10">
        <v>0.03</v>
      </c>
      <c r="W10" s="22">
        <v>1545271.7469594833</v>
      </c>
      <c r="X10">
        <v>1.5267549608855889E-2</v>
      </c>
      <c r="Y10">
        <v>8.093107890663477</v>
      </c>
      <c r="Z10">
        <v>8.0931078934007719</v>
      </c>
      <c r="AA10">
        <v>-2.73729483524221E-9</v>
      </c>
      <c r="AB10">
        <v>1.1332711520924359E-5</v>
      </c>
      <c r="AC10">
        <v>639.39317766963552</v>
      </c>
      <c r="AD10">
        <v>33753.168307306951</v>
      </c>
      <c r="AE10">
        <v>637.31392841476202</v>
      </c>
      <c r="AF10" s="25">
        <v>4.1191833588527516E-7</v>
      </c>
      <c r="AG10">
        <v>1.1358182790652559E-5</v>
      </c>
      <c r="AH10">
        <v>38.522602311885002</v>
      </c>
      <c r="AI10">
        <v>0.25898197508119558</v>
      </c>
      <c r="AJ10">
        <v>25.692017121879719</v>
      </c>
      <c r="AK10">
        <v>0.9519274280147344</v>
      </c>
      <c r="AL10">
        <v>1.4487735538805233</v>
      </c>
      <c r="AM10">
        <v>623.23870133054243</v>
      </c>
      <c r="AN10">
        <v>2.593992576294113E-9</v>
      </c>
      <c r="AO10">
        <v>2.5471269728200022E-8</v>
      </c>
      <c r="AP10">
        <v>2.7616911338283692</v>
      </c>
      <c r="AQ10">
        <v>3.1549235526140582E-5</v>
      </c>
      <c r="AR10">
        <v>5.6918270301903794E-6</v>
      </c>
      <c r="AS10">
        <v>12.874816351324757</v>
      </c>
      <c r="AT10">
        <v>9.726365912366461</v>
      </c>
      <c r="AU10">
        <v>2.5189534543470811</v>
      </c>
      <c r="AV10">
        <v>0.2427376794812881</v>
      </c>
      <c r="AW10">
        <v>8.4149008603520477E-3</v>
      </c>
      <c r="AX10">
        <v>0.24273766927084195</v>
      </c>
      <c r="AY10">
        <v>1.0210446155234365E-8</v>
      </c>
      <c r="AZ10">
        <v>891419.29711468448</v>
      </c>
      <c r="BA10">
        <v>1.1423882685391304E-5</v>
      </c>
      <c r="BB10" s="23">
        <v>1141551.2964153367</v>
      </c>
      <c r="BC10" s="26">
        <v>4292.8825090867467</v>
      </c>
      <c r="BD10" s="27">
        <v>0.37747643425574434</v>
      </c>
      <c r="BE10" s="23">
        <v>1142687.6033999999</v>
      </c>
      <c r="BF10" s="28">
        <v>0.99900558386974514</v>
      </c>
      <c r="BG10">
        <v>1</v>
      </c>
      <c r="BH10">
        <v>1.4274736070982511E-2</v>
      </c>
      <c r="BI10">
        <v>4.5999999999999999E-2</v>
      </c>
      <c r="BJ10">
        <v>5625</v>
      </c>
      <c r="BK10" s="21">
        <v>1.0456592718446434</v>
      </c>
      <c r="BL10">
        <v>33.533145777580899</v>
      </c>
      <c r="BM10">
        <v>1.1415512964153367</v>
      </c>
      <c r="BN10">
        <v>33.533145777580899</v>
      </c>
      <c r="BO10">
        <v>1.0456592718446434</v>
      </c>
      <c r="BP10">
        <v>41.820203534019761</v>
      </c>
      <c r="BQ10" s="29">
        <v>0.94959992944752991</v>
      </c>
      <c r="BR10">
        <v>4.2670000000000003</v>
      </c>
    </row>
    <row r="11" spans="1:70">
      <c r="A11" s="20" t="s">
        <v>713</v>
      </c>
      <c r="B11">
        <v>14478989.699999999</v>
      </c>
      <c r="C11" s="21">
        <v>612.48370255129544</v>
      </c>
      <c r="D11">
        <v>91.580011978832957</v>
      </c>
      <c r="E11">
        <v>612.82339669043313</v>
      </c>
      <c r="F11">
        <v>2625160.7264840975</v>
      </c>
      <c r="G11">
        <v>1589756.0808983105</v>
      </c>
      <c r="H11">
        <v>2.2406167499944594E-5</v>
      </c>
      <c r="I11">
        <v>7.0614185977515193E-5</v>
      </c>
      <c r="J11">
        <v>0.48330738078477459</v>
      </c>
      <c r="K11">
        <v>8121.4802011854335</v>
      </c>
      <c r="L11">
        <v>5.7214247636284644E-3</v>
      </c>
      <c r="M11" s="30">
        <v>277</v>
      </c>
      <c r="N11">
        <v>4065.288</v>
      </c>
      <c r="O11" s="22">
        <v>8.7843467213758383E-5</v>
      </c>
      <c r="P11" s="22">
        <v>2.9843873572041598E-2</v>
      </c>
      <c r="Q11">
        <v>1.1773735336561952E-2</v>
      </c>
      <c r="R11">
        <v>4.2545000000000002</v>
      </c>
      <c r="S11" s="23">
        <v>950901.02686874999</v>
      </c>
      <c r="T11">
        <v>587.53888888888889</v>
      </c>
      <c r="U11" s="24">
        <v>629.1685675644685</v>
      </c>
      <c r="V11">
        <v>0.03</v>
      </c>
      <c r="W11" s="22">
        <v>1718124.1902947028</v>
      </c>
      <c r="X11">
        <v>1.5621800486987138E-2</v>
      </c>
      <c r="Y11">
        <v>8.0008192011435852</v>
      </c>
      <c r="Z11">
        <v>8.0008192058973577</v>
      </c>
      <c r="AA11">
        <v>-4.7537724867652287E-9</v>
      </c>
      <c r="AB11">
        <v>1.3037581582869497E-5</v>
      </c>
      <c r="AC11">
        <v>623.91788048922558</v>
      </c>
      <c r="AD11">
        <v>37961.652280068418</v>
      </c>
      <c r="AE11">
        <v>629.16856781421495</v>
      </c>
      <c r="AF11" s="25">
        <v>2.4974644929898204E-7</v>
      </c>
      <c r="AG11">
        <v>1.3053377610436084E-5</v>
      </c>
      <c r="AH11">
        <v>52.660914700432144</v>
      </c>
      <c r="AI11">
        <v>0.29314097658820265</v>
      </c>
      <c r="AJ11">
        <v>33.208007045843168</v>
      </c>
      <c r="AK11">
        <v>0.72056127325426189</v>
      </c>
      <c r="AL11">
        <v>1.186598293632519</v>
      </c>
      <c r="AM11">
        <v>612.48370254946906</v>
      </c>
      <c r="AN11">
        <v>1.8263790479977615E-9</v>
      </c>
      <c r="AO11">
        <v>1.5796027566587125E-8</v>
      </c>
      <c r="AP11">
        <v>3.4992915183309274</v>
      </c>
      <c r="AQ11">
        <v>3.6847601745701093E-5</v>
      </c>
      <c r="AR11">
        <v>6.5345868190013356E-6</v>
      </c>
      <c r="AS11">
        <v>16.624096199713076</v>
      </c>
      <c r="AT11">
        <v>11.004266105685565</v>
      </c>
      <c r="AU11">
        <v>3.2258013128571239</v>
      </c>
      <c r="AV11">
        <v>0.27349020547380354</v>
      </c>
      <c r="AW11">
        <v>8.212719693417905E-3</v>
      </c>
      <c r="AX11">
        <v>0.27349019329814472</v>
      </c>
      <c r="AY11">
        <v>1.2175658814506107E-8</v>
      </c>
      <c r="AZ11">
        <v>1035404.645585787</v>
      </c>
      <c r="BA11">
        <v>1.053001773435454E-5</v>
      </c>
      <c r="BB11" s="23">
        <v>951840.60416425206</v>
      </c>
      <c r="BC11" s="26">
        <v>939.57729550206568</v>
      </c>
      <c r="BD11" s="27">
        <v>9.8809157730750108E-2</v>
      </c>
      <c r="BE11" s="23">
        <v>1226044.7537999998</v>
      </c>
      <c r="BF11" s="28">
        <v>0.77635061951378193</v>
      </c>
      <c r="BG11">
        <v>1</v>
      </c>
      <c r="BH11">
        <v>7.5098926528288618E-2</v>
      </c>
      <c r="BI11">
        <v>4.5999999999999999E-2</v>
      </c>
      <c r="BJ11">
        <v>5625</v>
      </c>
      <c r="BK11" s="21">
        <v>1.0441832840185952</v>
      </c>
      <c r="BL11">
        <v>24.944813662406546</v>
      </c>
      <c r="BM11">
        <v>0.95184060416425198</v>
      </c>
      <c r="BN11">
        <v>24.944813662406546</v>
      </c>
      <c r="BO11">
        <v>1.0441832840185952</v>
      </c>
      <c r="BP11">
        <v>226.6586356596606</v>
      </c>
      <c r="BQ11" s="29">
        <v>0.98252973691244661</v>
      </c>
      <c r="BR11">
        <v>4.2670000000000003</v>
      </c>
    </row>
    <row r="12" spans="1:70">
      <c r="A12" s="20" t="s">
        <v>714</v>
      </c>
      <c r="B12">
        <v>16547416.799999999</v>
      </c>
      <c r="C12" s="21">
        <v>623.23870133313642</v>
      </c>
      <c r="D12">
        <v>113.82300371015133</v>
      </c>
      <c r="E12">
        <v>574.34988711113044</v>
      </c>
      <c r="F12">
        <v>2563035.5779140079</v>
      </c>
      <c r="G12">
        <v>1671616.2807993235</v>
      </c>
      <c r="H12">
        <v>2.3752482411014488E-5</v>
      </c>
      <c r="I12">
        <v>6.5759231557403181E-5</v>
      </c>
      <c r="J12">
        <v>0.46027765484939753</v>
      </c>
      <c r="K12">
        <v>10140.600460117175</v>
      </c>
      <c r="L12">
        <v>3.6380461586323874E-3</v>
      </c>
      <c r="M12">
        <v>278</v>
      </c>
      <c r="N12">
        <v>4065.288</v>
      </c>
      <c r="O12" s="22">
        <v>8.7843467213758383E-5</v>
      </c>
      <c r="P12" s="22">
        <v>2.9843873572041598E-2</v>
      </c>
      <c r="Q12">
        <v>1.1773735336561952E-2</v>
      </c>
      <c r="R12">
        <v>4.2545000000000002</v>
      </c>
      <c r="S12" s="23">
        <v>1293178.49609375</v>
      </c>
      <c r="T12">
        <v>591.03888888888889</v>
      </c>
      <c r="U12" s="24">
        <v>636.38058215701233</v>
      </c>
      <c r="V12">
        <v>0.03</v>
      </c>
      <c r="W12" s="22">
        <v>1844972.002144377</v>
      </c>
      <c r="X12">
        <v>1.4409273835108405E-2</v>
      </c>
      <c r="Y12">
        <v>8.3306512273914564</v>
      </c>
      <c r="Z12">
        <v>8.3306512327619124</v>
      </c>
      <c r="AA12">
        <v>-5.3704560798450984E-9</v>
      </c>
      <c r="AB12">
        <v>8.4234741448604967E-6</v>
      </c>
      <c r="AC12">
        <v>638.33805705849738</v>
      </c>
      <c r="AD12">
        <v>39150.36706632455</v>
      </c>
      <c r="AE12">
        <v>636.38058215701221</v>
      </c>
      <c r="AF12" s="25">
        <v>0</v>
      </c>
      <c r="AG12">
        <v>8.4469260648453051E-6</v>
      </c>
      <c r="AH12">
        <v>51.827254589752961</v>
      </c>
      <c r="AI12">
        <v>0.30039370810104249</v>
      </c>
      <c r="AJ12">
        <v>22.162019633443652</v>
      </c>
      <c r="AK12">
        <v>0.93321532647525873</v>
      </c>
      <c r="AL12">
        <v>1.4487735538805233</v>
      </c>
      <c r="AM12">
        <v>623.23870133741389</v>
      </c>
      <c r="AN12">
        <v>-4.2774672692758031E-9</v>
      </c>
      <c r="AO12">
        <v>2.3451919984808403E-8</v>
      </c>
      <c r="AP12">
        <v>2.9629729013043731</v>
      </c>
      <c r="AQ12">
        <v>2.7408400552293701E-5</v>
      </c>
      <c r="AR12">
        <v>4.2351889924150567E-6</v>
      </c>
      <c r="AS12">
        <v>11.111774967686529</v>
      </c>
      <c r="AT12">
        <v>8.9900267697943654</v>
      </c>
      <c r="AU12">
        <v>2.7005474773061664</v>
      </c>
      <c r="AV12">
        <v>0.26242542399820667</v>
      </c>
      <c r="AW12">
        <v>6.2546990363130878E-3</v>
      </c>
      <c r="AX12">
        <v>0.26242541763493971</v>
      </c>
      <c r="AY12">
        <v>6.3632669689006605E-9</v>
      </c>
      <c r="AZ12">
        <v>891419.29711468448</v>
      </c>
      <c r="BA12">
        <v>9.2503041591193263E-6</v>
      </c>
      <c r="BB12" s="23">
        <v>1298018.7385118625</v>
      </c>
      <c r="BC12" s="26">
        <v>4840.2424181124661</v>
      </c>
      <c r="BD12" s="27">
        <v>0.37429035765234137</v>
      </c>
      <c r="BE12" s="23">
        <v>1316348.3333999999</v>
      </c>
      <c r="BF12" s="28">
        <v>0.98607542211810006</v>
      </c>
      <c r="BG12">
        <v>1</v>
      </c>
      <c r="BH12">
        <v>1.4204433424073319E-2</v>
      </c>
      <c r="BI12">
        <v>4.5999999999999999E-2</v>
      </c>
      <c r="BJ12">
        <v>5625</v>
      </c>
      <c r="BK12" s="21">
        <v>1.0455051213300932</v>
      </c>
      <c r="BL12">
        <v>32.199812444247527</v>
      </c>
      <c r="BM12">
        <v>1.2980187385118624</v>
      </c>
      <c r="BN12">
        <v>32.199812444247527</v>
      </c>
      <c r="BO12">
        <v>1.0455051213300932</v>
      </c>
      <c r="BP12">
        <v>60.842925904915731</v>
      </c>
      <c r="BQ12" s="29">
        <v>0.95766359388706823</v>
      </c>
      <c r="BR12">
        <v>4.2670000000000003</v>
      </c>
    </row>
    <row r="13" spans="1:70">
      <c r="A13" s="20" t="s">
        <v>715</v>
      </c>
      <c r="B13">
        <v>16547416.799999999</v>
      </c>
      <c r="C13" s="21">
        <v>623.23870133313642</v>
      </c>
      <c r="D13">
        <v>113.82300371015133</v>
      </c>
      <c r="E13">
        <v>574.34988711113044</v>
      </c>
      <c r="F13">
        <v>2563035.5779140079</v>
      </c>
      <c r="G13">
        <v>1671616.2807993235</v>
      </c>
      <c r="H13">
        <v>2.3752482411014488E-5</v>
      </c>
      <c r="I13">
        <v>6.5759231557403181E-5</v>
      </c>
      <c r="J13">
        <v>0.46027765484939753</v>
      </c>
      <c r="K13">
        <v>10140.600460117175</v>
      </c>
      <c r="L13">
        <v>3.6380461586323874E-3</v>
      </c>
      <c r="M13" s="30">
        <v>281</v>
      </c>
      <c r="N13">
        <v>3395.424</v>
      </c>
      <c r="O13" s="22">
        <v>8.7843467213758383E-5</v>
      </c>
      <c r="P13" s="22">
        <v>2.9843873572041598E-2</v>
      </c>
      <c r="Q13">
        <v>1.1773735336561952E-2</v>
      </c>
      <c r="R13">
        <v>4.2545000000000002</v>
      </c>
      <c r="S13" s="23">
        <v>1497704.5601562501</v>
      </c>
      <c r="T13">
        <v>562.26111111111106</v>
      </c>
      <c r="U13" s="24">
        <v>625.13389876205042</v>
      </c>
      <c r="V13">
        <v>0.03</v>
      </c>
      <c r="W13" s="22">
        <v>1540963.9404167845</v>
      </c>
      <c r="X13">
        <v>1.5281701919476852E-2</v>
      </c>
      <c r="Y13">
        <v>8.0893595284883091</v>
      </c>
      <c r="Z13">
        <v>8.0893595311426321</v>
      </c>
      <c r="AA13">
        <v>-2.6543229836306637E-9</v>
      </c>
      <c r="AB13">
        <v>1.1385607960680792E-5</v>
      </c>
      <c r="AC13">
        <v>650.8606355445047</v>
      </c>
      <c r="AD13">
        <v>33674.67004017171</v>
      </c>
      <c r="AE13">
        <v>625.13389929229209</v>
      </c>
      <c r="AF13" s="25">
        <v>5.3024166390969185E-7</v>
      </c>
      <c r="AG13">
        <v>1.1419055849671611E-5</v>
      </c>
      <c r="AH13">
        <v>38.343630005839628</v>
      </c>
      <c r="AI13">
        <v>0.25837967202987772</v>
      </c>
      <c r="AJ13">
        <v>25.769639921556504</v>
      </c>
      <c r="AK13">
        <v>1.6261271503989341</v>
      </c>
      <c r="AL13">
        <v>1.4487735538805233</v>
      </c>
      <c r="AM13">
        <v>623.23870132705656</v>
      </c>
      <c r="AN13">
        <v>6.0798583945143037E-9</v>
      </c>
      <c r="AO13">
        <v>3.3447888990819795E-8</v>
      </c>
      <c r="AP13">
        <v>2.7601827412183813</v>
      </c>
      <c r="AQ13">
        <v>3.1583727182214162E-5</v>
      </c>
      <c r="AR13">
        <v>5.7262518693312156E-6</v>
      </c>
      <c r="AS13">
        <v>12.922561262107223</v>
      </c>
      <c r="AT13">
        <v>9.7448735940433089</v>
      </c>
      <c r="AU13">
        <v>2.5178772432015259</v>
      </c>
      <c r="AV13">
        <v>0.2423054980168553</v>
      </c>
      <c r="AW13">
        <v>8.4541781591339071E-3</v>
      </c>
      <c r="AX13">
        <v>0.242305488368354</v>
      </c>
      <c r="AY13">
        <v>9.6485013034719458E-9</v>
      </c>
      <c r="AZ13">
        <v>891419.29711468448</v>
      </c>
      <c r="BA13">
        <v>1.144262179114731E-5</v>
      </c>
      <c r="BB13" s="23">
        <v>1496586.2159831477</v>
      </c>
      <c r="BC13" s="26">
        <v>-1118.3441731024068</v>
      </c>
      <c r="BD13" s="27">
        <v>-7.4670546037847008E-2</v>
      </c>
      <c r="BE13" s="23">
        <v>1444857.2735999997</v>
      </c>
      <c r="BF13" s="28">
        <v>1.0358021123112462</v>
      </c>
      <c r="BG13">
        <v>1</v>
      </c>
      <c r="BH13">
        <v>-0.12366381199330789</v>
      </c>
      <c r="BI13">
        <v>4.5999999999999999E-2</v>
      </c>
      <c r="BJ13">
        <v>5625</v>
      </c>
      <c r="BK13" s="21">
        <v>1.0425384610914179</v>
      </c>
      <c r="BL13">
        <v>60.977590222025356</v>
      </c>
      <c r="BM13">
        <v>1.4965862159831476</v>
      </c>
      <c r="BN13">
        <v>60.977590222025356</v>
      </c>
      <c r="BO13">
        <v>1.0425384610914179</v>
      </c>
      <c r="BP13">
        <v>440.0592915232138</v>
      </c>
      <c r="BQ13" s="29">
        <v>1.0011042526112093</v>
      </c>
      <c r="BR13">
        <v>4.2670000000000003</v>
      </c>
    </row>
    <row r="14" spans="1:70">
      <c r="A14" s="20" t="s">
        <v>716</v>
      </c>
      <c r="B14">
        <v>14478989.699999999</v>
      </c>
      <c r="C14" s="21">
        <v>612.48370255129544</v>
      </c>
      <c r="D14">
        <v>91.580011978832957</v>
      </c>
      <c r="E14">
        <v>612.82339669043313</v>
      </c>
      <c r="F14">
        <v>2625160.7264840975</v>
      </c>
      <c r="G14">
        <v>1589756.0808983105</v>
      </c>
      <c r="H14">
        <v>2.2406167499944594E-5</v>
      </c>
      <c r="I14">
        <v>7.0614185977515193E-5</v>
      </c>
      <c r="J14">
        <v>0.48330738078477459</v>
      </c>
      <c r="K14">
        <v>8121.4802011854335</v>
      </c>
      <c r="L14">
        <v>5.7214247636284644E-3</v>
      </c>
      <c r="M14">
        <v>282</v>
      </c>
      <c r="N14">
        <v>3368.3040000000001</v>
      </c>
      <c r="O14" s="22">
        <v>8.7843467213758383E-5</v>
      </c>
      <c r="P14" s="22">
        <v>2.9843873572041598E-2</v>
      </c>
      <c r="Q14">
        <v>1.1773735336561952E-2</v>
      </c>
      <c r="R14">
        <v>4.2545000000000002</v>
      </c>
      <c r="S14" s="23">
        <v>1139853.37890625</v>
      </c>
      <c r="T14">
        <v>563.87222222222226</v>
      </c>
      <c r="U14" s="24">
        <v>624.09999043118751</v>
      </c>
      <c r="V14">
        <v>0.03</v>
      </c>
      <c r="W14" s="22">
        <v>1423555.866808553</v>
      </c>
      <c r="X14">
        <v>1.6669562288415936E-2</v>
      </c>
      <c r="Y14">
        <v>7.7452938983919202</v>
      </c>
      <c r="Z14">
        <v>7.7452939091269748</v>
      </c>
      <c r="AA14">
        <v>-1.0735054623012275E-8</v>
      </c>
      <c r="AB14">
        <v>1.7797704991570021E-5</v>
      </c>
      <c r="AC14">
        <v>631.85784796809185</v>
      </c>
      <c r="AD14">
        <v>32490.891243882081</v>
      </c>
      <c r="AE14">
        <v>624.09999043118762</v>
      </c>
      <c r="AF14" s="25">
        <v>0</v>
      </c>
      <c r="AG14">
        <v>1.7822319250919835E-5</v>
      </c>
      <c r="AH14">
        <v>38.576376671071557</v>
      </c>
      <c r="AI14">
        <v>0.25089560167678532</v>
      </c>
      <c r="AJ14">
        <v>38.806157994038777</v>
      </c>
      <c r="AK14">
        <v>1.1916755949823794</v>
      </c>
      <c r="AL14">
        <v>1.186598293632519</v>
      </c>
      <c r="AM14">
        <v>612.48370254321412</v>
      </c>
      <c r="AN14">
        <v>8.0813151726033539E-9</v>
      </c>
      <c r="AO14">
        <v>2.4614259349814335E-8</v>
      </c>
      <c r="AP14">
        <v>3.2116127709065836</v>
      </c>
      <c r="AQ14">
        <v>4.3744466320615382E-5</v>
      </c>
      <c r="AR14">
        <v>8.9234667551348248E-6</v>
      </c>
      <c r="AS14">
        <v>19.429876430725606</v>
      </c>
      <c r="AT14">
        <v>11.784059518267554</v>
      </c>
      <c r="AU14">
        <v>2.9565687030307868</v>
      </c>
      <c r="AV14">
        <v>0.25504406787579681</v>
      </c>
      <c r="AW14">
        <v>1.1211248140833388E-2</v>
      </c>
      <c r="AX14">
        <v>0.2550440661676785</v>
      </c>
      <c r="AY14">
        <v>1.7081183134592948E-9</v>
      </c>
      <c r="AZ14">
        <v>1035404.645585787</v>
      </c>
      <c r="BA14">
        <v>1.3620716269684986E-5</v>
      </c>
      <c r="BB14" s="23">
        <v>1146653.6895582648</v>
      </c>
      <c r="BC14" s="26">
        <v>6800.3106520147994</v>
      </c>
      <c r="BD14" s="27">
        <v>0.59659520933649024</v>
      </c>
      <c r="BE14" s="23">
        <v>1312875.1187999998</v>
      </c>
      <c r="BF14" s="28">
        <v>0.87339128690803014</v>
      </c>
      <c r="BG14">
        <v>1</v>
      </c>
      <c r="BH14">
        <v>1.5749034092727456E-3</v>
      </c>
      <c r="BI14">
        <v>4.5999999999999999E-2</v>
      </c>
      <c r="BJ14">
        <v>5625</v>
      </c>
      <c r="BK14" s="21">
        <v>1.0453975357218073</v>
      </c>
      <c r="BL14">
        <v>48.611480329073174</v>
      </c>
      <c r="BM14">
        <v>1.1466536895582649</v>
      </c>
      <c r="BN14">
        <v>48.611480329073174</v>
      </c>
      <c r="BO14">
        <v>1.0453975357218073</v>
      </c>
      <c r="BP14">
        <v>74.157593458014233</v>
      </c>
      <c r="BQ14" s="29">
        <v>0.96548294564592174</v>
      </c>
      <c r="BR14">
        <v>4.2670000000000003</v>
      </c>
    </row>
    <row r="15" spans="1:70">
      <c r="A15" s="20" t="s">
        <v>717</v>
      </c>
      <c r="B15">
        <v>16616364.369999999</v>
      </c>
      <c r="C15" s="21">
        <v>623.57769163346586</v>
      </c>
      <c r="D15">
        <v>114.66029599737462</v>
      </c>
      <c r="E15">
        <v>572.97931530121309</v>
      </c>
      <c r="F15">
        <v>2560721.691284928</v>
      </c>
      <c r="G15">
        <v>1674402.1546774118</v>
      </c>
      <c r="H15">
        <v>2.3803753768346773E-5</v>
      </c>
      <c r="I15">
        <v>6.559315938668894E-5</v>
      </c>
      <c r="J15">
        <v>0.45952852946905182</v>
      </c>
      <c r="K15">
        <v>10236.374668774288</v>
      </c>
      <c r="L15">
        <v>3.575061404803361E-3</v>
      </c>
      <c r="M15">
        <v>290</v>
      </c>
      <c r="N15">
        <v>3372.3719999999998</v>
      </c>
      <c r="O15" s="22">
        <v>8.7843467213758383E-5</v>
      </c>
      <c r="P15" s="22">
        <v>2.9843873572041598E-2</v>
      </c>
      <c r="Q15">
        <v>1.1773735336561952E-2</v>
      </c>
      <c r="R15">
        <v>4.2545000000000002</v>
      </c>
      <c r="S15" s="23">
        <v>1788354.00390625</v>
      </c>
      <c r="T15">
        <v>531.70555555555552</v>
      </c>
      <c r="U15" s="24">
        <v>606.58559999117165</v>
      </c>
      <c r="V15">
        <v>0.03</v>
      </c>
      <c r="W15" s="22">
        <v>1534377.1293675061</v>
      </c>
      <c r="X15">
        <v>1.5268891371430436E-2</v>
      </c>
      <c r="Y15">
        <v>8.0927522896055279</v>
      </c>
      <c r="Z15">
        <v>8.0927522923370763</v>
      </c>
      <c r="AA15">
        <v>-2.7315483208667501E-9</v>
      </c>
      <c r="AB15">
        <v>1.1324400695231637E-5</v>
      </c>
      <c r="AC15">
        <v>662.00151498820458</v>
      </c>
      <c r="AD15">
        <v>33516.671283355128</v>
      </c>
      <c r="AE15">
        <v>606.58559999117165</v>
      </c>
      <c r="AF15" s="25">
        <v>0</v>
      </c>
      <c r="AG15">
        <v>1.1364491571971689E-5</v>
      </c>
      <c r="AH15">
        <v>37.883450093482246</v>
      </c>
      <c r="AI15">
        <v>0.25713150388292377</v>
      </c>
      <c r="AJ15">
        <v>25.526172224310073</v>
      </c>
      <c r="AK15">
        <v>2.2557051000539183</v>
      </c>
      <c r="AL15">
        <v>1.4611413919535472</v>
      </c>
      <c r="AM15">
        <v>623.57769162700424</v>
      </c>
      <c r="AN15">
        <v>6.4616187955834903E-9</v>
      </c>
      <c r="AO15">
        <v>4.0090876740052036E-8</v>
      </c>
      <c r="AP15">
        <v>2.7355423834701842</v>
      </c>
      <c r="AQ15">
        <v>3.1418493823781478E-5</v>
      </c>
      <c r="AR15">
        <v>5.7022912243558707E-6</v>
      </c>
      <c r="AS15">
        <v>12.808110855136679</v>
      </c>
      <c r="AT15">
        <v>9.7003931540252175</v>
      </c>
      <c r="AU15">
        <v>2.4942766799501226</v>
      </c>
      <c r="AV15">
        <v>0.2412657035200616</v>
      </c>
      <c r="AW15">
        <v>8.4621202733811459E-3</v>
      </c>
      <c r="AX15">
        <v>0.24126570193798536</v>
      </c>
      <c r="AY15">
        <v>1.5820762477858352E-9</v>
      </c>
      <c r="AZ15">
        <v>886319.53660751623</v>
      </c>
      <c r="BA15">
        <v>1.1485288626354753E-5</v>
      </c>
      <c r="BB15" s="23">
        <v>1772690.4569745613</v>
      </c>
      <c r="BC15" s="26">
        <v>-15663.546931688674</v>
      </c>
      <c r="BD15" s="27">
        <v>-0.8758638892230084</v>
      </c>
      <c r="BE15" s="23">
        <v>1802598.3773999999</v>
      </c>
      <c r="BF15" s="28">
        <v>0.98340843928386501</v>
      </c>
      <c r="BG15">
        <v>1</v>
      </c>
      <c r="BH15">
        <v>-0.27253915389948064</v>
      </c>
      <c r="BI15">
        <v>4.5999999999999999E-2</v>
      </c>
      <c r="BJ15">
        <v>5625</v>
      </c>
      <c r="BK15" s="21">
        <v>1.028511041711152</v>
      </c>
      <c r="BL15">
        <v>91.872136077910341</v>
      </c>
      <c r="BM15">
        <v>1.7726904569745612</v>
      </c>
      <c r="BN15">
        <v>91.872136077910341</v>
      </c>
      <c r="BO15">
        <v>1.028511041711152</v>
      </c>
      <c r="BP15">
        <v>2690.7185012852474</v>
      </c>
      <c r="BQ15" s="29">
        <v>1.0019549804359047</v>
      </c>
      <c r="BR15">
        <v>4.2670000000000003</v>
      </c>
    </row>
    <row r="16" spans="1:70">
      <c r="A16" s="20" t="s">
        <v>718</v>
      </c>
      <c r="B16">
        <v>16616364.369999999</v>
      </c>
      <c r="C16" s="21">
        <v>623.57769163346586</v>
      </c>
      <c r="D16">
        <v>114.66029599737462</v>
      </c>
      <c r="E16">
        <v>572.97931530121309</v>
      </c>
      <c r="F16">
        <v>2560721.691284928</v>
      </c>
      <c r="G16">
        <v>1674402.1546774118</v>
      </c>
      <c r="H16">
        <v>2.3803753768346773E-5</v>
      </c>
      <c r="I16">
        <v>6.559315938668894E-5</v>
      </c>
      <c r="J16">
        <v>0.45952852946905182</v>
      </c>
      <c r="K16">
        <v>10236.374668774288</v>
      </c>
      <c r="L16">
        <v>3.575061404803361E-3</v>
      </c>
      <c r="M16" s="30">
        <v>291</v>
      </c>
      <c r="N16">
        <v>4040.88</v>
      </c>
      <c r="O16" s="22">
        <v>8.7843467213758383E-5</v>
      </c>
      <c r="P16" s="22">
        <v>2.9843873572041598E-2</v>
      </c>
      <c r="Q16">
        <v>1.1773735336561952E-2</v>
      </c>
      <c r="R16">
        <v>4.2545000000000002</v>
      </c>
      <c r="S16" s="23">
        <v>1727307.76171875</v>
      </c>
      <c r="T16">
        <v>563.15</v>
      </c>
      <c r="U16" s="24">
        <v>623.50897384915709</v>
      </c>
      <c r="V16">
        <v>0.03</v>
      </c>
      <c r="W16" s="22">
        <v>1838537.935470514</v>
      </c>
      <c r="X16">
        <v>1.439434697529866E-2</v>
      </c>
      <c r="Y16">
        <v>8.3349695282571972</v>
      </c>
      <c r="Z16">
        <v>8.3349695329837292</v>
      </c>
      <c r="AA16">
        <v>-4.7265320546330258E-9</v>
      </c>
      <c r="AB16">
        <v>8.3666154533925182E-6</v>
      </c>
      <c r="AC16">
        <v>650.00094961620721</v>
      </c>
      <c r="AD16">
        <v>38993.623109014188</v>
      </c>
      <c r="AE16">
        <v>623.50897384915697</v>
      </c>
      <c r="AF16" s="25">
        <v>0</v>
      </c>
      <c r="AG16">
        <v>8.3981783058336328E-6</v>
      </c>
      <c r="AH16">
        <v>51.27609497128833</v>
      </c>
      <c r="AI16">
        <v>0.29914930594089306</v>
      </c>
      <c r="AJ16">
        <v>21.945904499928066</v>
      </c>
      <c r="AK16">
        <v>1.6286118987049232</v>
      </c>
      <c r="AL16">
        <v>1.4611413919535472</v>
      </c>
      <c r="AM16">
        <v>623.57769164387946</v>
      </c>
      <c r="AN16">
        <v>-1.0413600648462307E-8</v>
      </c>
      <c r="AO16">
        <v>3.1562852441114611E-8</v>
      </c>
      <c r="AP16">
        <v>2.9375547551611527</v>
      </c>
      <c r="AQ16">
        <v>2.7245847185912295E-5</v>
      </c>
      <c r="AR16">
        <v>4.2148705791373737E-6</v>
      </c>
      <c r="AS16">
        <v>11.014191868854766</v>
      </c>
      <c r="AT16">
        <v>8.9459230557011615</v>
      </c>
      <c r="AU16">
        <v>2.6761666731136358</v>
      </c>
      <c r="AV16">
        <v>0.26138808204751696</v>
      </c>
      <c r="AW16">
        <v>6.2519252146869238E-3</v>
      </c>
      <c r="AX16">
        <v>0.26138807756226046</v>
      </c>
      <c r="AY16">
        <v>4.485256499542345E-9</v>
      </c>
      <c r="AZ16">
        <v>886319.53660751623</v>
      </c>
      <c r="BA16">
        <v>9.2750091340570092E-6</v>
      </c>
      <c r="BB16" s="23">
        <v>1728188.717025348</v>
      </c>
      <c r="BC16" s="26">
        <v>880.95530659798533</v>
      </c>
      <c r="BD16" s="27">
        <v>5.1001641173741646E-2</v>
      </c>
      <c r="BE16" s="23">
        <v>1708821.5831999998</v>
      </c>
      <c r="BF16" s="28">
        <v>1.0113336196217049</v>
      </c>
      <c r="BG16">
        <v>1</v>
      </c>
      <c r="BH16">
        <v>-0.12587395745743332</v>
      </c>
      <c r="BI16">
        <v>4.5999999999999999E-2</v>
      </c>
      <c r="BJ16">
        <v>5625</v>
      </c>
      <c r="BK16" s="21">
        <v>1.0427109959517056</v>
      </c>
      <c r="BL16">
        <v>60.427691633465884</v>
      </c>
      <c r="BM16">
        <v>1.7281887170253478</v>
      </c>
      <c r="BN16">
        <v>60.427691633465884</v>
      </c>
      <c r="BO16">
        <v>1.0427109959517056</v>
      </c>
      <c r="BP16">
        <v>417.29058547197207</v>
      </c>
      <c r="BQ16" s="29">
        <v>0.98460866722258866</v>
      </c>
      <c r="BR16">
        <v>4.2670000000000003</v>
      </c>
    </row>
    <row r="17" spans="1:70">
      <c r="A17" s="20" t="s">
        <v>719</v>
      </c>
      <c r="B17">
        <v>14478989.699999999</v>
      </c>
      <c r="C17" s="21">
        <v>612.48370255129544</v>
      </c>
      <c r="D17">
        <v>91.580011978832957</v>
      </c>
      <c r="E17">
        <v>612.82339669043313</v>
      </c>
      <c r="F17">
        <v>2625160.7264840975</v>
      </c>
      <c r="G17">
        <v>1589756.0808983105</v>
      </c>
      <c r="H17">
        <v>2.2406167499944594E-5</v>
      </c>
      <c r="I17">
        <v>7.0614185977515193E-5</v>
      </c>
      <c r="J17">
        <v>0.48330738078477459</v>
      </c>
      <c r="K17">
        <v>8121.4802011854335</v>
      </c>
      <c r="L17">
        <v>5.7214247636284644E-3</v>
      </c>
      <c r="M17" s="30">
        <v>295</v>
      </c>
      <c r="N17">
        <v>3962.232</v>
      </c>
      <c r="O17" s="22">
        <v>8.7843467213758383E-5</v>
      </c>
      <c r="P17" s="22">
        <v>2.9843873572041598E-2</v>
      </c>
      <c r="Q17">
        <v>1.1773735336561952E-2</v>
      </c>
      <c r="R17">
        <v>4.2545000000000002</v>
      </c>
      <c r="S17" s="23">
        <v>1171294.04296875</v>
      </c>
      <c r="T17">
        <v>573.59444444444443</v>
      </c>
      <c r="U17" s="24">
        <v>626.20647864972148</v>
      </c>
      <c r="V17">
        <v>0.03</v>
      </c>
      <c r="W17" s="22">
        <v>1674569.3409076456</v>
      </c>
      <c r="X17">
        <v>1.5758855691055958E-2</v>
      </c>
      <c r="Y17">
        <v>7.9659515513541637</v>
      </c>
      <c r="Z17">
        <v>7.965951562280897</v>
      </c>
      <c r="AA17">
        <v>-1.0926733295946178E-8</v>
      </c>
      <c r="AB17">
        <v>1.3605242318012635E-5</v>
      </c>
      <c r="AC17">
        <v>628.61018686364582</v>
      </c>
      <c r="AD17">
        <v>37161.264692903947</v>
      </c>
      <c r="AE17">
        <v>626.20647864972125</v>
      </c>
      <c r="AF17" s="25">
        <v>0</v>
      </c>
      <c r="AG17">
        <v>1.3625237560062736E-5</v>
      </c>
      <c r="AH17">
        <v>50.463707708199458</v>
      </c>
      <c r="AI17">
        <v>0.28696036049648271</v>
      </c>
      <c r="AJ17">
        <v>33.931993328609344</v>
      </c>
      <c r="AK17">
        <v>1.0128205654156655</v>
      </c>
      <c r="AL17">
        <v>1.186598293632519</v>
      </c>
      <c r="AM17">
        <v>612.48370254989641</v>
      </c>
      <c r="AN17">
        <v>1.3990302250022069E-9</v>
      </c>
      <c r="AO17">
        <v>1.9995242050101277E-8</v>
      </c>
      <c r="AP17">
        <v>3.4598756938382422</v>
      </c>
      <c r="AQ17">
        <v>3.7691939331431325E-5</v>
      </c>
      <c r="AR17">
        <v>6.8226164010564185E-6</v>
      </c>
      <c r="AS17">
        <v>16.990894520832203</v>
      </c>
      <c r="AT17">
        <v>11.113387920704325</v>
      </c>
      <c r="AU17">
        <v>3.1891018040625694</v>
      </c>
      <c r="AV17">
        <v>0.27077388977567285</v>
      </c>
      <c r="AW17">
        <v>8.5703043013497741E-3</v>
      </c>
      <c r="AX17">
        <v>0.27077387831224403</v>
      </c>
      <c r="AY17">
        <v>1.1463428817304333E-8</v>
      </c>
      <c r="AZ17">
        <v>1035404.645585787</v>
      </c>
      <c r="BA17">
        <v>1.0894015469560831E-5</v>
      </c>
      <c r="BB17" s="23">
        <v>1164619.6810814335</v>
      </c>
      <c r="BC17" s="26">
        <v>-6674.3618873164523</v>
      </c>
      <c r="BD17" s="27">
        <v>-0.56982803996848497</v>
      </c>
      <c r="BE17" s="23">
        <v>1378866.1961999999</v>
      </c>
      <c r="BF17" s="28">
        <v>0.84462124337444366</v>
      </c>
      <c r="BG17">
        <v>1</v>
      </c>
      <c r="BH17">
        <v>2.6478935571520177E-2</v>
      </c>
      <c r="BI17">
        <v>4.5999999999999999E-2</v>
      </c>
      <c r="BJ17">
        <v>5625</v>
      </c>
      <c r="BK17" s="21">
        <v>1.0459899117930544</v>
      </c>
      <c r="BL17">
        <v>38.889258106851003</v>
      </c>
      <c r="BM17">
        <v>1.1646196810814335</v>
      </c>
      <c r="BN17">
        <v>38.889258106851003</v>
      </c>
      <c r="BO17">
        <v>1.0459899117930544</v>
      </c>
      <c r="BP17">
        <v>1.2337475531962188</v>
      </c>
      <c r="BQ17" s="29">
        <v>0.95858533644210819</v>
      </c>
      <c r="BR17">
        <v>4.2670000000000003</v>
      </c>
    </row>
    <row r="18" spans="1:70">
      <c r="A18" s="20" t="s">
        <v>720</v>
      </c>
      <c r="B18">
        <v>14478989.699999999</v>
      </c>
      <c r="C18" s="21">
        <v>612.48370255129544</v>
      </c>
      <c r="D18">
        <v>91.580011978832957</v>
      </c>
      <c r="E18">
        <v>612.82339669043313</v>
      </c>
      <c r="F18">
        <v>2625160.7264840975</v>
      </c>
      <c r="G18">
        <v>1589756.0808983105</v>
      </c>
      <c r="H18">
        <v>2.2406167499944594E-5</v>
      </c>
      <c r="I18">
        <v>7.0614185977515193E-5</v>
      </c>
      <c r="J18">
        <v>0.48330738078477459</v>
      </c>
      <c r="K18">
        <v>8121.4802011854335</v>
      </c>
      <c r="L18">
        <v>5.7214247636284644E-3</v>
      </c>
      <c r="M18" s="30">
        <v>297</v>
      </c>
      <c r="N18">
        <v>3987.9960000000001</v>
      </c>
      <c r="O18" s="22">
        <v>8.7843467213758383E-5</v>
      </c>
      <c r="P18" s="22">
        <v>2.9843873572041598E-2</v>
      </c>
      <c r="Q18">
        <v>1.1773735336561952E-2</v>
      </c>
      <c r="R18">
        <v>4.2545000000000002</v>
      </c>
      <c r="S18" s="23">
        <v>1414847.3804687499</v>
      </c>
      <c r="T18">
        <v>557.20555555555552</v>
      </c>
      <c r="U18" s="24">
        <v>620.34691693653042</v>
      </c>
      <c r="V18">
        <v>0.03</v>
      </c>
      <c r="W18" s="22">
        <v>1685458.0532544099</v>
      </c>
      <c r="X18">
        <v>1.5724088035081955E-2</v>
      </c>
      <c r="Y18">
        <v>7.9747534779185463</v>
      </c>
      <c r="Z18">
        <v>7.9747534869978196</v>
      </c>
      <c r="AA18">
        <v>-9.0792733331568343E-9</v>
      </c>
      <c r="AB18">
        <v>1.3459715100159322E-5</v>
      </c>
      <c r="AC18">
        <v>633.77915845866471</v>
      </c>
      <c r="AD18">
        <v>37361.619458258676</v>
      </c>
      <c r="AE18">
        <v>620.34691728922871</v>
      </c>
      <c r="AF18" s="25">
        <v>3.5269829368189676E-7</v>
      </c>
      <c r="AG18">
        <v>1.3483936789954287E-5</v>
      </c>
      <c r="AH18">
        <v>51.009324233563362</v>
      </c>
      <c r="AI18">
        <v>0.28850750578791728</v>
      </c>
      <c r="AJ18">
        <v>33.761147924004071</v>
      </c>
      <c r="AK18">
        <v>1.338517606313548</v>
      </c>
      <c r="AL18">
        <v>1.186598293632519</v>
      </c>
      <c r="AM18">
        <v>612.48370254701933</v>
      </c>
      <c r="AN18">
        <v>4.2761030272231437E-9</v>
      </c>
      <c r="AO18">
        <v>2.4221689794964906E-8</v>
      </c>
      <c r="AP18">
        <v>3.4708601729310575</v>
      </c>
      <c r="AQ18">
        <v>3.7453744100493985E-5</v>
      </c>
      <c r="AR18">
        <v>6.7540792398746259E-6</v>
      </c>
      <c r="AS18">
        <v>16.910897155624035</v>
      </c>
      <c r="AT18">
        <v>11.089791081206998</v>
      </c>
      <c r="AU18">
        <v>3.1994879645481218</v>
      </c>
      <c r="AV18">
        <v>0.27137220838293574</v>
      </c>
      <c r="AW18">
        <v>8.4786328329570001E-3</v>
      </c>
      <c r="AX18">
        <v>0.2713721966629275</v>
      </c>
      <c r="AY18">
        <v>1.1720008241677959E-8</v>
      </c>
      <c r="AZ18">
        <v>1035404.645585787</v>
      </c>
      <c r="BA18">
        <v>1.079091125381326E-5</v>
      </c>
      <c r="BB18" s="23">
        <v>1424268.1544034772</v>
      </c>
      <c r="BC18" s="26">
        <v>9420.7739347273018</v>
      </c>
      <c r="BD18" s="27">
        <v>0.66585089422197086</v>
      </c>
      <c r="BE18" s="23">
        <v>1618518.0035999999</v>
      </c>
      <c r="BF18" s="28">
        <v>0.87998289251990947</v>
      </c>
      <c r="BG18">
        <v>1</v>
      </c>
      <c r="BH18">
        <v>-2.5267355203347979E-2</v>
      </c>
      <c r="BI18">
        <v>4.5999999999999999E-2</v>
      </c>
      <c r="BJ18">
        <v>5625</v>
      </c>
      <c r="BK18" s="21">
        <v>1.0441301927890498</v>
      </c>
      <c r="BL18">
        <v>55.278146995739917</v>
      </c>
      <c r="BM18">
        <v>1.4242681544034772</v>
      </c>
      <c r="BN18">
        <v>55.278146995739917</v>
      </c>
      <c r="BO18">
        <v>1.0441301927890498</v>
      </c>
      <c r="BP18">
        <v>233.42177562343664</v>
      </c>
      <c r="BQ18" s="29">
        <v>0.98321816626796543</v>
      </c>
      <c r="BR18">
        <v>4.2670000000000003</v>
      </c>
    </row>
    <row r="19" spans="1:70">
      <c r="A19" s="20" t="s">
        <v>721</v>
      </c>
      <c r="B19">
        <v>14478989.699999999</v>
      </c>
      <c r="C19" s="21">
        <v>612.48370255129544</v>
      </c>
      <c r="D19">
        <v>91.580011978832957</v>
      </c>
      <c r="E19">
        <v>612.82339669043313</v>
      </c>
      <c r="F19">
        <v>2625160.7264840975</v>
      </c>
      <c r="G19">
        <v>1589756.0808983105</v>
      </c>
      <c r="H19">
        <v>2.2406167499944594E-5</v>
      </c>
      <c r="I19">
        <v>7.0614185977515193E-5</v>
      </c>
      <c r="J19">
        <v>0.48330738078477459</v>
      </c>
      <c r="K19">
        <v>8121.4802011854335</v>
      </c>
      <c r="L19">
        <v>5.7214247636284644E-3</v>
      </c>
      <c r="M19">
        <v>298</v>
      </c>
      <c r="N19">
        <v>3381.864</v>
      </c>
      <c r="O19" s="22">
        <v>8.7843467213758383E-5</v>
      </c>
      <c r="P19" s="22">
        <v>2.9843873572041598E-2</v>
      </c>
      <c r="Q19">
        <v>1.1773735336561952E-2</v>
      </c>
      <c r="R19">
        <v>4.2545000000000002</v>
      </c>
      <c r="S19" s="23">
        <v>1442710.48484375</v>
      </c>
      <c r="T19">
        <v>534.98333333333335</v>
      </c>
      <c r="U19" s="24">
        <v>610.90786291058157</v>
      </c>
      <c r="V19">
        <v>0.03</v>
      </c>
      <c r="W19" s="22">
        <v>1429286.7680436922</v>
      </c>
      <c r="X19">
        <v>1.6646081566640145E-2</v>
      </c>
      <c r="Y19">
        <v>7.7507546730943346</v>
      </c>
      <c r="Z19">
        <v>7.7507546848786424</v>
      </c>
      <c r="AA19">
        <v>-1.1784307751838696E-8</v>
      </c>
      <c r="AB19">
        <v>1.7680171212762467E-5</v>
      </c>
      <c r="AC19">
        <v>640.2651373755175</v>
      </c>
      <c r="AD19">
        <v>32598.708402301083</v>
      </c>
      <c r="AE19">
        <v>610.90786291058134</v>
      </c>
      <c r="AF19" s="25">
        <v>0</v>
      </c>
      <c r="AG19">
        <v>1.7711132546260257E-5</v>
      </c>
      <c r="AH19">
        <v>38.832823696854994</v>
      </c>
      <c r="AI19">
        <v>0.25172816889168775</v>
      </c>
      <c r="AJ19">
        <v>38.69203131130579</v>
      </c>
      <c r="AK19">
        <v>1.7095700396661577</v>
      </c>
      <c r="AL19">
        <v>1.186598293632519</v>
      </c>
      <c r="AM19">
        <v>612.48370254249005</v>
      </c>
      <c r="AN19">
        <v>8.8053866420523264E-9</v>
      </c>
      <c r="AO19">
        <v>3.0961333497789853E-8</v>
      </c>
      <c r="AP19">
        <v>3.2184784595860232</v>
      </c>
      <c r="AQ19">
        <v>4.3558033165137885E-5</v>
      </c>
      <c r="AR19">
        <v>8.8710469398790232E-6</v>
      </c>
      <c r="AS19">
        <v>19.379834974716974</v>
      </c>
      <c r="AT19">
        <v>11.771165455949417</v>
      </c>
      <c r="AU19">
        <v>2.9631339259472353</v>
      </c>
      <c r="AV19">
        <v>0.25534453363878784</v>
      </c>
      <c r="AW19">
        <v>1.1137210484867889E-2</v>
      </c>
      <c r="AX19">
        <v>0.25534453174890992</v>
      </c>
      <c r="AY19">
        <v>1.88987792082429E-9</v>
      </c>
      <c r="AZ19">
        <v>1035404.645585787</v>
      </c>
      <c r="BA19">
        <v>1.3533734561871369E-5</v>
      </c>
      <c r="BB19" s="23">
        <v>1451601.6389527679</v>
      </c>
      <c r="BC19" s="26">
        <v>8891.1541090179235</v>
      </c>
      <c r="BD19" s="27">
        <v>0.61628124300911724</v>
      </c>
      <c r="BE19" s="23">
        <v>1608098.3597999997</v>
      </c>
      <c r="BF19" s="28">
        <v>0.90268212146756033</v>
      </c>
      <c r="BG19">
        <v>1</v>
      </c>
      <c r="BH19">
        <v>-9.9971246371980252E-2</v>
      </c>
      <c r="BI19">
        <v>4.5999999999999999E-2</v>
      </c>
      <c r="BJ19">
        <v>5625</v>
      </c>
      <c r="BK19" s="21">
        <v>1.0358246596585445</v>
      </c>
      <c r="BL19">
        <v>77.500369217962088</v>
      </c>
      <c r="BM19">
        <v>1.4516016389527679</v>
      </c>
      <c r="BN19">
        <v>77.500369217962088</v>
      </c>
      <c r="BO19">
        <v>1.0358246596585445</v>
      </c>
      <c r="BP19">
        <v>1406.2776914834785</v>
      </c>
      <c r="BQ19" s="29">
        <v>1.0039034889443221</v>
      </c>
      <c r="BR19">
        <v>4.2670000000000003</v>
      </c>
    </row>
    <row r="20" spans="1:70">
      <c r="A20" s="20" t="s">
        <v>722</v>
      </c>
      <c r="B20">
        <v>14478989.699999999</v>
      </c>
      <c r="C20" s="21">
        <v>612.48370255129544</v>
      </c>
      <c r="D20">
        <v>91.580011978832957</v>
      </c>
      <c r="E20">
        <v>612.82339669043313</v>
      </c>
      <c r="F20">
        <v>2625160.7264840975</v>
      </c>
      <c r="G20">
        <v>1589756.0808983105</v>
      </c>
      <c r="H20">
        <v>2.2406167499944594E-5</v>
      </c>
      <c r="I20">
        <v>7.0614185977515193E-5</v>
      </c>
      <c r="J20">
        <v>0.48330738078477459</v>
      </c>
      <c r="K20">
        <v>8121.4802011854335</v>
      </c>
      <c r="L20">
        <v>5.7214247636284644E-3</v>
      </c>
      <c r="M20" s="30">
        <v>301</v>
      </c>
      <c r="N20">
        <v>2725.5599999999995</v>
      </c>
      <c r="O20" s="22">
        <v>8.7843467213758383E-5</v>
      </c>
      <c r="P20" s="22">
        <v>2.9843873572041598E-2</v>
      </c>
      <c r="Q20">
        <v>1.1773735336561952E-2</v>
      </c>
      <c r="R20">
        <v>4.2545000000000002</v>
      </c>
      <c r="S20" s="23">
        <v>1364022.10203125</v>
      </c>
      <c r="T20">
        <v>510.81666666666661</v>
      </c>
      <c r="U20" s="24">
        <v>599.88528613114852</v>
      </c>
      <c r="V20">
        <v>0.03</v>
      </c>
      <c r="W20" s="22">
        <v>1151911.1482629592</v>
      </c>
      <c r="X20">
        <v>1.7980892766135202E-2</v>
      </c>
      <c r="Y20">
        <v>7.4575191026675158</v>
      </c>
      <c r="Z20">
        <v>7.4575191136027144</v>
      </c>
      <c r="AA20">
        <v>-1.093519852446434E-8</v>
      </c>
      <c r="AB20">
        <v>2.5199273325269434E-5</v>
      </c>
      <c r="AC20">
        <v>646.89684467676489</v>
      </c>
      <c r="AD20">
        <v>27305.467577339827</v>
      </c>
      <c r="AE20">
        <v>599.8852866110891</v>
      </c>
      <c r="AF20" s="25">
        <v>4.7994058149924967E-7</v>
      </c>
      <c r="AG20">
        <v>2.5238563873363364E-5</v>
      </c>
      <c r="AH20">
        <v>27.245665490954185</v>
      </c>
      <c r="AI20">
        <v>0.21085361018444254</v>
      </c>
      <c r="AJ20">
        <v>46.183735893342977</v>
      </c>
      <c r="AK20">
        <v>2.0615283213135798</v>
      </c>
      <c r="AL20">
        <v>1.186598293632519</v>
      </c>
      <c r="AM20">
        <v>612.48370250223741</v>
      </c>
      <c r="AN20">
        <v>4.9058030526794028E-8</v>
      </c>
      <c r="AO20">
        <v>3.9290548093929819E-8</v>
      </c>
      <c r="AP20">
        <v>2.9053266724137439</v>
      </c>
      <c r="AQ20">
        <v>5.345391671053805E-5</v>
      </c>
      <c r="AR20">
        <v>1.2638927210728647E-5</v>
      </c>
      <c r="AS20">
        <v>23.127816590686646</v>
      </c>
      <c r="AT20">
        <v>12.655180372489156</v>
      </c>
      <c r="AU20">
        <v>2.668390469074637</v>
      </c>
      <c r="AV20">
        <v>0.23693620333910692</v>
      </c>
      <c r="AW20">
        <v>1.5873693060543155E-2</v>
      </c>
      <c r="AX20">
        <v>0.2369362017211433</v>
      </c>
      <c r="AY20">
        <v>1.6179636241897555E-9</v>
      </c>
      <c r="AZ20">
        <v>1035404.645585787</v>
      </c>
      <c r="BA20">
        <v>1.8398590842842661E-5</v>
      </c>
      <c r="BB20" s="23">
        <v>1355030.1937619823</v>
      </c>
      <c r="BC20" s="26">
        <v>-8991.9082692677621</v>
      </c>
      <c r="BD20" s="27">
        <v>-0.65922012963553545</v>
      </c>
      <c r="BE20" s="23">
        <v>1583785.8576000002</v>
      </c>
      <c r="BF20" s="28">
        <v>0.85556401912524693</v>
      </c>
      <c r="BG20">
        <v>1</v>
      </c>
      <c r="BH20">
        <v>-0.15512462797083307</v>
      </c>
      <c r="BI20">
        <v>4.5999999999999999E-2</v>
      </c>
      <c r="BJ20">
        <v>5625</v>
      </c>
      <c r="BK20" s="21">
        <v>1.0233964410356569</v>
      </c>
      <c r="BL20">
        <v>101.66703588462883</v>
      </c>
      <c r="BM20">
        <v>1.3550301937619822</v>
      </c>
      <c r="BN20">
        <v>101.66703588462883</v>
      </c>
      <c r="BO20">
        <v>1.0233964410356569</v>
      </c>
      <c r="BP20">
        <v>3802.8233147961</v>
      </c>
      <c r="BQ20" s="29">
        <v>0.99556981787589571</v>
      </c>
      <c r="BR20">
        <v>4.2670000000000003</v>
      </c>
    </row>
    <row r="21" spans="1:70">
      <c r="A21" s="20" t="s">
        <v>723</v>
      </c>
      <c r="B21">
        <v>14478989.699999999</v>
      </c>
      <c r="C21" s="21">
        <v>612.48370255129544</v>
      </c>
      <c r="D21">
        <v>91.580011978832957</v>
      </c>
      <c r="E21">
        <v>612.82339669043313</v>
      </c>
      <c r="F21">
        <v>2625160.7264840975</v>
      </c>
      <c r="G21">
        <v>1589756.0808983105</v>
      </c>
      <c r="H21">
        <v>2.2406167499944594E-5</v>
      </c>
      <c r="I21">
        <v>7.0614185977515193E-5</v>
      </c>
      <c r="J21">
        <v>0.48330738078477459</v>
      </c>
      <c r="K21">
        <v>8121.4802011854335</v>
      </c>
      <c r="L21">
        <v>5.7214247636284644E-3</v>
      </c>
      <c r="M21">
        <v>302</v>
      </c>
      <c r="N21">
        <v>3345.252</v>
      </c>
      <c r="O21" s="22">
        <v>8.7843467213758383E-5</v>
      </c>
      <c r="P21" s="22">
        <v>2.9843873572041598E-2</v>
      </c>
      <c r="Q21">
        <v>1.1773735336561952E-2</v>
      </c>
      <c r="R21">
        <v>4.2545000000000002</v>
      </c>
      <c r="S21" s="23">
        <v>1590596.71015625</v>
      </c>
      <c r="T21">
        <v>515.87222222222226</v>
      </c>
      <c r="U21" s="24">
        <v>600.49558925308497</v>
      </c>
      <c r="V21">
        <v>0.03</v>
      </c>
      <c r="W21" s="22">
        <v>1413813.3347088164</v>
      </c>
      <c r="X21">
        <v>1.67098129407534E-2</v>
      </c>
      <c r="Y21">
        <v>7.7359598293180518</v>
      </c>
      <c r="Z21">
        <v>7.7359598377011789</v>
      </c>
      <c r="AA21">
        <v>-8.3831270814016534E-9</v>
      </c>
      <c r="AB21">
        <v>1.8000372639109338E-5</v>
      </c>
      <c r="AC21">
        <v>645.24780436165179</v>
      </c>
      <c r="AD21">
        <v>32307.464696100233</v>
      </c>
      <c r="AE21">
        <v>600.49558925308497</v>
      </c>
      <c r="AF21" s="25">
        <v>0</v>
      </c>
      <c r="AG21">
        <v>1.8034783666700574E-5</v>
      </c>
      <c r="AH21">
        <v>38.142042134378137</v>
      </c>
      <c r="AI21">
        <v>0.24947917657093699</v>
      </c>
      <c r="AJ21">
        <v>39.047085171918226</v>
      </c>
      <c r="AK21">
        <v>2.0133562172881723</v>
      </c>
      <c r="AL21">
        <v>1.186598293632519</v>
      </c>
      <c r="AM21">
        <v>612.48370255042528</v>
      </c>
      <c r="AN21">
        <v>8.7015905592124909E-10</v>
      </c>
      <c r="AO21">
        <v>3.4411027591235265E-8</v>
      </c>
      <c r="AP21">
        <v>3.2025741523740585</v>
      </c>
      <c r="AQ21">
        <v>4.3991734598379575E-5</v>
      </c>
      <c r="AR21">
        <v>9.0345973471459045E-6</v>
      </c>
      <c r="AS21">
        <v>19.560794220080158</v>
      </c>
      <c r="AT21">
        <v>11.817636340404578</v>
      </c>
      <c r="AU21">
        <v>2.9482541832189151</v>
      </c>
      <c r="AV21">
        <v>0.25431996915514343</v>
      </c>
      <c r="AW21">
        <v>1.1338913886937084E-2</v>
      </c>
      <c r="AX21">
        <v>0.25431996768337978</v>
      </c>
      <c r="AY21">
        <v>1.4717636553918112E-9</v>
      </c>
      <c r="AZ21">
        <v>1035404.645585787</v>
      </c>
      <c r="BA21">
        <v>1.3736367217529885E-5</v>
      </c>
      <c r="BB21" s="23">
        <v>1589539.0304738276</v>
      </c>
      <c r="BC21" s="26">
        <v>-1057.6796824224293</v>
      </c>
      <c r="BD21" s="27">
        <v>-6.649577958189852E-2</v>
      </c>
      <c r="BE21" s="23">
        <v>1795651.9481999998</v>
      </c>
      <c r="BF21" s="28">
        <v>0.88521555197109092</v>
      </c>
      <c r="BG21">
        <v>1</v>
      </c>
      <c r="BH21">
        <v>-0.16173137161494791</v>
      </c>
      <c r="BI21">
        <v>4.5999999999999999E-2</v>
      </c>
      <c r="BJ21">
        <v>5625</v>
      </c>
      <c r="BK21" s="21">
        <v>1.0260206007294144</v>
      </c>
      <c r="BL21">
        <v>96.611480329073174</v>
      </c>
      <c r="BM21">
        <v>1.5895390304738275</v>
      </c>
      <c r="BN21">
        <v>96.611480329073174</v>
      </c>
      <c r="BO21">
        <v>1.0260206007294144</v>
      </c>
      <c r="BP21">
        <v>3204.8597050490389</v>
      </c>
      <c r="BQ21" s="29">
        <v>1.0023212344031545</v>
      </c>
      <c r="BR21">
        <v>4.2670000000000003</v>
      </c>
    </row>
    <row r="22" spans="1:70">
      <c r="A22" s="20" t="s">
        <v>724</v>
      </c>
      <c r="B22">
        <v>14478989.699999999</v>
      </c>
      <c r="C22" s="21">
        <v>612.48370255129544</v>
      </c>
      <c r="D22">
        <v>91.580011978832957</v>
      </c>
      <c r="E22">
        <v>612.82339669043313</v>
      </c>
      <c r="F22">
        <v>2625160.7264840975</v>
      </c>
      <c r="G22">
        <v>1589756.0808983105</v>
      </c>
      <c r="H22">
        <v>2.2406167499944594E-5</v>
      </c>
      <c r="I22">
        <v>7.0614185977515193E-5</v>
      </c>
      <c r="J22">
        <v>0.48330738078477459</v>
      </c>
      <c r="K22">
        <v>8121.4802011854335</v>
      </c>
      <c r="L22">
        <v>5.7214247636284644E-3</v>
      </c>
      <c r="M22" s="30">
        <v>305</v>
      </c>
      <c r="N22">
        <v>2763.5279999999998</v>
      </c>
      <c r="O22" s="22">
        <v>8.7843467213758383E-5</v>
      </c>
      <c r="P22" s="22">
        <v>2.9843873572041598E-2</v>
      </c>
      <c r="Q22">
        <v>1.1773735336561952E-2</v>
      </c>
      <c r="R22">
        <v>4.2545000000000002</v>
      </c>
      <c r="S22" s="23">
        <v>1474922.71265625</v>
      </c>
      <c r="T22">
        <v>498.03888888888889</v>
      </c>
      <c r="U22" s="24">
        <v>593.02595083113704</v>
      </c>
      <c r="V22">
        <v>0.03</v>
      </c>
      <c r="W22" s="22">
        <v>1167957.6717213488</v>
      </c>
      <c r="X22">
        <v>1.7890589814481706E-2</v>
      </c>
      <c r="Y22">
        <v>7.4763163681007336</v>
      </c>
      <c r="Z22">
        <v>7.4763163747504882</v>
      </c>
      <c r="AA22">
        <v>-6.6497545248012102E-9</v>
      </c>
      <c r="AB22">
        <v>2.4635328916945323E-5</v>
      </c>
      <c r="AC22">
        <v>650.26342683003668</v>
      </c>
      <c r="AD22">
        <v>27616.233354462089</v>
      </c>
      <c r="AE22">
        <v>593.02595083113692</v>
      </c>
      <c r="AF22" s="25">
        <v>0</v>
      </c>
      <c r="AG22">
        <v>2.4676962150180358E-5</v>
      </c>
      <c r="AH22">
        <v>27.869364925067444</v>
      </c>
      <c r="AI22">
        <v>0.21325335250133956</v>
      </c>
      <c r="AJ22">
        <v>45.669992775806371</v>
      </c>
      <c r="AK22">
        <v>2.2670021852037805</v>
      </c>
      <c r="AL22">
        <v>1.186598293632519</v>
      </c>
      <c r="AM22">
        <v>612.4837024918462</v>
      </c>
      <c r="AN22">
        <v>5.9449234868225176E-8</v>
      </c>
      <c r="AO22">
        <v>4.1633233235035031E-8</v>
      </c>
      <c r="AP22">
        <v>2.9249925605554488</v>
      </c>
      <c r="AQ22">
        <v>5.2737549168232502E-5</v>
      </c>
      <c r="AR22">
        <v>1.2359297691707697E-5</v>
      </c>
      <c r="AS22">
        <v>22.873521986181977</v>
      </c>
      <c r="AT22">
        <v>12.599899982240874</v>
      </c>
      <c r="AU22">
        <v>2.6869709123944352</v>
      </c>
      <c r="AV22">
        <v>0.23802164816101357</v>
      </c>
      <c r="AW22">
        <v>1.5518449465801486E-2</v>
      </c>
      <c r="AX22">
        <v>0.23802164560769484</v>
      </c>
      <c r="AY22">
        <v>2.5533187231197019E-9</v>
      </c>
      <c r="AZ22">
        <v>1035404.645585787</v>
      </c>
      <c r="BA22">
        <v>1.8029977197007906E-5</v>
      </c>
      <c r="BB22" s="23">
        <v>1465178.0671304977</v>
      </c>
      <c r="BC22" s="26">
        <v>-9744.6455257523339</v>
      </c>
      <c r="BD22" s="27">
        <v>-0.66068855283968031</v>
      </c>
      <c r="BE22" s="23">
        <v>1691455.5101999997</v>
      </c>
      <c r="BF22" s="28">
        <v>0.86622323690751601</v>
      </c>
      <c r="BG22">
        <v>1</v>
      </c>
      <c r="BH22">
        <v>-0.2039811935761898</v>
      </c>
      <c r="BI22">
        <v>4.5999999999999999E-2</v>
      </c>
      <c r="BJ22">
        <v>5625</v>
      </c>
      <c r="BK22" s="21">
        <v>1.0171739133825397</v>
      </c>
      <c r="BL22">
        <v>114.44481366240655</v>
      </c>
      <c r="BM22">
        <v>1.4651780671304977</v>
      </c>
      <c r="BN22">
        <v>114.44481366240655</v>
      </c>
      <c r="BO22">
        <v>1.0171739133825397</v>
      </c>
      <c r="BP22">
        <v>5542.0302812304326</v>
      </c>
      <c r="BQ22" s="29">
        <v>0.98495625872635451</v>
      </c>
      <c r="BR22">
        <v>4.2670000000000003</v>
      </c>
    </row>
    <row r="23" spans="1:70">
      <c r="A23" s="20" t="s">
        <v>725</v>
      </c>
      <c r="B23">
        <v>16581890.584999999</v>
      </c>
      <c r="C23" s="21">
        <v>623.40834329200698</v>
      </c>
      <c r="D23">
        <v>114.24072089270538</v>
      </c>
      <c r="E23">
        <v>573.66553119769708</v>
      </c>
      <c r="F23">
        <v>2561880.926064556</v>
      </c>
      <c r="G23">
        <v>1673008.4528857057</v>
      </c>
      <c r="H23">
        <v>2.3778054068935119E-5</v>
      </c>
      <c r="I23">
        <v>6.5676255486798709E-5</v>
      </c>
      <c r="J23">
        <v>0.4599028461125329</v>
      </c>
      <c r="K23">
        <v>10188.161618072991</v>
      </c>
      <c r="L23">
        <v>3.6065031383353337E-3</v>
      </c>
      <c r="M23">
        <v>310</v>
      </c>
      <c r="N23">
        <v>3396.78</v>
      </c>
      <c r="O23" s="22">
        <v>8.7843467213758383E-5</v>
      </c>
      <c r="P23" s="22">
        <v>2.9843873572041598E-2</v>
      </c>
      <c r="Q23">
        <v>1.1773735336561952E-2</v>
      </c>
      <c r="R23">
        <v>4.2545000000000002</v>
      </c>
      <c r="S23" s="23">
        <v>1646908.10546875</v>
      </c>
      <c r="T23">
        <v>548.03888888888889</v>
      </c>
      <c r="U23" s="24">
        <v>616.8249390166327</v>
      </c>
      <c r="V23">
        <v>0.03</v>
      </c>
      <c r="W23" s="22">
        <v>1543526.988873719</v>
      </c>
      <c r="X23">
        <v>1.5256082746684437E-2</v>
      </c>
      <c r="Y23">
        <v>8.0961488128523058</v>
      </c>
      <c r="Z23">
        <v>8.0961488156324393</v>
      </c>
      <c r="AA23">
        <v>-2.7801334567811864E-9</v>
      </c>
      <c r="AB23">
        <v>1.1283359577166686E-5</v>
      </c>
      <c r="AC23">
        <v>656.26415767612593</v>
      </c>
      <c r="AD23">
        <v>33702.394373126059</v>
      </c>
      <c r="AE23">
        <v>616.82493959999476</v>
      </c>
      <c r="AF23" s="25">
        <v>5.8336206620879238E-7</v>
      </c>
      <c r="AG23">
        <v>1.1320121944945197E-5</v>
      </c>
      <c r="AH23">
        <v>38.355631019331</v>
      </c>
      <c r="AI23">
        <v>0.25857419900883644</v>
      </c>
      <c r="AJ23">
        <v>25.567405867704366</v>
      </c>
      <c r="AK23">
        <v>1.9334632161457466</v>
      </c>
      <c r="AL23">
        <v>1.4549166438635874</v>
      </c>
      <c r="AM23">
        <v>623.40834328776396</v>
      </c>
      <c r="AN23">
        <v>4.2430201574461535E-9</v>
      </c>
      <c r="AO23">
        <v>3.6762367778511135E-8</v>
      </c>
      <c r="AP23">
        <v>2.7521704186736904</v>
      </c>
      <c r="AQ23">
        <v>3.1402563555483152E-5</v>
      </c>
      <c r="AR23">
        <v>5.6784421563618539E-6</v>
      </c>
      <c r="AS23">
        <v>12.825218316028375</v>
      </c>
      <c r="AT23">
        <v>9.7070670680211002</v>
      </c>
      <c r="AU23">
        <v>2.5099970918386103</v>
      </c>
      <c r="AV23">
        <v>0.24217332683508008</v>
      </c>
      <c r="AW23">
        <v>8.4047397913388881E-3</v>
      </c>
      <c r="AX23">
        <v>0.24217331990996696</v>
      </c>
      <c r="AY23">
        <v>6.9251131218361905E-9</v>
      </c>
      <c r="AZ23">
        <v>888872.47317885025</v>
      </c>
      <c r="BA23">
        <v>1.1410108670020691E-5</v>
      </c>
      <c r="BB23" s="23">
        <v>1642902.9442623714</v>
      </c>
      <c r="BC23" s="26">
        <v>-4005.1612063786015</v>
      </c>
      <c r="BD23" s="27">
        <v>-0.24319275575115559</v>
      </c>
      <c r="BE23" s="23">
        <v>1635884.0766</v>
      </c>
      <c r="BF23" s="28">
        <v>1.0042905654274472</v>
      </c>
      <c r="BG23">
        <v>1</v>
      </c>
      <c r="BH23">
        <v>-0.18803060833863286</v>
      </c>
      <c r="BI23">
        <v>4.5999999999999999E-2</v>
      </c>
      <c r="BJ23">
        <v>5625</v>
      </c>
      <c r="BK23" s="21">
        <v>1.0368273839624609</v>
      </c>
      <c r="BL23">
        <v>75.369454403118084</v>
      </c>
      <c r="BM23">
        <v>1.6429029442623713</v>
      </c>
      <c r="BN23">
        <v>75.369454403118084</v>
      </c>
      <c r="BO23">
        <v>1.0368273839624609</v>
      </c>
      <c r="BP23">
        <v>1250.9983047742492</v>
      </c>
      <c r="BQ23" s="29">
        <v>1.0021072901767436</v>
      </c>
      <c r="BR23">
        <v>4.2670000000000003</v>
      </c>
    </row>
    <row r="24" spans="1:70">
      <c r="A24" s="20" t="s">
        <v>726</v>
      </c>
      <c r="B24">
        <v>14444515.914999999</v>
      </c>
      <c r="C24" s="21">
        <v>612.29412141213845</v>
      </c>
      <c r="D24">
        <v>91.248555698911844</v>
      </c>
      <c r="E24">
        <v>613.43232402419449</v>
      </c>
      <c r="F24">
        <v>2626093.1345668421</v>
      </c>
      <c r="G24">
        <v>1588403.9289842495</v>
      </c>
      <c r="H24">
        <v>2.2386245793773059E-5</v>
      </c>
      <c r="I24">
        <v>7.0694401850615891E-5</v>
      </c>
      <c r="J24">
        <v>0.48369684775438243</v>
      </c>
      <c r="K24">
        <v>8097.4885849811244</v>
      </c>
      <c r="L24">
        <v>5.7594462826100956E-3</v>
      </c>
      <c r="M24" s="30">
        <v>317</v>
      </c>
      <c r="N24">
        <v>2699.7959999999998</v>
      </c>
      <c r="O24" s="22">
        <v>8.7843467213758383E-5</v>
      </c>
      <c r="P24" s="22">
        <v>2.9843873572041598E-2</v>
      </c>
      <c r="Q24">
        <v>1.1773735336561952E-2</v>
      </c>
      <c r="R24">
        <v>4.2545000000000002</v>
      </c>
      <c r="S24" s="23">
        <v>993438.86328125</v>
      </c>
      <c r="T24">
        <v>557.48333333333335</v>
      </c>
      <c r="U24" s="24">
        <v>623.16650292884856</v>
      </c>
      <c r="V24">
        <v>0.03</v>
      </c>
      <c r="W24" s="22">
        <v>1139727.7349423061</v>
      </c>
      <c r="X24">
        <v>1.8067592826180864E-2</v>
      </c>
      <c r="Y24">
        <v>7.4396045722276378</v>
      </c>
      <c r="Z24">
        <v>7.4396045878554853</v>
      </c>
      <c r="AA24">
        <v>-1.5627847460564226E-8</v>
      </c>
      <c r="AB24">
        <v>2.575469600855332E-5</v>
      </c>
      <c r="AC24">
        <v>633.68255072893567</v>
      </c>
      <c r="AD24">
        <v>27081.721960485043</v>
      </c>
      <c r="AE24">
        <v>623.1665032805754</v>
      </c>
      <c r="AF24" s="25">
        <v>3.5172683965356555E-7</v>
      </c>
      <c r="AG24">
        <v>2.5784058843403216E-5</v>
      </c>
      <c r="AH24">
        <v>26.835244092327123</v>
      </c>
      <c r="AI24">
        <v>0.20915557570394011</v>
      </c>
      <c r="AJ24">
        <v>46.795313679655344</v>
      </c>
      <c r="AK24">
        <v>1.2808139117308206</v>
      </c>
      <c r="AL24">
        <v>1.1834832388614511</v>
      </c>
      <c r="AM24">
        <v>612.29412140102079</v>
      </c>
      <c r="AN24">
        <v>1.1117663234472275E-8</v>
      </c>
      <c r="AO24">
        <v>2.9362834849895657E-8</v>
      </c>
      <c r="AP24">
        <v>2.8967975328785189</v>
      </c>
      <c r="AQ24">
        <v>5.4290538384440948E-5</v>
      </c>
      <c r="AR24">
        <v>1.2906710839126556E-5</v>
      </c>
      <c r="AS24">
        <v>23.424302044829531</v>
      </c>
      <c r="AT24">
        <v>12.718870161845787</v>
      </c>
      <c r="AU24">
        <v>2.6602226110045217</v>
      </c>
      <c r="AV24">
        <v>0.2365749218739972</v>
      </c>
      <c r="AW24">
        <v>1.6184508866735343E-2</v>
      </c>
      <c r="AX24">
        <v>0.23657492061995952</v>
      </c>
      <c r="AY24">
        <v>1.2540376792546937E-9</v>
      </c>
      <c r="AZ24">
        <v>1037689.2055825926</v>
      </c>
      <c r="BA24">
        <v>1.8741571603899076E-5</v>
      </c>
      <c r="BB24" s="23">
        <v>997300.25901307084</v>
      </c>
      <c r="BC24" s="26">
        <v>3861.3957318208413</v>
      </c>
      <c r="BD24" s="27">
        <v>0.38868982023382459</v>
      </c>
      <c r="BE24" s="23">
        <v>1184366.1786</v>
      </c>
      <c r="BF24" s="28">
        <v>0.84205398383796004</v>
      </c>
      <c r="BG24">
        <v>1</v>
      </c>
      <c r="BH24">
        <v>4.8574531467156894E-3</v>
      </c>
      <c r="BI24">
        <v>4.5999999999999999E-2</v>
      </c>
      <c r="BJ24">
        <v>5625</v>
      </c>
      <c r="BK24" s="21">
        <v>1.0442406549723988</v>
      </c>
      <c r="BL24">
        <v>54.810788078805103</v>
      </c>
      <c r="BM24">
        <v>0.99730025901307084</v>
      </c>
      <c r="BN24">
        <v>54.810788078805103</v>
      </c>
      <c r="BO24">
        <v>1.0442406549723988</v>
      </c>
      <c r="BP24">
        <v>219.35944351527536</v>
      </c>
      <c r="BQ24" s="29">
        <v>0.95702791863539405</v>
      </c>
      <c r="BR24">
        <v>4.2670000000000003</v>
      </c>
    </row>
  </sheetData>
  <phoneticPr fontId="1"/>
  <pageMargins left="0.7" right="0.7" top="0.75" bottom="0.75" header="0.3" footer="0.3"/>
  <drawing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R22"/>
  <sheetViews>
    <sheetView workbookViewId="0"/>
  </sheetViews>
  <sheetFormatPr defaultRowHeight="13.5"/>
  <cols>
    <col min="1" max="1" width="23.75" customWidth="1"/>
    <col min="2" max="2" width="10.625" customWidth="1"/>
    <col min="3" max="3" width="12.75" customWidth="1"/>
    <col min="4" max="10" width="13.875" customWidth="1"/>
    <col min="11" max="12" width="15" customWidth="1"/>
    <col min="13" max="13" width="10.625" customWidth="1"/>
    <col min="14" max="14" width="12" customWidth="1"/>
    <col min="15" max="16" width="14.25" customWidth="1"/>
    <col min="17" max="17" width="10.625" customWidth="1"/>
    <col min="18" max="18" width="14.25" customWidth="1"/>
    <col min="19" max="19" width="25.5" customWidth="1"/>
    <col min="20" max="20" width="14.25" customWidth="1"/>
    <col min="21" max="21" width="15.75" customWidth="1"/>
    <col min="22" max="23" width="13.125" customWidth="1"/>
    <col min="24" max="24" width="32.125" customWidth="1"/>
    <col min="25" max="25" width="9.75" customWidth="1"/>
    <col min="26" max="26" width="32.125" customWidth="1"/>
    <col min="27" max="27" width="10.5" customWidth="1"/>
    <col min="28" max="28" width="20" customWidth="1"/>
    <col min="29" max="31" width="10.625" customWidth="1"/>
    <col min="32" max="32" width="20.625" customWidth="1"/>
    <col min="33" max="33" width="27.25" customWidth="1"/>
    <col min="34" max="38" width="20" customWidth="1"/>
    <col min="39" max="39" width="21" customWidth="1"/>
    <col min="40" max="41" width="20" customWidth="1"/>
    <col min="42" max="42" width="15.875" customWidth="1"/>
    <col min="43" max="43" width="16.5" customWidth="1"/>
    <col min="44" max="44" width="11.625" customWidth="1"/>
    <col min="45" max="45" width="18.125" customWidth="1"/>
    <col min="46" max="46" width="19.375" customWidth="1"/>
    <col min="47" max="47" width="18.125" customWidth="1"/>
    <col min="48" max="48" width="13" customWidth="1"/>
    <col min="49" max="49" width="19" customWidth="1"/>
    <col min="50" max="50" width="18.125" customWidth="1"/>
    <col min="51" max="51" width="13.75" customWidth="1"/>
    <col min="52" max="52" width="16.75" customWidth="1"/>
    <col min="53" max="53" width="12.875" customWidth="1"/>
    <col min="54" max="54" width="20.625" customWidth="1"/>
    <col min="55" max="55" width="13.875" customWidth="1"/>
    <col min="56" max="56" width="15.625" customWidth="1"/>
    <col min="57" max="57" width="13.875" customWidth="1"/>
    <col min="58" max="58" width="12.625" customWidth="1"/>
    <col min="59" max="60" width="9.125" customWidth="1"/>
    <col min="61" max="61" width="12.875" customWidth="1"/>
    <col min="62" max="62" width="9.125" customWidth="1"/>
    <col min="63" max="63" width="11.5" customWidth="1"/>
    <col min="64" max="64" width="12.75" customWidth="1"/>
    <col min="65" max="65" width="12.875" customWidth="1"/>
    <col min="66" max="67" width="12.75" customWidth="1"/>
    <col min="68" max="68" width="15.375" customWidth="1"/>
    <col min="69" max="69" width="12" customWidth="1"/>
  </cols>
  <sheetData>
    <row r="1" spans="1:70" ht="61.5" customHeight="1">
      <c r="A1" t="s">
        <v>535</v>
      </c>
      <c r="B1" t="s">
        <v>536</v>
      </c>
      <c r="C1" s="1" t="s">
        <v>537</v>
      </c>
      <c r="D1" s="1" t="s">
        <v>538</v>
      </c>
      <c r="E1" s="1" t="s">
        <v>539</v>
      </c>
      <c r="F1" s="1" t="s">
        <v>540</v>
      </c>
      <c r="G1" s="1" t="s">
        <v>541</v>
      </c>
      <c r="H1" s="1" t="s">
        <v>542</v>
      </c>
      <c r="I1" s="1" t="s">
        <v>543</v>
      </c>
      <c r="J1" s="1" t="s">
        <v>544</v>
      </c>
      <c r="K1" s="1" t="s">
        <v>545</v>
      </c>
      <c r="L1" s="1" t="s">
        <v>546</v>
      </c>
      <c r="M1" s="2" t="s">
        <v>54</v>
      </c>
      <c r="N1" s="2" t="s">
        <v>547</v>
      </c>
      <c r="O1" s="2" t="s">
        <v>548</v>
      </c>
      <c r="P1" s="2" t="s">
        <v>549</v>
      </c>
      <c r="Q1" s="2" t="s">
        <v>550</v>
      </c>
      <c r="R1" s="2" t="s">
        <v>372</v>
      </c>
      <c r="S1" s="3" t="s">
        <v>551</v>
      </c>
      <c r="T1" s="2" t="s">
        <v>552</v>
      </c>
      <c r="U1" s="2" t="s">
        <v>553</v>
      </c>
      <c r="V1" s="4" t="s">
        <v>554</v>
      </c>
      <c r="W1" s="4" t="s">
        <v>555</v>
      </c>
      <c r="X1" s="4" t="s">
        <v>556</v>
      </c>
      <c r="Y1" s="4" t="s">
        <v>557</v>
      </c>
      <c r="Z1" s="4" t="s">
        <v>558</v>
      </c>
      <c r="AA1" s="4" t="s">
        <v>559</v>
      </c>
      <c r="AB1" s="4" t="s">
        <v>560</v>
      </c>
      <c r="AC1" s="5" t="s">
        <v>561</v>
      </c>
      <c r="AD1" s="5" t="s">
        <v>562</v>
      </c>
      <c r="AE1" s="5" t="s">
        <v>563</v>
      </c>
      <c r="AF1" s="5" t="s">
        <v>564</v>
      </c>
      <c r="AG1" s="6" t="s">
        <v>565</v>
      </c>
      <c r="AH1" s="6" t="s">
        <v>566</v>
      </c>
      <c r="AI1" s="6" t="s">
        <v>567</v>
      </c>
      <c r="AJ1" s="7" t="s">
        <v>568</v>
      </c>
      <c r="AK1" s="7" t="s">
        <v>569</v>
      </c>
      <c r="AL1" s="7" t="s">
        <v>570</v>
      </c>
      <c r="AM1" s="7" t="s">
        <v>571</v>
      </c>
      <c r="AN1" s="7" t="s">
        <v>572</v>
      </c>
      <c r="AO1" s="8" t="s">
        <v>573</v>
      </c>
      <c r="AP1" s="2" t="s">
        <v>574</v>
      </c>
      <c r="AQ1" s="2" t="s">
        <v>575</v>
      </c>
      <c r="AR1" s="2" t="s">
        <v>576</v>
      </c>
      <c r="AS1" s="2" t="s">
        <v>577</v>
      </c>
      <c r="AT1" s="2" t="s">
        <v>578</v>
      </c>
      <c r="AU1" s="2" t="s">
        <v>579</v>
      </c>
      <c r="AV1" s="2" t="s">
        <v>580</v>
      </c>
      <c r="AW1" s="2" t="s">
        <v>581</v>
      </c>
      <c r="AX1" s="2" t="s">
        <v>582</v>
      </c>
      <c r="AY1" s="2" t="s">
        <v>583</v>
      </c>
      <c r="AZ1" s="9" t="s">
        <v>584</v>
      </c>
      <c r="BA1" t="s">
        <v>585</v>
      </c>
      <c r="BB1" t="s">
        <v>586</v>
      </c>
      <c r="BC1" s="10" t="s">
        <v>587</v>
      </c>
      <c r="BD1" s="10" t="s">
        <v>588</v>
      </c>
      <c r="BE1" t="s">
        <v>589</v>
      </c>
      <c r="BF1" s="11" t="s">
        <v>590</v>
      </c>
      <c r="BG1" t="s">
        <v>591</v>
      </c>
      <c r="BH1" t="s">
        <v>592</v>
      </c>
      <c r="BI1" t="s">
        <v>593</v>
      </c>
      <c r="BJ1" t="s">
        <v>594</v>
      </c>
      <c r="BK1" t="s">
        <v>595</v>
      </c>
      <c r="BL1" t="s">
        <v>596</v>
      </c>
      <c r="BM1" t="s">
        <v>597</v>
      </c>
      <c r="BN1" t="s">
        <v>598</v>
      </c>
      <c r="BO1" t="s">
        <v>599</v>
      </c>
      <c r="BP1" t="s">
        <v>600</v>
      </c>
      <c r="BQ1" t="s">
        <v>601</v>
      </c>
      <c r="BR1" t="s">
        <v>602</v>
      </c>
    </row>
    <row r="2" spans="1:70">
      <c r="A2" s="20" t="s">
        <v>727</v>
      </c>
      <c r="B2">
        <v>14513463.484999999</v>
      </c>
      <c r="C2" s="21">
        <v>612.67292008461743</v>
      </c>
      <c r="D2">
        <v>91.91255897533145</v>
      </c>
      <c r="E2">
        <v>612.21368217827785</v>
      </c>
      <c r="F2">
        <v>2624225.3455417412</v>
      </c>
      <c r="G2">
        <v>1591108.2176913612</v>
      </c>
      <c r="H2">
        <v>2.2426155999369982E-5</v>
      </c>
      <c r="I2">
        <v>7.053398392243067E-5</v>
      </c>
      <c r="J2">
        <v>0.48291804642989189</v>
      </c>
      <c r="K2">
        <v>8145.6939161944201</v>
      </c>
      <c r="L2">
        <v>5.6835159172802328E-3</v>
      </c>
      <c r="M2" s="30">
        <v>319</v>
      </c>
      <c r="N2">
        <v>2668.6080000000002</v>
      </c>
      <c r="O2" s="22">
        <v>8.7843467213758383E-5</v>
      </c>
      <c r="P2" s="22">
        <v>2.9843873572041598E-2</v>
      </c>
      <c r="Q2">
        <v>1.1773735336561952E-2</v>
      </c>
      <c r="R2">
        <v>3.4036</v>
      </c>
      <c r="S2" s="23">
        <v>1017379.39453125</v>
      </c>
      <c r="T2">
        <v>535.26111111111106</v>
      </c>
      <c r="U2" s="24">
        <v>609.02607938664164</v>
      </c>
      <c r="V2">
        <v>0.03</v>
      </c>
      <c r="W2" s="22">
        <v>1129123.7973020803</v>
      </c>
      <c r="X2">
        <v>1.8095543488679221E-2</v>
      </c>
      <c r="Y2">
        <v>7.433856686393165</v>
      </c>
      <c r="Z2">
        <v>7.4338566867084772</v>
      </c>
      <c r="AA2">
        <v>-3.1531222077774146E-10</v>
      </c>
      <c r="AB2">
        <v>2.5920904158505433E-5</v>
      </c>
      <c r="AC2">
        <v>646.24222341921154</v>
      </c>
      <c r="AD2">
        <v>26850.500606663794</v>
      </c>
      <c r="AE2">
        <v>609.02607986564954</v>
      </c>
      <c r="AF2" s="25">
        <v>4.7900789468258154E-7</v>
      </c>
      <c r="AG2">
        <v>2.5951096976752904E-5</v>
      </c>
      <c r="AH2">
        <v>26.31165587060881</v>
      </c>
      <c r="AI2">
        <v>0.20731110884371209</v>
      </c>
      <c r="AJ2">
        <v>46.6963474721775</v>
      </c>
      <c r="AK2">
        <v>2.004416576569398</v>
      </c>
      <c r="AL2">
        <v>1.1897427482145444</v>
      </c>
      <c r="AM2">
        <v>612.672920049911</v>
      </c>
      <c r="AN2">
        <v>3.4706431506492663E-8</v>
      </c>
      <c r="AO2">
        <v>3.0192818247470985E-8</v>
      </c>
      <c r="AP2">
        <v>2.8695966016527112</v>
      </c>
      <c r="AQ2">
        <v>5.4266010074673983E-5</v>
      </c>
      <c r="AR2">
        <v>1.2990644897500188E-5</v>
      </c>
      <c r="AS2">
        <v>23.375338181840529</v>
      </c>
      <c r="AT2">
        <v>12.708407713712086</v>
      </c>
      <c r="AU2">
        <v>2.6345940947676367</v>
      </c>
      <c r="AV2">
        <v>0.23500250688507451</v>
      </c>
      <c r="AW2">
        <v>1.6367817214889759E-2</v>
      </c>
      <c r="AX2">
        <v>0.2350024900812418</v>
      </c>
      <c r="AY2">
        <v>1.6803832714185063E-8</v>
      </c>
      <c r="AZ2">
        <v>1033117.12785038</v>
      </c>
      <c r="BA2">
        <v>1.8910675473834927E-5</v>
      </c>
      <c r="BB2" s="23">
        <v>1009832.1748493996</v>
      </c>
      <c r="BC2" s="26">
        <v>-7547.2196818504017</v>
      </c>
      <c r="BD2" s="27">
        <v>-0.74182942198546564</v>
      </c>
      <c r="BE2" s="23">
        <v>1183347.055731178</v>
      </c>
      <c r="BF2" s="28">
        <v>0.85336940668300787</v>
      </c>
      <c r="BG2">
        <v>1.363</v>
      </c>
      <c r="BH2">
        <v>-0.19727053120825078</v>
      </c>
      <c r="BI2">
        <v>4.5999999999999999E-2</v>
      </c>
      <c r="BJ2">
        <v>5625</v>
      </c>
      <c r="BK2" s="21">
        <v>1.0358669369261804</v>
      </c>
      <c r="BL2">
        <v>77.411808973506368</v>
      </c>
      <c r="BM2">
        <v>1.0098321748493995</v>
      </c>
      <c r="BN2">
        <v>77.411808973506368</v>
      </c>
      <c r="BO2">
        <v>1.0358669369261804</v>
      </c>
      <c r="BP2">
        <v>1399.6434506701316</v>
      </c>
      <c r="BQ2" s="29">
        <v>0.95197732531972035</v>
      </c>
      <c r="BR2">
        <v>4.2670000000000003</v>
      </c>
    </row>
    <row r="3" spans="1:70">
      <c r="A3" s="20" t="s">
        <v>728</v>
      </c>
      <c r="B3">
        <v>14478989.699999999</v>
      </c>
      <c r="C3" s="21">
        <v>612.48370255129544</v>
      </c>
      <c r="D3">
        <v>91.580011978832957</v>
      </c>
      <c r="E3">
        <v>612.82339669043313</v>
      </c>
      <c r="F3">
        <v>2625160.7264840975</v>
      </c>
      <c r="G3">
        <v>1589756.0808983105</v>
      </c>
      <c r="H3">
        <v>2.2406167499944594E-5</v>
      </c>
      <c r="I3">
        <v>7.0614185977515193E-5</v>
      </c>
      <c r="J3">
        <v>0.48330738078477459</v>
      </c>
      <c r="K3">
        <v>8121.4802011854335</v>
      </c>
      <c r="L3">
        <v>5.7214247636284644E-3</v>
      </c>
      <c r="M3">
        <v>320</v>
      </c>
      <c r="N3">
        <v>3390</v>
      </c>
      <c r="O3" s="22">
        <v>8.7843467213758383E-5</v>
      </c>
      <c r="P3" s="22">
        <v>2.9843873572041598E-2</v>
      </c>
      <c r="Q3">
        <v>1.1773735336561952E-2</v>
      </c>
      <c r="R3">
        <v>3.4036</v>
      </c>
      <c r="S3" s="23">
        <v>1253368.8679687502</v>
      </c>
      <c r="T3">
        <v>534.31666666666661</v>
      </c>
      <c r="U3" s="24">
        <v>606.06703059404879</v>
      </c>
      <c r="V3">
        <v>0.03</v>
      </c>
      <c r="W3" s="22">
        <v>1432725.3087847754</v>
      </c>
      <c r="X3">
        <v>1.6632062081703331E-2</v>
      </c>
      <c r="Y3">
        <v>7.7540206150823083</v>
      </c>
      <c r="Z3">
        <v>7.7540206273913039</v>
      </c>
      <c r="AA3">
        <v>-1.2308995600562866E-8</v>
      </c>
      <c r="AB3">
        <v>1.7610239736655148E-5</v>
      </c>
      <c r="AC3">
        <v>645.70229882651449</v>
      </c>
      <c r="AD3">
        <v>32663.370131127485</v>
      </c>
      <c r="AE3">
        <v>606.06703106729822</v>
      </c>
      <c r="AF3" s="25">
        <v>4.7324942897830624E-7</v>
      </c>
      <c r="AG3">
        <v>1.7636725667041331E-5</v>
      </c>
      <c r="AH3">
        <v>38.98703151702928</v>
      </c>
      <c r="AI3">
        <v>0.25222748863141375</v>
      </c>
      <c r="AJ3">
        <v>38.605906634278668</v>
      </c>
      <c r="AK3">
        <v>2.044854502388056</v>
      </c>
      <c r="AL3">
        <v>1.186598293632519</v>
      </c>
      <c r="AM3">
        <v>612.48370250926735</v>
      </c>
      <c r="AN3">
        <v>4.2028091229440179E-8</v>
      </c>
      <c r="AO3">
        <v>2.6485930386182729E-8</v>
      </c>
      <c r="AP3">
        <v>3.2215018953302987</v>
      </c>
      <c r="AQ3">
        <v>4.3476311583272613E-5</v>
      </c>
      <c r="AR3">
        <v>8.8316057987137569E-6</v>
      </c>
      <c r="AS3">
        <v>19.3319415027843</v>
      </c>
      <c r="AT3">
        <v>11.758793640257608</v>
      </c>
      <c r="AU3">
        <v>2.9658909892172161</v>
      </c>
      <c r="AV3">
        <v>0.25561090611308268</v>
      </c>
      <c r="AW3">
        <v>1.1093158786524464E-2</v>
      </c>
      <c r="AX3">
        <v>0.25561090413600424</v>
      </c>
      <c r="AY3">
        <v>1.9770784454031798E-9</v>
      </c>
      <c r="AZ3">
        <v>1035404.645585787</v>
      </c>
      <c r="BA3">
        <v>1.3495665374679227E-5</v>
      </c>
      <c r="BB3" s="23">
        <v>1245278.1810729781</v>
      </c>
      <c r="BC3" s="26">
        <v>-8090.6868957721163</v>
      </c>
      <c r="BD3" s="27">
        <v>-0.64551522720395504</v>
      </c>
      <c r="BE3" s="23">
        <v>1430613.6046899313</v>
      </c>
      <c r="BF3" s="28">
        <v>0.87045039764100207</v>
      </c>
      <c r="BG3">
        <v>1.363</v>
      </c>
      <c r="BH3">
        <v>-0.214277810891494</v>
      </c>
      <c r="BI3">
        <v>4.5999999999999999E-2</v>
      </c>
      <c r="BJ3">
        <v>5625</v>
      </c>
      <c r="BK3" s="21">
        <v>1.0355048208128148</v>
      </c>
      <c r="BL3">
        <v>78.167035884628831</v>
      </c>
      <c r="BM3">
        <v>1.2452781810729781</v>
      </c>
      <c r="BN3">
        <v>78.167035884628831</v>
      </c>
      <c r="BO3">
        <v>1.0355048208128148</v>
      </c>
      <c r="BP3">
        <v>1456.722628218545</v>
      </c>
      <c r="BQ3" s="29">
        <v>0.9764921071792938</v>
      </c>
      <c r="BR3">
        <v>4.2670000000000003</v>
      </c>
    </row>
    <row r="4" spans="1:70">
      <c r="A4" s="20" t="s">
        <v>729</v>
      </c>
      <c r="B4">
        <v>16650838.154999999</v>
      </c>
      <c r="C4" s="21">
        <v>623.7467472920838</v>
      </c>
      <c r="D4">
        <v>115.08174830522883</v>
      </c>
      <c r="E4">
        <v>572.29121245744955</v>
      </c>
      <c r="F4">
        <v>2559557.8321399409</v>
      </c>
      <c r="G4">
        <v>1675797.4223693286</v>
      </c>
      <c r="H4">
        <v>2.3829582904311094E-5</v>
      </c>
      <c r="I4">
        <v>6.5509940250288218E-5</v>
      </c>
      <c r="J4">
        <v>0.45915472043015876</v>
      </c>
      <c r="K4">
        <v>10285.252806144354</v>
      </c>
      <c r="L4">
        <v>3.5437208597502243E-3</v>
      </c>
      <c r="M4">
        <v>322</v>
      </c>
      <c r="N4">
        <v>2614.3679999999999</v>
      </c>
      <c r="O4" s="22">
        <v>8.7843467213758383E-5</v>
      </c>
      <c r="P4" s="22">
        <v>2.9843873572041598E-2</v>
      </c>
      <c r="Q4">
        <v>1.1773735336561952E-2</v>
      </c>
      <c r="R4">
        <v>3.4036</v>
      </c>
      <c r="S4" s="23">
        <v>1211026.78984375</v>
      </c>
      <c r="T4">
        <v>537.15</v>
      </c>
      <c r="U4" s="24">
        <v>608.13264098004572</v>
      </c>
      <c r="V4">
        <v>0.03</v>
      </c>
      <c r="W4" s="22">
        <v>1191008.0785403857</v>
      </c>
      <c r="X4">
        <v>1.6620262938300233E-2</v>
      </c>
      <c r="Y4">
        <v>7.756772514055946</v>
      </c>
      <c r="Z4">
        <v>7.7567725268340526</v>
      </c>
      <c r="AA4">
        <v>-1.2778106572852721E-8</v>
      </c>
      <c r="AB4">
        <v>1.7138645153259314E-5</v>
      </c>
      <c r="AC4">
        <v>669.4947371541399</v>
      </c>
      <c r="AD4">
        <v>27143.051032429463</v>
      </c>
      <c r="AE4">
        <v>608.13264169672357</v>
      </c>
      <c r="AF4" s="25">
        <v>7.1667784595774719E-7</v>
      </c>
      <c r="AG4">
        <v>1.7176623679539877E-5</v>
      </c>
      <c r="AH4">
        <v>24.81214234657028</v>
      </c>
      <c r="AI4">
        <v>0.20822055193540023</v>
      </c>
      <c r="AJ4">
        <v>31.244333747302697</v>
      </c>
      <c r="AK4">
        <v>2.5355663248856208</v>
      </c>
      <c r="AL4">
        <v>1.4674493516224545</v>
      </c>
      <c r="AM4">
        <v>623.74674728462264</v>
      </c>
      <c r="AN4">
        <v>7.4611534728319384E-9</v>
      </c>
      <c r="AO4">
        <v>3.7978526280562432E-8</v>
      </c>
      <c r="AP4">
        <v>2.4464341326604382</v>
      </c>
      <c r="AQ4">
        <v>3.882766147441196E-5</v>
      </c>
      <c r="AR4">
        <v>8.6073011029102196E-6</v>
      </c>
      <c r="AS4">
        <v>15.656708404410796</v>
      </c>
      <c r="AT4">
        <v>10.704497385900755</v>
      </c>
      <c r="AU4">
        <v>2.2288963538833042</v>
      </c>
      <c r="AV4">
        <v>0.21753777877713398</v>
      </c>
      <c r="AW4">
        <v>1.2847721656543536E-2</v>
      </c>
      <c r="AX4">
        <v>0.21753776412604722</v>
      </c>
      <c r="AY4">
        <v>1.4651086760464338E-8</v>
      </c>
      <c r="AZ4">
        <v>883760.40977061237</v>
      </c>
      <c r="BA4">
        <v>1.5871124816341495E-5</v>
      </c>
      <c r="BB4" s="23">
        <v>1210269.3110709195</v>
      </c>
      <c r="BC4" s="26">
        <v>-757.47877283045091</v>
      </c>
      <c r="BD4" s="27">
        <v>-6.2548473673995506E-2</v>
      </c>
      <c r="BE4" s="23">
        <v>1280487.4856792598</v>
      </c>
      <c r="BF4" s="28">
        <v>0.94516293568375509</v>
      </c>
      <c r="BG4">
        <v>1.363</v>
      </c>
      <c r="BH4">
        <v>-0.36717615925548253</v>
      </c>
      <c r="BI4">
        <v>4.5999999999999999E-2</v>
      </c>
      <c r="BJ4">
        <v>5625</v>
      </c>
      <c r="BK4" s="21">
        <v>1.0312694060564869</v>
      </c>
      <c r="BL4">
        <v>86.596747292083819</v>
      </c>
      <c r="BM4">
        <v>1.2102693110709195</v>
      </c>
      <c r="BN4">
        <v>86.596747292083819</v>
      </c>
      <c r="BO4">
        <v>1.0312694060564869</v>
      </c>
      <c r="BP4">
        <v>2171.2568582023209</v>
      </c>
      <c r="BQ4" s="29">
        <v>0.90537682332458891</v>
      </c>
      <c r="BR4">
        <v>4.2670000000000003</v>
      </c>
    </row>
    <row r="5" spans="1:70">
      <c r="A5" s="20" t="s">
        <v>730</v>
      </c>
      <c r="B5">
        <v>16650838.154999999</v>
      </c>
      <c r="C5" s="21">
        <v>623.7467472920838</v>
      </c>
      <c r="D5">
        <v>115.08174830522883</v>
      </c>
      <c r="E5">
        <v>572.29121245744955</v>
      </c>
      <c r="F5">
        <v>2559557.8321399409</v>
      </c>
      <c r="G5">
        <v>1675797.4223693286</v>
      </c>
      <c r="H5">
        <v>2.3829582904311094E-5</v>
      </c>
      <c r="I5">
        <v>6.5509940250288218E-5</v>
      </c>
      <c r="J5">
        <v>0.45915472043015876</v>
      </c>
      <c r="K5">
        <v>10285.252806144354</v>
      </c>
      <c r="L5">
        <v>3.5437208597502243E-3</v>
      </c>
      <c r="M5" s="30">
        <v>323</v>
      </c>
      <c r="N5">
        <v>3376.44</v>
      </c>
      <c r="O5" s="22">
        <v>8.7843467213758383E-5</v>
      </c>
      <c r="P5" s="22">
        <v>2.9843873572041598E-2</v>
      </c>
      <c r="Q5">
        <v>1.1773735336561952E-2</v>
      </c>
      <c r="R5">
        <v>3.4036</v>
      </c>
      <c r="S5" s="23">
        <v>1465851.15234375</v>
      </c>
      <c r="T5">
        <v>539.03888888888889</v>
      </c>
      <c r="U5" s="24">
        <v>605.56558539559205</v>
      </c>
      <c r="V5">
        <v>0.03</v>
      </c>
      <c r="W5" s="22">
        <v>1538179.5205215563</v>
      </c>
      <c r="X5">
        <v>1.5239010602797311E-2</v>
      </c>
      <c r="Y5">
        <v>8.1006825693876614</v>
      </c>
      <c r="Z5">
        <v>8.1006825721955824</v>
      </c>
      <c r="AA5">
        <v>-2.8079210068199245E-9</v>
      </c>
      <c r="AB5">
        <v>1.1206576779235746E-5</v>
      </c>
      <c r="AC5">
        <v>666.08327695528374</v>
      </c>
      <c r="AD5">
        <v>33566.837125346145</v>
      </c>
      <c r="AE5">
        <v>605.56558539559194</v>
      </c>
      <c r="AF5" s="25">
        <v>0</v>
      </c>
      <c r="AG5">
        <v>1.1239803245563605E-5</v>
      </c>
      <c r="AH5">
        <v>37.946155328891386</v>
      </c>
      <c r="AI5">
        <v>0.25749888413851146</v>
      </c>
      <c r="AJ5">
        <v>25.283892451428901</v>
      </c>
      <c r="AK5">
        <v>2.4855304456445819</v>
      </c>
      <c r="AL5">
        <v>1.4674493516224545</v>
      </c>
      <c r="AM5">
        <v>623.74674728889806</v>
      </c>
      <c r="AN5">
        <v>3.1857325666351244E-9</v>
      </c>
      <c r="AO5">
        <v>3.3226466327859381E-8</v>
      </c>
      <c r="AP5">
        <v>2.7262387964460237</v>
      </c>
      <c r="AQ5">
        <v>3.1266588763797009E-5</v>
      </c>
      <c r="AR5">
        <v>5.6365148559457321E-6</v>
      </c>
      <c r="AS5">
        <v>12.679317627278182</v>
      </c>
      <c r="AT5">
        <v>9.6498606633879138</v>
      </c>
      <c r="AU5">
        <v>2.4848283529145037</v>
      </c>
      <c r="AV5">
        <v>0.24141044353152008</v>
      </c>
      <c r="AW5">
        <v>8.4008378664006608E-3</v>
      </c>
      <c r="AX5">
        <v>0.24141044249375096</v>
      </c>
      <c r="AY5">
        <v>1.0377691206375772E-9</v>
      </c>
      <c r="AZ5">
        <v>883760.40977061237</v>
      </c>
      <c r="BA5">
        <v>1.1468763779811484E-5</v>
      </c>
      <c r="BB5" s="23">
        <v>1465275.094873362</v>
      </c>
      <c r="BC5" s="26">
        <v>-576.05747038801201</v>
      </c>
      <c r="BD5" s="27">
        <v>-3.9298496949499509E-2</v>
      </c>
      <c r="BE5" s="23">
        <v>1524810.3852456473</v>
      </c>
      <c r="BF5" s="28">
        <v>0.96095561064617607</v>
      </c>
      <c r="BG5">
        <v>1.363</v>
      </c>
      <c r="BH5">
        <v>-0.38118649601439986</v>
      </c>
      <c r="BI5">
        <v>4.5999999999999999E-2</v>
      </c>
      <c r="BJ5">
        <v>5625</v>
      </c>
      <c r="BK5" s="21">
        <v>1.0322429846481616</v>
      </c>
      <c r="BL5">
        <v>84.707858403194905</v>
      </c>
      <c r="BM5">
        <v>1.4652750948733619</v>
      </c>
      <c r="BN5">
        <v>84.707858403194905</v>
      </c>
      <c r="BO5">
        <v>1.0322429846481616</v>
      </c>
      <c r="BP5">
        <v>1998.7926030001254</v>
      </c>
      <c r="BQ5" s="29">
        <v>0.94220713325058714</v>
      </c>
      <c r="BR5">
        <v>4.2670000000000003</v>
      </c>
    </row>
    <row r="6" spans="1:70">
      <c r="A6" s="20" t="s">
        <v>731</v>
      </c>
      <c r="B6">
        <v>16719785.725</v>
      </c>
      <c r="C6" s="21">
        <v>624.08398426992824</v>
      </c>
      <c r="D6">
        <v>115.93036328992132</v>
      </c>
      <c r="E6">
        <v>570.9092360058894</v>
      </c>
      <c r="F6">
        <v>2557216.0713552916</v>
      </c>
      <c r="G6">
        <v>1678592.8027206569</v>
      </c>
      <c r="H6">
        <v>2.3881635703930669E-5</v>
      </c>
      <c r="I6">
        <v>6.5343120666275665E-5</v>
      </c>
      <c r="J6">
        <v>0.45840868995416201</v>
      </c>
      <c r="K6">
        <v>10385.058717031257</v>
      </c>
      <c r="L6">
        <v>3.4813429573410932E-3</v>
      </c>
      <c r="M6" s="30">
        <v>325</v>
      </c>
      <c r="N6">
        <v>2714.7119999999995</v>
      </c>
      <c r="O6" s="22">
        <v>8.7843467213758383E-5</v>
      </c>
      <c r="P6" s="22">
        <v>2.9843873572041598E-2</v>
      </c>
      <c r="Q6">
        <v>1.1773735336561952E-2</v>
      </c>
      <c r="R6">
        <v>3.4036</v>
      </c>
      <c r="S6" s="23">
        <v>1076355.21171875</v>
      </c>
      <c r="T6">
        <v>564.03888888888889</v>
      </c>
      <c r="U6" s="24">
        <v>624.21207285591777</v>
      </c>
      <c r="V6">
        <v>0.03</v>
      </c>
      <c r="W6" s="22">
        <v>1239878.3664814811</v>
      </c>
      <c r="X6">
        <v>1.6351058183422914E-2</v>
      </c>
      <c r="Y6">
        <v>7.8203658043830551</v>
      </c>
      <c r="Z6">
        <v>7.820365817122183</v>
      </c>
      <c r="AA6">
        <v>-1.2739127974725761E-8</v>
      </c>
      <c r="AB6">
        <v>1.5834039417207831E-5</v>
      </c>
      <c r="AC6">
        <v>658.64603839459539</v>
      </c>
      <c r="AD6">
        <v>28027.026571256378</v>
      </c>
      <c r="AE6">
        <v>624.212072855918</v>
      </c>
      <c r="AF6" s="25">
        <v>0</v>
      </c>
      <c r="AG6">
        <v>1.5866284153295271E-5</v>
      </c>
      <c r="AH6">
        <v>26.383738468335768</v>
      </c>
      <c r="AI6">
        <v>0.21497335392275246</v>
      </c>
      <c r="AJ6">
        <v>29.800740609496561</v>
      </c>
      <c r="AK6">
        <v>1.9192090224708409</v>
      </c>
      <c r="AL6">
        <v>1.4803212935190788</v>
      </c>
      <c r="AM6">
        <v>624.08398424456152</v>
      </c>
      <c r="AN6">
        <v>2.5366716727148741E-8</v>
      </c>
      <c r="AO6">
        <v>3.2244736087440009E-8</v>
      </c>
      <c r="AP6">
        <v>2.4706494058887296</v>
      </c>
      <c r="AQ6">
        <v>3.7187372509097951E-5</v>
      </c>
      <c r="AR6">
        <v>7.9492644446913555E-6</v>
      </c>
      <c r="AS6">
        <v>14.930652033188267</v>
      </c>
      <c r="AT6">
        <v>10.467081416412782</v>
      </c>
      <c r="AU6">
        <v>2.2501435978687701</v>
      </c>
      <c r="AV6">
        <v>0.22050580801995956</v>
      </c>
      <c r="AW6">
        <v>1.1946363115015041E-2</v>
      </c>
      <c r="AX6">
        <v>0.22050579522065233</v>
      </c>
      <c r="AY6">
        <v>1.2799307225197509E-8</v>
      </c>
      <c r="AZ6">
        <v>878623.26863463479</v>
      </c>
      <c r="BA6">
        <v>1.5051659057923314E-5</v>
      </c>
      <c r="BB6" s="23">
        <v>1074593.5360753154</v>
      </c>
      <c r="BC6" s="26">
        <v>-1761.6756434345152</v>
      </c>
      <c r="BD6" s="27">
        <v>-0.16367047088678366</v>
      </c>
      <c r="BE6" s="23">
        <v>1068544.7294288995</v>
      </c>
      <c r="BF6" s="28">
        <v>1.0056607893706506</v>
      </c>
      <c r="BG6">
        <v>1.363</v>
      </c>
      <c r="BH6">
        <v>-0.23077825084822381</v>
      </c>
      <c r="BI6">
        <v>4.5999999999999999E-2</v>
      </c>
      <c r="BJ6">
        <v>5625</v>
      </c>
      <c r="BK6" s="21">
        <v>1.042828734561708</v>
      </c>
      <c r="BL6">
        <v>60.045095381039346</v>
      </c>
      <c r="BM6">
        <v>1.0745935360753154</v>
      </c>
      <c r="BN6">
        <v>60.045095381039346</v>
      </c>
      <c r="BO6">
        <v>1.042828734561708</v>
      </c>
      <c r="BP6">
        <v>401.80584883496493</v>
      </c>
      <c r="BQ6" s="29">
        <v>0.95793758465456247</v>
      </c>
      <c r="BR6">
        <v>4.2670000000000003</v>
      </c>
    </row>
    <row r="7" spans="1:70">
      <c r="A7" s="20" t="s">
        <v>732</v>
      </c>
      <c r="B7">
        <v>16547416.799999999</v>
      </c>
      <c r="C7" s="21">
        <v>623.23870133313642</v>
      </c>
      <c r="D7">
        <v>113.82300371015133</v>
      </c>
      <c r="E7">
        <v>574.34988711113044</v>
      </c>
      <c r="F7">
        <v>2563035.5779140079</v>
      </c>
      <c r="G7">
        <v>1671616.2807993235</v>
      </c>
      <c r="H7">
        <v>2.3752482411014488E-5</v>
      </c>
      <c r="I7">
        <v>6.5759231557403181E-5</v>
      </c>
      <c r="J7">
        <v>0.46027765484939753</v>
      </c>
      <c r="K7">
        <v>10140.600460117175</v>
      </c>
      <c r="L7">
        <v>3.6380461586323874E-3</v>
      </c>
      <c r="M7">
        <v>326</v>
      </c>
      <c r="N7">
        <v>3383.22</v>
      </c>
      <c r="O7" s="22">
        <v>8.7843467213758383E-5</v>
      </c>
      <c r="P7" s="22">
        <v>2.9843873572041598E-2</v>
      </c>
      <c r="Q7">
        <v>1.1773735336561952E-2</v>
      </c>
      <c r="R7">
        <v>3.4036</v>
      </c>
      <c r="S7" s="23">
        <v>1261061.73828125</v>
      </c>
      <c r="T7">
        <v>563.48333333333335</v>
      </c>
      <c r="U7" s="24">
        <v>621.41586808346858</v>
      </c>
      <c r="V7">
        <v>0.03</v>
      </c>
      <c r="W7" s="22">
        <v>1535425.3320047432</v>
      </c>
      <c r="X7">
        <v>1.5299986260567673E-2</v>
      </c>
      <c r="Y7">
        <v>8.0845244645052716</v>
      </c>
      <c r="Z7">
        <v>8.0845244854782194</v>
      </c>
      <c r="AA7">
        <v>-2.0972947822883725E-8</v>
      </c>
      <c r="AB7">
        <v>1.1454191989426209E-5</v>
      </c>
      <c r="AC7">
        <v>655.38168433881174</v>
      </c>
      <c r="AD7">
        <v>33573.702109286634</v>
      </c>
      <c r="AE7">
        <v>621.41586808346847</v>
      </c>
      <c r="AF7" s="25">
        <v>0</v>
      </c>
      <c r="AG7">
        <v>1.148231120080524E-5</v>
      </c>
      <c r="AH7">
        <v>38.114040644586403</v>
      </c>
      <c r="AI7">
        <v>0.2576049632996511</v>
      </c>
      <c r="AJ7">
        <v>25.834695677246724</v>
      </c>
      <c r="AK7">
        <v>1.8907923106067661</v>
      </c>
      <c r="AL7">
        <v>1.4487735538805233</v>
      </c>
      <c r="AM7">
        <v>623.23870132377056</v>
      </c>
      <c r="AN7">
        <v>9.3658627520198934E-9</v>
      </c>
      <c r="AO7">
        <v>2.8119211379031269E-8</v>
      </c>
      <c r="AP7">
        <v>2.7549925700381723</v>
      </c>
      <c r="AQ7">
        <v>3.1702841377066464E-5</v>
      </c>
      <c r="AR7">
        <v>5.7552152060921359E-6</v>
      </c>
      <c r="AS7">
        <v>12.948981333655727</v>
      </c>
      <c r="AT7">
        <v>9.755085617789014</v>
      </c>
      <c r="AU7">
        <v>2.5129584725554932</v>
      </c>
      <c r="AV7">
        <v>0.24203409748267912</v>
      </c>
      <c r="AW7">
        <v>8.5051039946173763E-3</v>
      </c>
      <c r="AX7">
        <v>0.24203408961910078</v>
      </c>
      <c r="AY7">
        <v>7.8635783440361706E-9</v>
      </c>
      <c r="AZ7">
        <v>891419.29711468448</v>
      </c>
      <c r="BA7">
        <v>1.1507414474307348E-5</v>
      </c>
      <c r="BB7" s="23">
        <v>1251076.7464036869</v>
      </c>
      <c r="BC7" s="26">
        <v>-9984.9918775630649</v>
      </c>
      <c r="BD7" s="27">
        <v>-0.79179246934983527</v>
      </c>
      <c r="BE7" s="23">
        <v>1245163.6929708663</v>
      </c>
      <c r="BF7" s="28">
        <v>1.00474881613253</v>
      </c>
      <c r="BG7">
        <v>1.363</v>
      </c>
      <c r="BH7">
        <v>-0.23592695825831414</v>
      </c>
      <c r="BI7">
        <v>4.5999999999999999E-2</v>
      </c>
      <c r="BJ7">
        <v>5625</v>
      </c>
      <c r="BK7" s="21">
        <v>1.0429166237825809</v>
      </c>
      <c r="BL7">
        <v>59.75536799980307</v>
      </c>
      <c r="BM7">
        <v>1.2510767464036869</v>
      </c>
      <c r="BN7">
        <v>59.75536799980307</v>
      </c>
      <c r="BO7">
        <v>1.0429166237825809</v>
      </c>
      <c r="BP7">
        <v>390.27456480764317</v>
      </c>
      <c r="BQ7" s="29">
        <v>0.98823260572126292</v>
      </c>
      <c r="BR7">
        <v>4.2670000000000003</v>
      </c>
    </row>
    <row r="8" spans="1:70">
      <c r="A8" s="20" t="s">
        <v>733</v>
      </c>
      <c r="B8">
        <v>16581890.584999999</v>
      </c>
      <c r="C8" s="21">
        <v>623.40834329200698</v>
      </c>
      <c r="D8">
        <v>114.24072089270538</v>
      </c>
      <c r="E8">
        <v>573.66553119769708</v>
      </c>
      <c r="F8">
        <v>2561880.926064556</v>
      </c>
      <c r="G8">
        <v>1673008.4528857057</v>
      </c>
      <c r="H8">
        <v>2.3778054068935119E-5</v>
      </c>
      <c r="I8">
        <v>6.5676255486798709E-5</v>
      </c>
      <c r="J8">
        <v>0.4599028461125329</v>
      </c>
      <c r="K8">
        <v>10188.161618072991</v>
      </c>
      <c r="L8">
        <v>3.6065031383353337E-3</v>
      </c>
      <c r="M8" s="30">
        <v>327</v>
      </c>
      <c r="N8">
        <v>4040.88</v>
      </c>
      <c r="O8" s="22">
        <v>8.7843467213758383E-5</v>
      </c>
      <c r="P8" s="22">
        <v>2.9843873572041598E-2</v>
      </c>
      <c r="Q8">
        <v>1.1773735336561952E-2</v>
      </c>
      <c r="R8">
        <v>3.4036</v>
      </c>
      <c r="S8" s="23">
        <v>1445298.3982812501</v>
      </c>
      <c r="T8">
        <v>564.26111111111106</v>
      </c>
      <c r="U8" s="24">
        <v>619.59176914517298</v>
      </c>
      <c r="V8">
        <v>0.03</v>
      </c>
      <c r="W8" s="22">
        <v>1836211.7472429869</v>
      </c>
      <c r="X8">
        <v>1.441578214700232E-2</v>
      </c>
      <c r="Y8">
        <v>8.3287704901266437</v>
      </c>
      <c r="Z8">
        <v>8.3287704957889623</v>
      </c>
      <c r="AA8">
        <v>-5.6623186139859172E-9</v>
      </c>
      <c r="AB8">
        <v>8.4377409085819746E-6</v>
      </c>
      <c r="AC8">
        <v>653.84186747973786</v>
      </c>
      <c r="AD8">
        <v>38973.272817071345</v>
      </c>
      <c r="AE8">
        <v>619.59176970679607</v>
      </c>
      <c r="AF8" s="25">
        <v>5.6162309647334041E-7</v>
      </c>
      <c r="AG8">
        <v>8.4641877614644715E-6</v>
      </c>
      <c r="AH8">
        <v>51.291024610635041</v>
      </c>
      <c r="AI8">
        <v>0.29901385313628526</v>
      </c>
      <c r="AJ8">
        <v>22.106855399059686</v>
      </c>
      <c r="AK8">
        <v>1.8768916107324418</v>
      </c>
      <c r="AL8">
        <v>1.4549166438635874</v>
      </c>
      <c r="AM8">
        <v>623.40834329974211</v>
      </c>
      <c r="AN8">
        <v>-7.735138751741033E-9</v>
      </c>
      <c r="AO8">
        <v>2.6446852882496937E-8</v>
      </c>
      <c r="AP8">
        <v>2.9465124384393402</v>
      </c>
      <c r="AQ8">
        <v>2.7396759093330484E-5</v>
      </c>
      <c r="AR8">
        <v>4.2453173071734842E-6</v>
      </c>
      <c r="AS8">
        <v>11.087964785007518</v>
      </c>
      <c r="AT8">
        <v>8.9793013324359698</v>
      </c>
      <c r="AU8">
        <v>2.6849354898834594</v>
      </c>
      <c r="AV8">
        <v>0.26157694855588076</v>
      </c>
      <c r="AW8">
        <v>6.2850976500719233E-3</v>
      </c>
      <c r="AX8">
        <v>0.26157694342488247</v>
      </c>
      <c r="AY8">
        <v>5.1309982929126363E-9</v>
      </c>
      <c r="AZ8">
        <v>888872.47317885025</v>
      </c>
      <c r="BA8">
        <v>9.2980293366219579E-6</v>
      </c>
      <c r="BB8" s="23">
        <v>1450378.3231232387</v>
      </c>
      <c r="BC8" s="26">
        <v>5079.9248419885989</v>
      </c>
      <c r="BD8" s="27">
        <v>0.35147931029534446</v>
      </c>
      <c r="BE8" s="23">
        <v>1483599.293752522</v>
      </c>
      <c r="BF8" s="28">
        <v>0.97760785491798385</v>
      </c>
      <c r="BG8">
        <v>1.363</v>
      </c>
      <c r="BH8">
        <v>-0.23405491166652889</v>
      </c>
      <c r="BI8">
        <v>4.5999999999999999E-2</v>
      </c>
      <c r="BJ8">
        <v>5625</v>
      </c>
      <c r="BK8" s="21">
        <v>1.0430975059906309</v>
      </c>
      <c r="BL8">
        <v>59.147232180895912</v>
      </c>
      <c r="BM8">
        <v>1.4503783231232388</v>
      </c>
      <c r="BN8">
        <v>59.147232180895912</v>
      </c>
      <c r="BO8">
        <v>1.0430975059906309</v>
      </c>
      <c r="BP8">
        <v>366.61650018913605</v>
      </c>
      <c r="BQ8" s="29">
        <v>0.99152204853823289</v>
      </c>
      <c r="BR8">
        <v>4.2670000000000003</v>
      </c>
    </row>
    <row r="9" spans="1:70">
      <c r="A9" s="20" t="s">
        <v>734</v>
      </c>
      <c r="B9">
        <v>14547937.27</v>
      </c>
      <c r="C9" s="21">
        <v>612.8617754030106</v>
      </c>
      <c r="D9">
        <v>92.246204919594888</v>
      </c>
      <c r="E9">
        <v>611.60316925921416</v>
      </c>
      <c r="F9">
        <v>2623286.9751734058</v>
      </c>
      <c r="G9">
        <v>1592460.3576735058</v>
      </c>
      <c r="H9">
        <v>2.2446211956304489E-5</v>
      </c>
      <c r="I9">
        <v>7.0453794027894906E-5</v>
      </c>
      <c r="J9">
        <v>0.482528845552468</v>
      </c>
      <c r="K9">
        <v>8170.133161316754</v>
      </c>
      <c r="L9">
        <v>5.6457194724596916E-3</v>
      </c>
      <c r="M9" s="30">
        <v>329</v>
      </c>
      <c r="N9">
        <v>2770.3080000000004</v>
      </c>
      <c r="O9" s="22">
        <v>8.7843467213758383E-5</v>
      </c>
      <c r="P9" s="22">
        <v>2.9843873572041598E-2</v>
      </c>
      <c r="Q9">
        <v>1.1773735336561952E-2</v>
      </c>
      <c r="R9">
        <v>3.4036</v>
      </c>
      <c r="S9" s="23">
        <v>862506.77734375</v>
      </c>
      <c r="T9">
        <v>561.48333333333335</v>
      </c>
      <c r="U9" s="24">
        <v>621.54334584443325</v>
      </c>
      <c r="V9">
        <v>0.03</v>
      </c>
      <c r="W9" s="22">
        <v>1173488.5657808729</v>
      </c>
      <c r="X9">
        <v>1.7826663453641606E-2</v>
      </c>
      <c r="Y9">
        <v>7.4897093958670071</v>
      </c>
      <c r="Z9">
        <v>7.4897094000483806</v>
      </c>
      <c r="AA9">
        <v>-4.1813734696916072E-9</v>
      </c>
      <c r="AB9">
        <v>2.4228921185705779E-5</v>
      </c>
      <c r="AC9">
        <v>637.45030133490764</v>
      </c>
      <c r="AD9">
        <v>27697.393805640302</v>
      </c>
      <c r="AE9">
        <v>621.54334584443313</v>
      </c>
      <c r="AF9" s="25">
        <v>0</v>
      </c>
      <c r="AG9">
        <v>2.4253570825356353E-5</v>
      </c>
      <c r="AH9">
        <v>27.961886189751461</v>
      </c>
      <c r="AI9">
        <v>0.21382002119158272</v>
      </c>
      <c r="AJ9">
        <v>45.018331867764218</v>
      </c>
      <c r="AK9">
        <v>1.4738268491599102</v>
      </c>
      <c r="AL9">
        <v>1.1929170333202277</v>
      </c>
      <c r="AM9">
        <v>612.86177536271157</v>
      </c>
      <c r="AN9">
        <v>4.0299028114532121E-8</v>
      </c>
      <c r="AO9">
        <v>2.4649639650574574E-8</v>
      </c>
      <c r="AP9">
        <v>2.9157124229830997</v>
      </c>
      <c r="AQ9">
        <v>5.2056058568209342E-5</v>
      </c>
      <c r="AR9">
        <v>1.2139110232503464E-5</v>
      </c>
      <c r="AS9">
        <v>22.53204268193296</v>
      </c>
      <c r="AT9">
        <v>12.524692076556917</v>
      </c>
      <c r="AU9">
        <v>2.6780299252274484</v>
      </c>
      <c r="AV9">
        <v>0.23768249775565131</v>
      </c>
      <c r="AW9">
        <v>1.5336603449944272E-2</v>
      </c>
      <c r="AX9">
        <v>0.23768249565254265</v>
      </c>
      <c r="AY9">
        <v>2.1031086594458515E-9</v>
      </c>
      <c r="AZ9">
        <v>1030826.6174999001</v>
      </c>
      <c r="BA9">
        <v>1.7853632668941396E-5</v>
      </c>
      <c r="BB9" s="23">
        <v>870440.98362094501</v>
      </c>
      <c r="BC9" s="26">
        <v>7934.206277195015</v>
      </c>
      <c r="BD9" s="27">
        <v>0.91990074578079017</v>
      </c>
      <c r="BE9" s="23">
        <v>965517.00069608551</v>
      </c>
      <c r="BF9" s="28">
        <v>0.9015283863395509</v>
      </c>
      <c r="BG9">
        <v>1.363</v>
      </c>
      <c r="BH9">
        <v>-0.10561999248083931</v>
      </c>
      <c r="BI9">
        <v>4.5999999999999999E-2</v>
      </c>
      <c r="BJ9">
        <v>5625</v>
      </c>
      <c r="BK9" s="21">
        <v>1.0449533234753887</v>
      </c>
      <c r="BL9">
        <v>51.378442069677249</v>
      </c>
      <c r="BM9">
        <v>0.87044098362094502</v>
      </c>
      <c r="BN9">
        <v>51.378442069677249</v>
      </c>
      <c r="BO9">
        <v>1.0449533234753887</v>
      </c>
      <c r="BP9">
        <v>129.46894393300107</v>
      </c>
      <c r="BQ9" s="29">
        <v>0.97565557400218594</v>
      </c>
      <c r="BR9">
        <v>4.2670000000000003</v>
      </c>
    </row>
    <row r="10" spans="1:70">
      <c r="A10" s="20" t="s">
        <v>735</v>
      </c>
      <c r="B10">
        <v>14513463.484999999</v>
      </c>
      <c r="C10" s="21">
        <v>612.67292008461743</v>
      </c>
      <c r="D10">
        <v>91.91255897533145</v>
      </c>
      <c r="E10">
        <v>612.21368217827785</v>
      </c>
      <c r="F10">
        <v>2624225.3455417412</v>
      </c>
      <c r="G10">
        <v>1591108.2176913612</v>
      </c>
      <c r="H10">
        <v>2.2426155999369982E-5</v>
      </c>
      <c r="I10">
        <v>7.053398392243067E-5</v>
      </c>
      <c r="J10">
        <v>0.48291804642989189</v>
      </c>
      <c r="K10">
        <v>8145.6939161944201</v>
      </c>
      <c r="L10">
        <v>5.6835159172802328E-3</v>
      </c>
      <c r="M10">
        <v>330</v>
      </c>
      <c r="N10">
        <v>3388.6439999999998</v>
      </c>
      <c r="O10" s="22">
        <v>8.7843467213758383E-5</v>
      </c>
      <c r="P10" s="22">
        <v>2.9843873572041598E-2</v>
      </c>
      <c r="Q10">
        <v>1.1773735336561952E-2</v>
      </c>
      <c r="R10">
        <v>3.4036</v>
      </c>
      <c r="S10" s="23">
        <v>1034597.91015625</v>
      </c>
      <c r="T10">
        <v>560.37222222222226</v>
      </c>
      <c r="U10" s="24">
        <v>619.44639615242488</v>
      </c>
      <c r="V10">
        <v>0.03</v>
      </c>
      <c r="W10" s="22">
        <v>1433780.6755375497</v>
      </c>
      <c r="X10">
        <v>1.6612978490425593E-2</v>
      </c>
      <c r="Y10">
        <v>7.7584729199315809</v>
      </c>
      <c r="Z10">
        <v>7.7584729328430893</v>
      </c>
      <c r="AA10">
        <v>-1.2911508306956421E-8</v>
      </c>
      <c r="AB10">
        <v>1.751023404007341E-5</v>
      </c>
      <c r="AC10">
        <v>637.30649164675685</v>
      </c>
      <c r="AD10">
        <v>32668.672329907775</v>
      </c>
      <c r="AE10">
        <v>619.44639615242477</v>
      </c>
      <c r="AF10" s="25">
        <v>0</v>
      </c>
      <c r="AG10">
        <v>1.753244716399902E-5</v>
      </c>
      <c r="AH10">
        <v>38.949902583413362</v>
      </c>
      <c r="AI10">
        <v>0.2522328646447749</v>
      </c>
      <c r="AJ10">
        <v>38.383876017936259</v>
      </c>
      <c r="AK10">
        <v>1.5152037446784805</v>
      </c>
      <c r="AL10">
        <v>1.1897427482145444</v>
      </c>
      <c r="AM10">
        <v>612.67292006085904</v>
      </c>
      <c r="AN10">
        <v>2.375838903390104E-8</v>
      </c>
      <c r="AO10">
        <v>2.2213123925609479E-8</v>
      </c>
      <c r="AP10">
        <v>3.2136943749850886</v>
      </c>
      <c r="AQ10">
        <v>4.3267364728556735E-5</v>
      </c>
      <c r="AR10">
        <v>8.7773301439623145E-6</v>
      </c>
      <c r="AS10">
        <v>19.21625366173344</v>
      </c>
      <c r="AT10">
        <v>11.728782328993304</v>
      </c>
      <c r="AU10">
        <v>2.9583843656369959</v>
      </c>
      <c r="AV10">
        <v>0.25531000934809267</v>
      </c>
      <c r="AW10">
        <v>1.1056879359041134E-2</v>
      </c>
      <c r="AX10">
        <v>0.25531000758014666</v>
      </c>
      <c r="AY10">
        <v>1.7679460118102952E-9</v>
      </c>
      <c r="AZ10">
        <v>1033117.12785038</v>
      </c>
      <c r="BA10">
        <v>1.346343481363485E-5</v>
      </c>
      <c r="BB10" s="23">
        <v>1043533.415885238</v>
      </c>
      <c r="BC10" s="26">
        <v>8935.5057289879769</v>
      </c>
      <c r="BD10" s="27">
        <v>0.86366941603801362</v>
      </c>
      <c r="BE10" s="23">
        <v>1139192.3148456863</v>
      </c>
      <c r="BF10" s="28">
        <v>0.91602919216198697</v>
      </c>
      <c r="BG10">
        <v>1.363</v>
      </c>
      <c r="BH10">
        <v>-0.11832822227729516</v>
      </c>
      <c r="BI10">
        <v>4.5999999999999999E-2</v>
      </c>
      <c r="BJ10">
        <v>5625</v>
      </c>
      <c r="BK10" s="21">
        <v>1.0447791372431134</v>
      </c>
      <c r="BL10">
        <v>52.300697862395168</v>
      </c>
      <c r="BM10">
        <v>1.0435334158852378</v>
      </c>
      <c r="BN10">
        <v>52.300697862395168</v>
      </c>
      <c r="BO10">
        <v>1.0447791372431134</v>
      </c>
      <c r="BP10">
        <v>151.30716790193307</v>
      </c>
      <c r="BQ10" s="29">
        <v>0.99934587905901207</v>
      </c>
      <c r="BR10">
        <v>4.2670000000000003</v>
      </c>
    </row>
    <row r="11" spans="1:70">
      <c r="A11" s="20" t="s">
        <v>736</v>
      </c>
      <c r="B11">
        <v>14582411.055</v>
      </c>
      <c r="C11" s="21">
        <v>613.05026988781367</v>
      </c>
      <c r="D11">
        <v>92.580958140603215</v>
      </c>
      <c r="E11">
        <v>610.99184656446221</v>
      </c>
      <c r="F11">
        <v>2622345.5985878608</v>
      </c>
      <c r="G11">
        <v>1593812.5192969192</v>
      </c>
      <c r="H11">
        <v>2.2466336042427335E-5</v>
      </c>
      <c r="I11">
        <v>7.0373614625891007E-5</v>
      </c>
      <c r="J11">
        <v>0.48213977909987105</v>
      </c>
      <c r="K11">
        <v>8194.8014383951322</v>
      </c>
      <c r="L11">
        <v>5.6080351609815058E-3</v>
      </c>
      <c r="M11" s="30">
        <v>331</v>
      </c>
      <c r="N11">
        <v>4065.288</v>
      </c>
      <c r="O11" s="22">
        <v>8.7843467213758383E-5</v>
      </c>
      <c r="P11" s="22">
        <v>2.9843873572041598E-2</v>
      </c>
      <c r="Q11">
        <v>1.1773735336561952E-2</v>
      </c>
      <c r="R11">
        <v>3.4036</v>
      </c>
      <c r="S11" s="23">
        <v>1221952.3635937502</v>
      </c>
      <c r="T11">
        <v>560.26111111111106</v>
      </c>
      <c r="U11" s="24">
        <v>618.07133027845975</v>
      </c>
      <c r="V11">
        <v>0.03</v>
      </c>
      <c r="W11" s="22">
        <v>1723997.5770876748</v>
      </c>
      <c r="X11">
        <v>1.5563670290763042E-2</v>
      </c>
      <c r="Y11">
        <v>8.0157467765279247</v>
      </c>
      <c r="Z11">
        <v>8.0157467977573926</v>
      </c>
      <c r="AA11">
        <v>-2.1229467961347837E-8</v>
      </c>
      <c r="AB11">
        <v>1.2788591577026091E-5</v>
      </c>
      <c r="AC11">
        <v>637.69642779947208</v>
      </c>
      <c r="AD11">
        <v>38020.486783513152</v>
      </c>
      <c r="AE11">
        <v>618.07133027845987</v>
      </c>
      <c r="AF11" s="25">
        <v>0</v>
      </c>
      <c r="AG11">
        <v>1.2808771509983487E-5</v>
      </c>
      <c r="AH11">
        <v>52.622230936416727</v>
      </c>
      <c r="AI11">
        <v>0.29347216821424105</v>
      </c>
      <c r="AJ11">
        <v>32.636227782749714</v>
      </c>
      <c r="AK11">
        <v>1.549405126538081</v>
      </c>
      <c r="AL11">
        <v>1.1961215883036658</v>
      </c>
      <c r="AM11">
        <v>613.05026988281111</v>
      </c>
      <c r="AN11">
        <v>5.0025619202642702E-9</v>
      </c>
      <c r="AO11">
        <v>2.0179932957395283E-8</v>
      </c>
      <c r="AP11">
        <v>3.4770599353407006</v>
      </c>
      <c r="AQ11">
        <v>3.6250850560013501E-5</v>
      </c>
      <c r="AR11">
        <v>6.4144757214704409E-6</v>
      </c>
      <c r="AS11">
        <v>16.343822714743467</v>
      </c>
      <c r="AT11">
        <v>10.919250051704708</v>
      </c>
      <c r="AU11">
        <v>3.2044959879472441</v>
      </c>
      <c r="AV11">
        <v>0.27256394739345646</v>
      </c>
      <c r="AW11">
        <v>8.1147695318668136E-3</v>
      </c>
      <c r="AX11">
        <v>0.27256393538779405</v>
      </c>
      <c r="AY11">
        <v>1.2005662408665074E-8</v>
      </c>
      <c r="AZ11">
        <v>1028533.0792909416</v>
      </c>
      <c r="BA11">
        <v>1.042571920937033E-5</v>
      </c>
      <c r="BB11" s="23">
        <v>1216374.6864839722</v>
      </c>
      <c r="BC11" s="26">
        <v>-5577.6771097779274</v>
      </c>
      <c r="BD11" s="27">
        <v>-0.45645618241402081</v>
      </c>
      <c r="BE11" s="23">
        <v>1357022.3698807789</v>
      </c>
      <c r="BF11" s="28">
        <v>0.89635566331219485</v>
      </c>
      <c r="BG11">
        <v>1.363</v>
      </c>
      <c r="BH11">
        <v>-0.12475207352738613</v>
      </c>
      <c r="BI11">
        <v>4.5999999999999999E-2</v>
      </c>
      <c r="BJ11">
        <v>5625</v>
      </c>
      <c r="BK11" s="21">
        <v>1.0446816813353066</v>
      </c>
      <c r="BL11">
        <v>52.789158776702607</v>
      </c>
      <c r="BM11">
        <v>1.2163746864839722</v>
      </c>
      <c r="BN11">
        <v>52.789158776702607</v>
      </c>
      <c r="BO11">
        <v>1.0446816813353066</v>
      </c>
      <c r="BP11">
        <v>163.56258221570931</v>
      </c>
      <c r="BQ11" s="29">
        <v>1.0026263254038306</v>
      </c>
      <c r="BR11">
        <v>4.2670000000000003</v>
      </c>
    </row>
    <row r="12" spans="1:70">
      <c r="A12" s="20" t="s">
        <v>737</v>
      </c>
      <c r="B12">
        <v>16547416.799999999</v>
      </c>
      <c r="C12" s="21">
        <v>623.23870133313642</v>
      </c>
      <c r="D12">
        <v>113.82300371015133</v>
      </c>
      <c r="E12">
        <v>574.34988711113044</v>
      </c>
      <c r="F12">
        <v>2563035.5779140079</v>
      </c>
      <c r="G12">
        <v>1671616.2807993235</v>
      </c>
      <c r="H12">
        <v>2.3752482411014488E-5</v>
      </c>
      <c r="I12">
        <v>6.5759231557403181E-5</v>
      </c>
      <c r="J12">
        <v>0.46027765484939753</v>
      </c>
      <c r="K12">
        <v>10140.600460117175</v>
      </c>
      <c r="L12">
        <v>3.6380461586323874E-3</v>
      </c>
      <c r="M12">
        <v>334</v>
      </c>
      <c r="N12">
        <v>2703.864</v>
      </c>
      <c r="O12" s="22">
        <v>8.7843467213758383E-5</v>
      </c>
      <c r="P12" s="22">
        <v>2.9843873572041598E-2</v>
      </c>
      <c r="Q12">
        <v>1.1773735336561952E-2</v>
      </c>
      <c r="R12">
        <v>3.4036</v>
      </c>
      <c r="S12" s="23">
        <v>834452.48046875</v>
      </c>
      <c r="T12">
        <v>587.59444444444443</v>
      </c>
      <c r="U12" s="24">
        <v>635.56040961360054</v>
      </c>
      <c r="V12">
        <v>0.03</v>
      </c>
      <c r="W12" s="22">
        <v>1227109.4637344524</v>
      </c>
      <c r="X12">
        <v>1.6508472429758583E-2</v>
      </c>
      <c r="Y12">
        <v>7.7829914905227708</v>
      </c>
      <c r="Z12">
        <v>7.7829915049323635</v>
      </c>
      <c r="AA12">
        <v>-1.4409592630215684E-8</v>
      </c>
      <c r="AB12">
        <v>1.6620320805582792E-5</v>
      </c>
      <c r="AC12">
        <v>644.4896310093377</v>
      </c>
      <c r="AD12">
        <v>27871.591023882043</v>
      </c>
      <c r="AE12">
        <v>635.56041007889303</v>
      </c>
      <c r="AF12" s="25">
        <v>4.6529248720617034E-7</v>
      </c>
      <c r="AG12">
        <v>1.6645506027282347E-5</v>
      </c>
      <c r="AH12">
        <v>26.266974274602656</v>
      </c>
      <c r="AI12">
        <v>0.21385369297191797</v>
      </c>
      <c r="AJ12">
        <v>31.090919565656066</v>
      </c>
      <c r="AK12">
        <v>1.1884967139943277</v>
      </c>
      <c r="AL12">
        <v>1.4487735538805233</v>
      </c>
      <c r="AM12">
        <v>623.23870133053947</v>
      </c>
      <c r="AN12">
        <v>2.596948434074875E-9</v>
      </c>
      <c r="AO12">
        <v>2.5185221699554192E-8</v>
      </c>
      <c r="AP12">
        <v>2.5042350132561477</v>
      </c>
      <c r="AQ12">
        <v>3.8369742515845099E-5</v>
      </c>
      <c r="AR12">
        <v>8.3353456244909504E-6</v>
      </c>
      <c r="AS12">
        <v>15.56898059681893</v>
      </c>
      <c r="AT12">
        <v>10.676402557182699</v>
      </c>
      <c r="AU12">
        <v>2.283188114508349</v>
      </c>
      <c r="AV12">
        <v>0.2210468987477987</v>
      </c>
      <c r="AW12">
        <v>1.2341119915387914E-2</v>
      </c>
      <c r="AX12">
        <v>0.2210468933597006</v>
      </c>
      <c r="AY12">
        <v>5.3880981065734801E-9</v>
      </c>
      <c r="AZ12">
        <v>891419.29711468448</v>
      </c>
      <c r="BA12">
        <v>1.532194155609804E-5</v>
      </c>
      <c r="BB12" s="23">
        <v>841570.58637707972</v>
      </c>
      <c r="BC12" s="26">
        <v>7118.105908329715</v>
      </c>
      <c r="BD12" s="27">
        <v>0.8530271135788523</v>
      </c>
      <c r="BE12" s="23">
        <v>835996.42743197642</v>
      </c>
      <c r="BF12" s="28">
        <v>1.0066676827342744</v>
      </c>
      <c r="BG12">
        <v>1.363</v>
      </c>
      <c r="BH12">
        <v>-8.5063307902018923E-2</v>
      </c>
      <c r="BI12">
        <v>4.5999999999999999E-2</v>
      </c>
      <c r="BJ12">
        <v>5625</v>
      </c>
      <c r="BK12" s="21">
        <v>1.045845108489786</v>
      </c>
      <c r="BL12">
        <v>35.644256888691984</v>
      </c>
      <c r="BM12">
        <v>0.84157058637707971</v>
      </c>
      <c r="BN12">
        <v>35.644256888691984</v>
      </c>
      <c r="BO12">
        <v>1.045845108489786</v>
      </c>
      <c r="BP12">
        <v>18.97249805170723</v>
      </c>
      <c r="BQ12" s="29">
        <v>0.9742323718113659</v>
      </c>
      <c r="BR12">
        <v>4.2670000000000003</v>
      </c>
    </row>
    <row r="13" spans="1:70">
      <c r="A13" s="20" t="s">
        <v>738</v>
      </c>
      <c r="B13">
        <v>16581890.584999999</v>
      </c>
      <c r="C13" s="21">
        <v>623.40834329200698</v>
      </c>
      <c r="D13">
        <v>114.24072089270538</v>
      </c>
      <c r="E13">
        <v>573.66553119769708</v>
      </c>
      <c r="F13">
        <v>2561880.926064556</v>
      </c>
      <c r="G13">
        <v>1673008.4528857057</v>
      </c>
      <c r="H13">
        <v>2.3778054068935119E-5</v>
      </c>
      <c r="I13">
        <v>6.5676255486798709E-5</v>
      </c>
      <c r="J13">
        <v>0.4599028461125329</v>
      </c>
      <c r="K13">
        <v>10188.161618072991</v>
      </c>
      <c r="L13">
        <v>3.6065031383353337E-3</v>
      </c>
      <c r="M13" s="30">
        <v>335</v>
      </c>
      <c r="N13">
        <v>3330.3359999999998</v>
      </c>
      <c r="O13" s="22">
        <v>8.7843467213758383E-5</v>
      </c>
      <c r="P13" s="22">
        <v>2.9843873572041598E-2</v>
      </c>
      <c r="Q13">
        <v>1.1773735336561952E-2</v>
      </c>
      <c r="R13">
        <v>3.4036</v>
      </c>
      <c r="S13" s="23">
        <v>933685.21484375</v>
      </c>
      <c r="T13">
        <v>592.03888888888889</v>
      </c>
      <c r="U13" s="24">
        <v>635.40961539629188</v>
      </c>
      <c r="V13">
        <v>0.03</v>
      </c>
      <c r="W13" s="22">
        <v>1513334.2453787837</v>
      </c>
      <c r="X13">
        <v>1.5356531069890664E-2</v>
      </c>
      <c r="Y13">
        <v>8.0696265855658424</v>
      </c>
      <c r="Z13">
        <v>8.0696265975257386</v>
      </c>
      <c r="AA13">
        <v>-1.1959896184521313E-8</v>
      </c>
      <c r="AB13">
        <v>1.1661302913555442E-5</v>
      </c>
      <c r="AC13">
        <v>641.94859192507204</v>
      </c>
      <c r="AD13">
        <v>33151.747970074437</v>
      </c>
      <c r="AE13">
        <v>635.40961539629188</v>
      </c>
      <c r="AF13" s="25">
        <v>0</v>
      </c>
      <c r="AG13">
        <v>1.1682582075750344E-5</v>
      </c>
      <c r="AH13">
        <v>37.112523343953569</v>
      </c>
      <c r="AI13">
        <v>0.25434948574277533</v>
      </c>
      <c r="AJ13">
        <v>25.954942858209524</v>
      </c>
      <c r="AK13">
        <v>1.085919115432755</v>
      </c>
      <c r="AL13">
        <v>1.4549166438635874</v>
      </c>
      <c r="AM13">
        <v>623.4083432905087</v>
      </c>
      <c r="AN13">
        <v>1.4982788343331777E-9</v>
      </c>
      <c r="AO13">
        <v>2.1279162194901984E-8</v>
      </c>
      <c r="AP13">
        <v>2.7267478791064712</v>
      </c>
      <c r="AQ13">
        <v>3.1990850067801588E-5</v>
      </c>
      <c r="AR13">
        <v>5.8519306189726231E-6</v>
      </c>
      <c r="AS13">
        <v>13.001109158985797</v>
      </c>
      <c r="AT13">
        <v>9.7751733687199174</v>
      </c>
      <c r="AU13">
        <v>2.4863103193803835</v>
      </c>
      <c r="AV13">
        <v>0.24043755972608771</v>
      </c>
      <c r="AW13">
        <v>8.6862619192560053E-3</v>
      </c>
      <c r="AX13">
        <v>0.24043755882820234</v>
      </c>
      <c r="AY13">
        <v>8.9788537716017913E-10</v>
      </c>
      <c r="AZ13">
        <v>888872.47317885025</v>
      </c>
      <c r="BA13">
        <v>1.1732236160493385E-5</v>
      </c>
      <c r="BB13" s="23">
        <v>924851.36430743453</v>
      </c>
      <c r="BC13" s="26">
        <v>-8833.8505363154691</v>
      </c>
      <c r="BD13" s="27">
        <v>-0.94612728100163745</v>
      </c>
      <c r="BE13" s="23">
        <v>959629.70191135327</v>
      </c>
      <c r="BF13" s="28">
        <v>0.9637585856975367</v>
      </c>
      <c r="BG13">
        <v>1.363</v>
      </c>
      <c r="BH13">
        <v>-6.6745540728911701E-2</v>
      </c>
      <c r="BI13">
        <v>4.5999999999999999E-2</v>
      </c>
      <c r="BJ13">
        <v>5625</v>
      </c>
      <c r="BK13" s="21">
        <v>1.0453948827766861</v>
      </c>
      <c r="BL13">
        <v>31.369454403118084</v>
      </c>
      <c r="BM13">
        <v>0.92485136430743453</v>
      </c>
      <c r="BN13">
        <v>31.369454403118084</v>
      </c>
      <c r="BO13">
        <v>1.0453948827766861</v>
      </c>
      <c r="BP13">
        <v>74.486317299857831</v>
      </c>
      <c r="BQ13" s="29">
        <v>0.98033521825462788</v>
      </c>
      <c r="BR13">
        <v>4.2670000000000003</v>
      </c>
    </row>
    <row r="14" spans="1:70">
      <c r="A14" s="20" t="s">
        <v>739</v>
      </c>
      <c r="B14">
        <v>16547416.799999999</v>
      </c>
      <c r="C14" s="21">
        <v>623.23870133313642</v>
      </c>
      <c r="D14">
        <v>113.82300371015133</v>
      </c>
      <c r="E14">
        <v>574.34988711113044</v>
      </c>
      <c r="F14">
        <v>2563035.5779140079</v>
      </c>
      <c r="G14">
        <v>1671616.2807993235</v>
      </c>
      <c r="H14">
        <v>2.3752482411014488E-5</v>
      </c>
      <c r="I14">
        <v>6.5759231557403181E-5</v>
      </c>
      <c r="J14">
        <v>0.46027765484939753</v>
      </c>
      <c r="K14">
        <v>10140.600460117175</v>
      </c>
      <c r="L14">
        <v>3.6380461586323874E-3</v>
      </c>
      <c r="M14">
        <v>336</v>
      </c>
      <c r="N14">
        <v>4016.4720000000002</v>
      </c>
      <c r="O14" s="22">
        <v>8.7843467213758383E-5</v>
      </c>
      <c r="P14" s="22">
        <v>2.9843873572041598E-2</v>
      </c>
      <c r="Q14">
        <v>1.1773735336561952E-2</v>
      </c>
      <c r="R14">
        <v>3.4036</v>
      </c>
      <c r="S14" s="23">
        <v>1093372.39890625</v>
      </c>
      <c r="T14">
        <v>591.48333333333335</v>
      </c>
      <c r="U14" s="24">
        <v>633.79301754990399</v>
      </c>
      <c r="V14">
        <v>0.03</v>
      </c>
      <c r="W14" s="22">
        <v>1822817.5684962124</v>
      </c>
      <c r="X14">
        <v>1.4465325434657367E-2</v>
      </c>
      <c r="Y14">
        <v>8.3144953673293447</v>
      </c>
      <c r="Z14">
        <v>8.3144953753275956</v>
      </c>
      <c r="AA14">
        <v>-7.9982509504361587E-9</v>
      </c>
      <c r="AB14">
        <v>8.5960371149621762E-6</v>
      </c>
      <c r="AC14">
        <v>641.01246081096724</v>
      </c>
      <c r="AD14">
        <v>38755.408675020262</v>
      </c>
      <c r="AE14">
        <v>633.79301797866765</v>
      </c>
      <c r="AF14" s="25">
        <v>4.2876365569100017E-7</v>
      </c>
      <c r="AG14">
        <v>8.6161448095411319E-6</v>
      </c>
      <c r="AH14">
        <v>50.786837376028174</v>
      </c>
      <c r="AI14">
        <v>0.29736326357140308</v>
      </c>
      <c r="AJ14">
        <v>22.377940483553502</v>
      </c>
      <c r="AK14">
        <v>1.0949807741160424</v>
      </c>
      <c r="AL14">
        <v>1.4487735538805233</v>
      </c>
      <c r="AM14">
        <v>623.23870132522336</v>
      </c>
      <c r="AN14">
        <v>7.9130586527753621E-9</v>
      </c>
      <c r="AO14">
        <v>2.0107694578955687E-8</v>
      </c>
      <c r="AP14">
        <v>2.9481472914383535</v>
      </c>
      <c r="AQ14">
        <v>2.7684755787022171E-5</v>
      </c>
      <c r="AR14">
        <v>4.3181262520600438E-6</v>
      </c>
      <c r="AS14">
        <v>11.215082198022607</v>
      </c>
      <c r="AT14">
        <v>9.0362974861922822</v>
      </c>
      <c r="AU14">
        <v>2.6870629110962025</v>
      </c>
      <c r="AV14">
        <v>0.26108438034215098</v>
      </c>
      <c r="AW14">
        <v>6.3828325622474957E-3</v>
      </c>
      <c r="AX14">
        <v>0.26108437513170674</v>
      </c>
      <c r="AY14">
        <v>5.2104442427314268E-9</v>
      </c>
      <c r="AZ14">
        <v>891419.29711468448</v>
      </c>
      <c r="BA14">
        <v>9.3905605962839205E-6</v>
      </c>
      <c r="BB14" s="23">
        <v>1096299.7923444812</v>
      </c>
      <c r="BC14" s="26">
        <v>2927.3934382312</v>
      </c>
      <c r="BD14" s="27">
        <v>0.26773983330470058</v>
      </c>
      <c r="BE14" s="23">
        <v>1097981.2233525608</v>
      </c>
      <c r="BF14" s="28">
        <v>0.99846861588129399</v>
      </c>
      <c r="BG14">
        <v>1.363</v>
      </c>
      <c r="BH14">
        <v>-8.0044111975005328E-2</v>
      </c>
      <c r="BI14">
        <v>4.5999999999999999E-2</v>
      </c>
      <c r="BJ14">
        <v>5625</v>
      </c>
      <c r="BK14" s="21">
        <v>1.0454474692724571</v>
      </c>
      <c r="BL14">
        <v>31.75536799980307</v>
      </c>
      <c r="BM14">
        <v>1.0962997923444813</v>
      </c>
      <c r="BN14">
        <v>31.75536799980307</v>
      </c>
      <c r="BO14">
        <v>1.0454474692724571</v>
      </c>
      <c r="BP14">
        <v>67.973956818671226</v>
      </c>
      <c r="BQ14" s="29">
        <v>0.98831413185070449</v>
      </c>
      <c r="BR14">
        <v>4.2670000000000003</v>
      </c>
    </row>
    <row r="15" spans="1:70">
      <c r="A15" s="20" t="s">
        <v>740</v>
      </c>
      <c r="B15">
        <v>14478989.699999999</v>
      </c>
      <c r="C15" s="21">
        <v>612.48370255129544</v>
      </c>
      <c r="D15">
        <v>91.580011978832957</v>
      </c>
      <c r="E15">
        <v>612.82339669043313</v>
      </c>
      <c r="F15">
        <v>2625160.7264840975</v>
      </c>
      <c r="G15">
        <v>1589756.0808983105</v>
      </c>
      <c r="H15">
        <v>2.2406167499944594E-5</v>
      </c>
      <c r="I15">
        <v>7.0614185977515193E-5</v>
      </c>
      <c r="J15">
        <v>0.48330738078477459</v>
      </c>
      <c r="K15">
        <v>8121.4802011854335</v>
      </c>
      <c r="L15">
        <v>5.7214247636284644E-3</v>
      </c>
      <c r="M15">
        <v>338</v>
      </c>
      <c r="N15">
        <v>2674.0320000000002</v>
      </c>
      <c r="O15" s="22">
        <v>8.7843467213758383E-5</v>
      </c>
      <c r="P15" s="22">
        <v>2.9843873572041598E-2</v>
      </c>
      <c r="Q15">
        <v>1.1773735336561952E-2</v>
      </c>
      <c r="R15">
        <v>3.4036</v>
      </c>
      <c r="S15" s="23">
        <v>510218.61340624996</v>
      </c>
      <c r="T15">
        <v>592.70555555555552</v>
      </c>
      <c r="U15" s="24">
        <v>629.73392611393319</v>
      </c>
      <c r="V15">
        <v>0.03</v>
      </c>
      <c r="W15" s="22">
        <v>1130133.7235694311</v>
      </c>
      <c r="X15">
        <v>1.8106595159717832E-2</v>
      </c>
      <c r="Y15">
        <v>7.4315876491124939</v>
      </c>
      <c r="Z15">
        <v>7.4315876495924504</v>
      </c>
      <c r="AA15">
        <v>-4.7995651897281277E-10</v>
      </c>
      <c r="AB15">
        <v>2.5998049742769597E-5</v>
      </c>
      <c r="AC15">
        <v>624.30718223387214</v>
      </c>
      <c r="AD15">
        <v>26882.722014285268</v>
      </c>
      <c r="AE15">
        <v>629.7339263674022</v>
      </c>
      <c r="AF15" s="25">
        <v>2.5346901111333864E-7</v>
      </c>
      <c r="AG15">
        <v>2.6013213060223388E-5</v>
      </c>
      <c r="AH15">
        <v>26.408556735158957</v>
      </c>
      <c r="AI15">
        <v>0.20758915672262077</v>
      </c>
      <c r="AJ15">
        <v>46.8642901671776</v>
      </c>
      <c r="AK15">
        <v>0.70674034571066546</v>
      </c>
      <c r="AL15">
        <v>1.186598293632519</v>
      </c>
      <c r="AM15">
        <v>612.48370253995881</v>
      </c>
      <c r="AN15">
        <v>1.1336624083924107E-8</v>
      </c>
      <c r="AO15">
        <v>1.5163317453791231E-8</v>
      </c>
      <c r="AP15">
        <v>2.8768304108246348</v>
      </c>
      <c r="AQ15">
        <v>5.4518130263495671E-5</v>
      </c>
      <c r="AR15">
        <v>1.3014188188838589E-5</v>
      </c>
      <c r="AS15">
        <v>23.445803875130746</v>
      </c>
      <c r="AT15">
        <v>12.723457698269604</v>
      </c>
      <c r="AU15">
        <v>2.6412518541797243</v>
      </c>
      <c r="AV15">
        <v>0.23557855664491045</v>
      </c>
      <c r="AW15">
        <v>1.6376863588983871E-2</v>
      </c>
      <c r="AX15">
        <v>0.23557855613938389</v>
      </c>
      <c r="AY15">
        <v>5.0552656505331584E-10</v>
      </c>
      <c r="AZ15">
        <v>1035404.645585787</v>
      </c>
      <c r="BA15">
        <v>1.8950762637366663E-5</v>
      </c>
      <c r="BB15" s="23">
        <v>507706.80231073819</v>
      </c>
      <c r="BC15" s="26">
        <v>-2511.8110955117736</v>
      </c>
      <c r="BD15" s="27">
        <v>-0.49230095286856995</v>
      </c>
      <c r="BE15" s="23">
        <v>762405.19262282364</v>
      </c>
      <c r="BF15" s="28">
        <v>0.66592778646237583</v>
      </c>
      <c r="BG15">
        <v>1.363</v>
      </c>
      <c r="BH15">
        <v>4.9337707216532509E-2</v>
      </c>
      <c r="BI15">
        <v>4.5999999999999999E-2</v>
      </c>
      <c r="BJ15">
        <v>5625</v>
      </c>
      <c r="BK15" s="21">
        <v>1.0427745762830058</v>
      </c>
      <c r="BL15">
        <v>19.778146995739917</v>
      </c>
      <c r="BM15">
        <v>0.50770680231073817</v>
      </c>
      <c r="BN15">
        <v>19.778146995739917</v>
      </c>
      <c r="BO15">
        <v>1.0427745762830058</v>
      </c>
      <c r="BP15">
        <v>408.92333892590256</v>
      </c>
      <c r="BQ15" s="29">
        <v>0.98822371252465069</v>
      </c>
      <c r="BR15">
        <v>4.2670000000000003</v>
      </c>
    </row>
    <row r="16" spans="1:70">
      <c r="A16" s="20" t="s">
        <v>740</v>
      </c>
      <c r="B16">
        <v>14478989.699999999</v>
      </c>
      <c r="C16" s="21">
        <v>612.48370255129544</v>
      </c>
      <c r="D16">
        <v>91.580011978832957</v>
      </c>
      <c r="E16">
        <v>612.82339669043313</v>
      </c>
      <c r="F16">
        <v>2625160.7264840975</v>
      </c>
      <c r="G16">
        <v>1589756.0808983105</v>
      </c>
      <c r="H16">
        <v>2.2406167499944594E-5</v>
      </c>
      <c r="I16">
        <v>7.0614185977515193E-5</v>
      </c>
      <c r="J16">
        <v>0.48330738078477459</v>
      </c>
      <c r="K16">
        <v>8121.4802011854335</v>
      </c>
      <c r="L16">
        <v>5.7214247636284644E-3</v>
      </c>
      <c r="M16" s="30">
        <v>339</v>
      </c>
      <c r="N16">
        <v>2674.0320000000002</v>
      </c>
      <c r="O16" s="22">
        <v>8.7843467213758383E-5</v>
      </c>
      <c r="P16" s="22">
        <v>2.9843873572041598E-2</v>
      </c>
      <c r="Q16">
        <v>1.1773735336561952E-2</v>
      </c>
      <c r="R16">
        <v>2.8447999999999998</v>
      </c>
      <c r="S16" s="23">
        <v>787808.02734375</v>
      </c>
      <c r="T16">
        <v>592.70555555555552</v>
      </c>
      <c r="U16" s="24">
        <v>628.256736214395</v>
      </c>
      <c r="V16">
        <v>0.03</v>
      </c>
      <c r="W16" s="22">
        <v>1130133.7235694311</v>
      </c>
      <c r="X16">
        <v>1.8106595159717832E-2</v>
      </c>
      <c r="Y16">
        <v>7.4315876491124939</v>
      </c>
      <c r="Z16">
        <v>7.4315876495924504</v>
      </c>
      <c r="AA16">
        <v>-4.7995651897281277E-10</v>
      </c>
      <c r="AB16">
        <v>2.5998049742769597E-5</v>
      </c>
      <c r="AC16">
        <v>626.26051430389487</v>
      </c>
      <c r="AD16">
        <v>26882.722014285268</v>
      </c>
      <c r="AE16">
        <v>628.25673648823295</v>
      </c>
      <c r="AF16" s="25">
        <v>2.7383794076740742E-7</v>
      </c>
      <c r="AG16">
        <v>2.6021457759196671E-5</v>
      </c>
      <c r="AH16">
        <v>26.408556735158957</v>
      </c>
      <c r="AI16">
        <v>0.20758915672262077</v>
      </c>
      <c r="AJ16">
        <v>46.879143463620856</v>
      </c>
      <c r="AK16">
        <v>0.82346042754717585</v>
      </c>
      <c r="AL16">
        <v>1.186598293632519</v>
      </c>
      <c r="AM16">
        <v>612.48370255126702</v>
      </c>
      <c r="AN16">
        <v>2.8421709430404007E-11</v>
      </c>
      <c r="AO16">
        <v>2.3408016427074778E-8</v>
      </c>
      <c r="AP16">
        <v>2.8774380131363761</v>
      </c>
      <c r="AQ16">
        <v>5.4495108502859494E-5</v>
      </c>
      <c r="AR16">
        <v>1.3022432887811873E-5</v>
      </c>
      <c r="AS16">
        <v>23.460657171573995</v>
      </c>
      <c r="AT16">
        <v>12.726624276307739</v>
      </c>
      <c r="AU16">
        <v>2.6419092014443573</v>
      </c>
      <c r="AV16">
        <v>0.23552881169201889</v>
      </c>
      <c r="AW16">
        <v>1.6376863588983871E-2</v>
      </c>
      <c r="AX16">
        <v>0.23552881116671948</v>
      </c>
      <c r="AY16">
        <v>5.2529941507728495E-10</v>
      </c>
      <c r="AZ16">
        <v>1035404.645585787</v>
      </c>
      <c r="BA16">
        <v>1.8938760193641987E-5</v>
      </c>
      <c r="BB16" s="23">
        <v>784257.20176150277</v>
      </c>
      <c r="BC16" s="26">
        <v>-3550.8255822472274</v>
      </c>
      <c r="BD16" s="27">
        <v>-0.45072218852853474</v>
      </c>
      <c r="BE16" s="23">
        <v>1138098.2303985937</v>
      </c>
      <c r="BF16" s="28">
        <v>0.68909447428525927</v>
      </c>
      <c r="BG16">
        <v>1.014</v>
      </c>
      <c r="BH16">
        <v>9.5434411906638122E-2</v>
      </c>
      <c r="BI16">
        <v>4.5999999999999999E-2</v>
      </c>
      <c r="BJ16">
        <v>5625</v>
      </c>
      <c r="BK16" s="21">
        <v>1.0427745762830058</v>
      </c>
      <c r="BL16">
        <v>19.778146995739917</v>
      </c>
      <c r="BM16">
        <v>0.78425720176150271</v>
      </c>
      <c r="BN16">
        <v>19.778146995739917</v>
      </c>
      <c r="BO16">
        <v>1.0427745762830058</v>
      </c>
      <c r="BP16">
        <v>408.92333892590256</v>
      </c>
      <c r="BQ16" s="29">
        <v>0.98822371252465069</v>
      </c>
      <c r="BR16">
        <v>4.2670000000000003</v>
      </c>
    </row>
    <row r="17" spans="1:70">
      <c r="A17" s="20" t="s">
        <v>741</v>
      </c>
      <c r="B17">
        <v>14444515.914999999</v>
      </c>
      <c r="C17" s="21">
        <v>612.29412141213845</v>
      </c>
      <c r="D17">
        <v>91.248555698911844</v>
      </c>
      <c r="E17">
        <v>613.43232402419449</v>
      </c>
      <c r="F17">
        <v>2626093.1345668421</v>
      </c>
      <c r="G17">
        <v>1588403.9289842495</v>
      </c>
      <c r="H17">
        <v>2.2386245793773059E-5</v>
      </c>
      <c r="I17">
        <v>7.0694401850615891E-5</v>
      </c>
      <c r="J17">
        <v>0.48369684775438243</v>
      </c>
      <c r="K17">
        <v>8097.4885849811244</v>
      </c>
      <c r="L17">
        <v>5.7594462826100956E-3</v>
      </c>
      <c r="M17">
        <v>340</v>
      </c>
      <c r="N17">
        <v>3380.5079999999998</v>
      </c>
      <c r="O17" s="22">
        <v>8.7843467213758383E-5</v>
      </c>
      <c r="P17" s="22">
        <v>2.9843873572041598E-2</v>
      </c>
      <c r="Q17">
        <v>1.1773735336561952E-2</v>
      </c>
      <c r="R17">
        <v>3.4036</v>
      </c>
      <c r="S17" s="23">
        <v>702480.08988124994</v>
      </c>
      <c r="T17">
        <v>587.26111111111106</v>
      </c>
      <c r="U17" s="24">
        <v>627.70769064916351</v>
      </c>
      <c r="V17">
        <v>0.03</v>
      </c>
      <c r="W17" s="22">
        <v>1427092.5380267045</v>
      </c>
      <c r="X17">
        <v>1.6669843355385523E-2</v>
      </c>
      <c r="Y17">
        <v>7.7452286021736381</v>
      </c>
      <c r="Z17">
        <v>7.7452286128938992</v>
      </c>
      <c r="AA17">
        <v>-1.0720261123253749E-8</v>
      </c>
      <c r="AB17">
        <v>1.7804228812400651E-5</v>
      </c>
      <c r="AC17">
        <v>626.19975829464829</v>
      </c>
      <c r="AD17">
        <v>32571.88595880197</v>
      </c>
      <c r="AE17">
        <v>627.70769064916317</v>
      </c>
      <c r="AF17" s="25">
        <v>0</v>
      </c>
      <c r="AG17">
        <v>1.7819260057541551E-5</v>
      </c>
      <c r="AH17">
        <v>38.818505490776253</v>
      </c>
      <c r="AI17">
        <v>0.2515568090321792</v>
      </c>
      <c r="AJ17">
        <v>38.896218016967907</v>
      </c>
      <c r="AK17">
        <v>0.85642312785751817</v>
      </c>
      <c r="AL17">
        <v>1.1834832388614511</v>
      </c>
      <c r="AM17">
        <v>612.29412140636578</v>
      </c>
      <c r="AN17">
        <v>5.7726765589904971E-9</v>
      </c>
      <c r="AO17">
        <v>1.5031245140900132E-8</v>
      </c>
      <c r="AP17">
        <v>3.2223861613429117</v>
      </c>
      <c r="AQ17">
        <v>4.3873801372180574E-5</v>
      </c>
      <c r="AR17">
        <v>8.9171456513412258E-6</v>
      </c>
      <c r="AS17">
        <v>19.464514251636</v>
      </c>
      <c r="AT17">
        <v>11.792965128937828</v>
      </c>
      <c r="AU17">
        <v>2.9666006768633619</v>
      </c>
      <c r="AV17">
        <v>0.25578548447954974</v>
      </c>
      <c r="AW17">
        <v>1.1188355668573437E-2</v>
      </c>
      <c r="AX17">
        <v>0.25578548247314686</v>
      </c>
      <c r="AY17">
        <v>2.0064028771749065E-9</v>
      </c>
      <c r="AZ17">
        <v>1037689.2055825926</v>
      </c>
      <c r="BA17">
        <v>1.3615314607078752E-5</v>
      </c>
      <c r="BB17" s="23">
        <v>702750.61217032222</v>
      </c>
      <c r="BC17" s="26">
        <v>270.52228907227982</v>
      </c>
      <c r="BD17" s="27">
        <v>3.8509602331648997E-2</v>
      </c>
      <c r="BE17" s="23">
        <v>941967.80555715668</v>
      </c>
      <c r="BF17" s="28">
        <v>0.74604525550069956</v>
      </c>
      <c r="BG17">
        <v>1.363</v>
      </c>
      <c r="BH17">
        <v>1.2025339245325124E-2</v>
      </c>
      <c r="BI17">
        <v>4.5999999999999999E-2</v>
      </c>
      <c r="BJ17">
        <v>5625</v>
      </c>
      <c r="BK17" s="21">
        <v>1.0442040873021237</v>
      </c>
      <c r="BL17">
        <v>25.033010301027389</v>
      </c>
      <c r="BM17">
        <v>0.7027506121703222</v>
      </c>
      <c r="BN17">
        <v>25.033010301027389</v>
      </c>
      <c r="BO17">
        <v>1.0442040873021237</v>
      </c>
      <c r="BP17">
        <v>224.01078064915225</v>
      </c>
      <c r="BQ17" s="29">
        <v>0.9941011311494754</v>
      </c>
      <c r="BR17">
        <v>4.2670000000000003</v>
      </c>
    </row>
    <row r="18" spans="1:70">
      <c r="A18" s="20" t="s">
        <v>742</v>
      </c>
      <c r="B18">
        <v>14547937.27</v>
      </c>
      <c r="C18" s="21">
        <v>612.8617754030106</v>
      </c>
      <c r="D18">
        <v>92.246204919594888</v>
      </c>
      <c r="E18">
        <v>611.60316925921416</v>
      </c>
      <c r="F18">
        <v>2623286.9751734058</v>
      </c>
      <c r="G18">
        <v>1592460.3576735058</v>
      </c>
      <c r="H18">
        <v>2.2446211956304489E-5</v>
      </c>
      <c r="I18">
        <v>7.0453794027894906E-5</v>
      </c>
      <c r="J18">
        <v>0.482528845552468</v>
      </c>
      <c r="K18">
        <v>8170.133161316754</v>
      </c>
      <c r="L18">
        <v>5.6457194724596916E-3</v>
      </c>
      <c r="M18" s="30">
        <v>341</v>
      </c>
      <c r="N18">
        <v>4031.3879999999999</v>
      </c>
      <c r="O18" s="22">
        <v>8.7843467213758383E-5</v>
      </c>
      <c r="P18" s="22">
        <v>2.9843873572041598E-2</v>
      </c>
      <c r="Q18">
        <v>1.1773735336561952E-2</v>
      </c>
      <c r="R18">
        <v>3.4036</v>
      </c>
      <c r="S18" s="23">
        <v>763468.51296874986</v>
      </c>
      <c r="T18">
        <v>591.65</v>
      </c>
      <c r="U18" s="24">
        <v>628.18318112121494</v>
      </c>
      <c r="V18">
        <v>0.03</v>
      </c>
      <c r="W18" s="22">
        <v>1707675.7249469089</v>
      </c>
      <c r="X18">
        <v>1.5627386106411484E-2</v>
      </c>
      <c r="Y18">
        <v>7.9993892267115339</v>
      </c>
      <c r="Z18">
        <v>7.9993892316620592</v>
      </c>
      <c r="AA18">
        <v>-4.9505253230108792E-9</v>
      </c>
      <c r="AB18">
        <v>1.3051628850669111E-5</v>
      </c>
      <c r="AC18">
        <v>625.176400450438</v>
      </c>
      <c r="AD18">
        <v>37737.540046979542</v>
      </c>
      <c r="AE18">
        <v>628.1831811212146</v>
      </c>
      <c r="AF18" s="25">
        <v>0</v>
      </c>
      <c r="AG18">
        <v>1.3064487561708907E-5</v>
      </c>
      <c r="AH18">
        <v>51.908182836537719</v>
      </c>
      <c r="AI18">
        <v>0.2913285513137408</v>
      </c>
      <c r="AJ18">
        <v>33.0400556994136</v>
      </c>
      <c r="AK18">
        <v>0.7740138528076036</v>
      </c>
      <c r="AL18">
        <v>1.1929170333202277</v>
      </c>
      <c r="AM18">
        <v>612.86177540094707</v>
      </c>
      <c r="AN18">
        <v>2.0635297914850526E-9</v>
      </c>
      <c r="AO18">
        <v>1.2858711039796314E-8</v>
      </c>
      <c r="AP18">
        <v>3.4702356744223453</v>
      </c>
      <c r="AQ18">
        <v>3.6748762308048081E-5</v>
      </c>
      <c r="AR18">
        <v>6.5386731363743519E-6</v>
      </c>
      <c r="AS18">
        <v>16.536287673407148</v>
      </c>
      <c r="AT18">
        <v>10.977786095117242</v>
      </c>
      <c r="AU18">
        <v>3.1981425197226336</v>
      </c>
      <c r="AV18">
        <v>0.27209315469971163</v>
      </c>
      <c r="AW18">
        <v>8.2615174866578888E-3</v>
      </c>
      <c r="AX18">
        <v>0.27209314284514202</v>
      </c>
      <c r="AY18">
        <v>1.185456960373088E-8</v>
      </c>
      <c r="AZ18">
        <v>1030826.6174999001</v>
      </c>
      <c r="BA18">
        <v>1.0589702186196697E-5</v>
      </c>
      <c r="BB18" s="23">
        <v>765542.03403313283</v>
      </c>
      <c r="BC18" s="26">
        <v>2073.5210643829778</v>
      </c>
      <c r="BD18" s="27">
        <v>0.2715922175126888</v>
      </c>
      <c r="BE18" s="23">
        <v>1024389.9885434078</v>
      </c>
      <c r="BF18" s="28">
        <v>0.7473150290366134</v>
      </c>
      <c r="BG18">
        <v>1.363</v>
      </c>
      <c r="BH18">
        <v>1.9365652581519007E-2</v>
      </c>
      <c r="BI18">
        <v>4.5999999999999999E-2</v>
      </c>
      <c r="BJ18">
        <v>5625</v>
      </c>
      <c r="BK18" s="21">
        <v>1.0432019790735241</v>
      </c>
      <c r="BL18">
        <v>21.21177540301062</v>
      </c>
      <c r="BM18">
        <v>0.76554203403313281</v>
      </c>
      <c r="BN18">
        <v>21.21177540301062</v>
      </c>
      <c r="BO18">
        <v>1.0432019790735241</v>
      </c>
      <c r="BP18">
        <v>352.99738350691678</v>
      </c>
      <c r="BQ18" s="29">
        <v>0.99037230949849897</v>
      </c>
      <c r="BR18">
        <v>4.2670000000000003</v>
      </c>
    </row>
    <row r="19" spans="1:70">
      <c r="A19" s="20" t="s">
        <v>743</v>
      </c>
      <c r="B19">
        <v>14513463.484999999</v>
      </c>
      <c r="C19" s="21">
        <v>612.67292008461743</v>
      </c>
      <c r="D19">
        <v>91.91255897533145</v>
      </c>
      <c r="E19">
        <v>612.21368217827785</v>
      </c>
      <c r="F19">
        <v>2624225.3455417412</v>
      </c>
      <c r="G19">
        <v>1591108.2176913612</v>
      </c>
      <c r="H19">
        <v>2.2426155999369982E-5</v>
      </c>
      <c r="I19">
        <v>7.053398392243067E-5</v>
      </c>
      <c r="J19">
        <v>0.48291804642989189</v>
      </c>
      <c r="K19">
        <v>8145.6939161944201</v>
      </c>
      <c r="L19">
        <v>5.6835159172802328E-3</v>
      </c>
      <c r="M19">
        <v>360</v>
      </c>
      <c r="N19">
        <v>3998.8440000000001</v>
      </c>
      <c r="O19" s="22">
        <v>8.7843467213758383E-5</v>
      </c>
      <c r="P19" s="22">
        <v>2.9843873572041598E-2</v>
      </c>
      <c r="Q19">
        <v>1.1773735336561952E-2</v>
      </c>
      <c r="R19">
        <v>3.4036</v>
      </c>
      <c r="S19" s="23">
        <v>1249224.1325312499</v>
      </c>
      <c r="T19">
        <v>555.37222222222226</v>
      </c>
      <c r="U19" s="24">
        <v>615.81687810561698</v>
      </c>
      <c r="V19">
        <v>0.03</v>
      </c>
      <c r="W19" s="22">
        <v>1691964.4706523549</v>
      </c>
      <c r="X19">
        <v>1.5690019581589582E-2</v>
      </c>
      <c r="Y19">
        <v>7.9834067557107096</v>
      </c>
      <c r="Z19">
        <v>7.9834067631711267</v>
      </c>
      <c r="AA19">
        <v>-7.460417172922007E-9</v>
      </c>
      <c r="AB19">
        <v>1.3313705165212129E-5</v>
      </c>
      <c r="AC19">
        <v>638.81657480807496</v>
      </c>
      <c r="AD19">
        <v>37465.194600950781</v>
      </c>
      <c r="AE19">
        <v>615.81687810561698</v>
      </c>
      <c r="AF19" s="25">
        <v>0</v>
      </c>
      <c r="AG19">
        <v>1.3335089157674064E-5</v>
      </c>
      <c r="AH19">
        <v>51.227055249481417</v>
      </c>
      <c r="AI19">
        <v>0.2892665261459203</v>
      </c>
      <c r="AJ19">
        <v>33.481023105614923</v>
      </c>
      <c r="AK19">
        <v>1.6426072268176648</v>
      </c>
      <c r="AL19">
        <v>1.1897427482145444</v>
      </c>
      <c r="AM19">
        <v>612.67292008202844</v>
      </c>
      <c r="AN19">
        <v>2.5889903554343618E-9</v>
      </c>
      <c r="AO19">
        <v>2.1383992461934367E-8</v>
      </c>
      <c r="AP19">
        <v>3.4669811430439523</v>
      </c>
      <c r="AQ19">
        <v>3.7176339947391693E-5</v>
      </c>
      <c r="AR19">
        <v>6.678236575067999E-6</v>
      </c>
      <c r="AS19">
        <v>16.767356440653458</v>
      </c>
      <c r="AT19">
        <v>11.047169635964856</v>
      </c>
      <c r="AU19">
        <v>3.1955763843402449</v>
      </c>
      <c r="AV19">
        <v>0.27140475870370739</v>
      </c>
      <c r="AW19">
        <v>8.4069711173875416E-3</v>
      </c>
      <c r="AX19">
        <v>0.27140474702021306</v>
      </c>
      <c r="AY19">
        <v>1.1683494338665668E-8</v>
      </c>
      <c r="AZ19">
        <v>1033117.12785038</v>
      </c>
      <c r="BA19">
        <v>1.0722971488316628E-5</v>
      </c>
      <c r="BB19" s="23">
        <v>1261322.7656665966</v>
      </c>
      <c r="BC19" s="26">
        <v>12098.633135346696</v>
      </c>
      <c r="BD19" s="27">
        <v>0.96849178784528833</v>
      </c>
      <c r="BE19" s="23">
        <v>1339360.4735265824</v>
      </c>
      <c r="BF19" s="28">
        <v>0.94173509715834025</v>
      </c>
      <c r="BG19">
        <v>1.363</v>
      </c>
      <c r="BH19">
        <v>-0.14908507284211994</v>
      </c>
      <c r="BI19">
        <v>4.5999999999999999E-2</v>
      </c>
      <c r="BJ19">
        <v>5625</v>
      </c>
      <c r="BK19" s="21">
        <v>1.0436162589554223</v>
      </c>
      <c r="BL19">
        <v>57.300697862395168</v>
      </c>
      <c r="BM19">
        <v>1.2613227656665966</v>
      </c>
      <c r="BN19">
        <v>57.300697862395168</v>
      </c>
      <c r="BO19">
        <v>1.0436162589554223</v>
      </c>
      <c r="BP19">
        <v>299.31414652588472</v>
      </c>
      <c r="BQ19" s="29">
        <v>1.0031176864628686</v>
      </c>
      <c r="BR19">
        <v>4.2670000000000003</v>
      </c>
    </row>
    <row r="20" spans="1:70">
      <c r="A20" s="20" t="s">
        <v>744</v>
      </c>
      <c r="B20">
        <v>16581890.584999999</v>
      </c>
      <c r="C20" s="21">
        <v>623.40834329200698</v>
      </c>
      <c r="D20">
        <v>114.24072089270538</v>
      </c>
      <c r="E20">
        <v>573.66553119769708</v>
      </c>
      <c r="F20">
        <v>2561880.926064556</v>
      </c>
      <c r="G20">
        <v>1673008.4528857057</v>
      </c>
      <c r="H20">
        <v>2.3778054068935119E-5</v>
      </c>
      <c r="I20">
        <v>6.5676255486798709E-5</v>
      </c>
      <c r="J20">
        <v>0.4599028461125329</v>
      </c>
      <c r="K20">
        <v>10188.161618072991</v>
      </c>
      <c r="L20">
        <v>3.6065031383353337E-3</v>
      </c>
      <c r="M20" s="30">
        <v>371</v>
      </c>
      <c r="N20">
        <v>2615.7240000000002</v>
      </c>
      <c r="O20" s="22">
        <v>8.7843467213758383E-5</v>
      </c>
      <c r="P20" s="22">
        <v>2.9843873572041598E-2</v>
      </c>
      <c r="Q20">
        <v>1.1773735336561952E-2</v>
      </c>
      <c r="R20">
        <v>3.4036</v>
      </c>
      <c r="S20" s="23">
        <v>1351470.21484375</v>
      </c>
      <c r="T20">
        <v>512.59444444444443</v>
      </c>
      <c r="U20" s="24">
        <v>592.52242290820504</v>
      </c>
      <c r="V20">
        <v>0.03</v>
      </c>
      <c r="W20" s="22">
        <v>1188608.2081985644</v>
      </c>
      <c r="X20">
        <v>1.6672181447234841E-2</v>
      </c>
      <c r="Y20">
        <v>7.7446854911576279</v>
      </c>
      <c r="Z20">
        <v>7.7446855018271785</v>
      </c>
      <c r="AA20">
        <v>-1.0669550576380971E-8</v>
      </c>
      <c r="AB20">
        <v>1.741165450435356E-5</v>
      </c>
      <c r="AC20">
        <v>678.04136791634414</v>
      </c>
      <c r="AD20">
        <v>27130.634457357668</v>
      </c>
      <c r="AE20">
        <v>592.52242290820493</v>
      </c>
      <c r="AF20" s="25">
        <v>0</v>
      </c>
      <c r="AG20">
        <v>1.7453491964297398E-5</v>
      </c>
      <c r="AH20">
        <v>24.855787052978158</v>
      </c>
      <c r="AI20">
        <v>0.20815381826422133</v>
      </c>
      <c r="AJ20">
        <v>31.733434960761276</v>
      </c>
      <c r="AK20">
        <v>3.0383820245237461</v>
      </c>
      <c r="AL20">
        <v>1.4549166438635874</v>
      </c>
      <c r="AM20">
        <v>623.40834326196864</v>
      </c>
      <c r="AN20">
        <v>3.0038336262805387E-8</v>
      </c>
      <c r="AO20">
        <v>4.183745994383844E-8</v>
      </c>
      <c r="AP20">
        <v>2.4624309766800287</v>
      </c>
      <c r="AQ20">
        <v>3.9227227735402607E-5</v>
      </c>
      <c r="AR20">
        <v>8.7476647121206184E-6</v>
      </c>
      <c r="AS20">
        <v>15.904751310996513</v>
      </c>
      <c r="AT20">
        <v>10.78308944588993</v>
      </c>
      <c r="AU20">
        <v>2.2445412408466154</v>
      </c>
      <c r="AV20">
        <v>0.21788973583341331</v>
      </c>
      <c r="AW20">
        <v>1.2969579179407153E-2</v>
      </c>
      <c r="AX20">
        <v>0.21788972260072678</v>
      </c>
      <c r="AY20">
        <v>1.3232686529862647E-8</v>
      </c>
      <c r="AZ20">
        <v>888872.47317885025</v>
      </c>
      <c r="BA20">
        <v>1.5930285196578666E-5</v>
      </c>
      <c r="BB20" s="23">
        <v>1339183.1358655822</v>
      </c>
      <c r="BC20" s="26">
        <v>-12287.078978167847</v>
      </c>
      <c r="BD20" s="27">
        <v>-0.90916387525332287</v>
      </c>
      <c r="BE20" s="23">
        <v>1474768.3455754232</v>
      </c>
      <c r="BF20" s="28">
        <v>0.90806338492643834</v>
      </c>
      <c r="BG20">
        <v>1.363</v>
      </c>
      <c r="BH20">
        <v>-0.49547366238389035</v>
      </c>
      <c r="BI20">
        <v>4.5999999999999999E-2</v>
      </c>
      <c r="BJ20">
        <v>5625</v>
      </c>
      <c r="BK20" s="21">
        <v>1.01886211629783</v>
      </c>
      <c r="BL20">
        <v>110.81389884756254</v>
      </c>
      <c r="BM20">
        <v>1.3391831358655821</v>
      </c>
      <c r="BN20">
        <v>110.81389884756254</v>
      </c>
      <c r="BO20">
        <v>1.01886211629783</v>
      </c>
      <c r="BP20">
        <v>5014.6082699928193</v>
      </c>
      <c r="BQ20" s="29">
        <v>0.84144793974330867</v>
      </c>
      <c r="BR20">
        <v>4.2670000000000003</v>
      </c>
    </row>
    <row r="21" spans="1:70">
      <c r="A21" s="20" t="s">
        <v>745</v>
      </c>
      <c r="B21">
        <v>14547937.27</v>
      </c>
      <c r="C21" s="21">
        <v>612.8617754030106</v>
      </c>
      <c r="D21">
        <v>92.246204919594888</v>
      </c>
      <c r="E21">
        <v>611.60316925921416</v>
      </c>
      <c r="F21">
        <v>2623286.9751734058</v>
      </c>
      <c r="G21">
        <v>1592460.3576735058</v>
      </c>
      <c r="H21">
        <v>2.2446211956304489E-5</v>
      </c>
      <c r="I21">
        <v>7.0453794027894906E-5</v>
      </c>
      <c r="J21">
        <v>0.482528845552468</v>
      </c>
      <c r="K21">
        <v>8170.133161316754</v>
      </c>
      <c r="L21">
        <v>5.6457194724596916E-3</v>
      </c>
      <c r="M21">
        <v>380</v>
      </c>
      <c r="N21">
        <v>4008.3359999999998</v>
      </c>
      <c r="O21" s="22">
        <v>8.7843467213758383E-5</v>
      </c>
      <c r="P21" s="22">
        <v>2.9843873572041598E-2</v>
      </c>
      <c r="Q21">
        <v>1.1773735336561952E-2</v>
      </c>
      <c r="R21">
        <v>3.4036</v>
      </c>
      <c r="S21" s="23">
        <v>1313587.66015625</v>
      </c>
      <c r="T21">
        <v>549.81666666666661</v>
      </c>
      <c r="U21" s="24">
        <v>613.03541586527524</v>
      </c>
      <c r="V21">
        <v>0.03</v>
      </c>
      <c r="W21" s="22">
        <v>1697911.0134352716</v>
      </c>
      <c r="X21">
        <v>1.5657845583178065E-2</v>
      </c>
      <c r="Y21">
        <v>7.991604764218172</v>
      </c>
      <c r="Z21">
        <v>7.9916047703163455</v>
      </c>
      <c r="AA21">
        <v>-6.0981735217069399E-9</v>
      </c>
      <c r="AB21">
        <v>1.3176498316423431E-5</v>
      </c>
      <c r="AC21">
        <v>641.02064585739743</v>
      </c>
      <c r="AD21">
        <v>37558.301081999904</v>
      </c>
      <c r="AE21">
        <v>613.03541629265112</v>
      </c>
      <c r="AF21" s="25">
        <v>4.273758804629324E-7</v>
      </c>
      <c r="AG21">
        <v>1.3198602431615086E-5</v>
      </c>
      <c r="AH21">
        <v>51.416265568123777</v>
      </c>
      <c r="AI21">
        <v>0.28994485147688109</v>
      </c>
      <c r="AJ21">
        <v>33.220693204692708</v>
      </c>
      <c r="AK21">
        <v>1.7683606861698438</v>
      </c>
      <c r="AL21">
        <v>1.1929170333202277</v>
      </c>
      <c r="AM21">
        <v>612.8617753897903</v>
      </c>
      <c r="AN21">
        <v>1.3220301298133563E-8</v>
      </c>
      <c r="AO21">
        <v>2.2104115191654721E-8</v>
      </c>
      <c r="AP21">
        <v>3.4632070340211047</v>
      </c>
      <c r="AQ21">
        <v>3.6898078210265499E-5</v>
      </c>
      <c r="AR21">
        <v>6.6103532734033703E-6</v>
      </c>
      <c r="AS21">
        <v>16.638164472956056</v>
      </c>
      <c r="AT21">
        <v>11.008495605965267</v>
      </c>
      <c r="AU21">
        <v>3.1918566234554975</v>
      </c>
      <c r="AV21">
        <v>0.27135041056560727</v>
      </c>
      <c r="AW21">
        <v>8.3405582934937394E-3</v>
      </c>
      <c r="AX21">
        <v>0.27135039894200674</v>
      </c>
      <c r="AY21">
        <v>1.1623600526533551E-8</v>
      </c>
      <c r="AZ21">
        <v>1030826.6174999001</v>
      </c>
      <c r="BA21">
        <v>1.065430909783739E-5</v>
      </c>
      <c r="BB21" s="23">
        <v>1307986.2975773658</v>
      </c>
      <c r="BC21" s="26">
        <v>-5601.3625788842328</v>
      </c>
      <c r="BD21" s="27">
        <v>-0.4264171131310685</v>
      </c>
      <c r="BE21" s="23">
        <v>1527754.0346380137</v>
      </c>
      <c r="BF21" s="28">
        <v>0.85614979108026401</v>
      </c>
      <c r="BG21">
        <v>1.363</v>
      </c>
      <c r="BH21">
        <v>-0.15423248870421483</v>
      </c>
      <c r="BI21">
        <v>4.5999999999999999E-2</v>
      </c>
      <c r="BJ21">
        <v>5625</v>
      </c>
      <c r="BK21" s="21">
        <v>1.0418556879749954</v>
      </c>
      <c r="BL21">
        <v>63.045108736343991</v>
      </c>
      <c r="BM21">
        <v>1.3079862975773657</v>
      </c>
      <c r="BN21">
        <v>63.045108736343991</v>
      </c>
      <c r="BO21">
        <v>1.0418556879749954</v>
      </c>
      <c r="BP21">
        <v>531.07703666991813</v>
      </c>
      <c r="BQ21" s="29">
        <v>0.99973876398184058</v>
      </c>
      <c r="BR21">
        <v>4.2670000000000003</v>
      </c>
    </row>
    <row r="22" spans="1:70">
      <c r="A22" s="20" t="s">
        <v>746</v>
      </c>
      <c r="B22">
        <v>14513463.484999999</v>
      </c>
      <c r="C22" s="21">
        <v>612.67292008461743</v>
      </c>
      <c r="D22">
        <v>91.91255897533145</v>
      </c>
      <c r="E22">
        <v>612.21368217827785</v>
      </c>
      <c r="F22">
        <v>2624225.3455417412</v>
      </c>
      <c r="G22">
        <v>1591108.2176913612</v>
      </c>
      <c r="H22">
        <v>2.2426155999369982E-5</v>
      </c>
      <c r="I22">
        <v>7.053398392243067E-5</v>
      </c>
      <c r="J22">
        <v>0.48291804642989189</v>
      </c>
      <c r="K22">
        <v>8145.6939161944201</v>
      </c>
      <c r="L22">
        <v>5.6835159172802328E-3</v>
      </c>
      <c r="M22" s="30">
        <v>381</v>
      </c>
      <c r="N22">
        <v>2743.1880000000001</v>
      </c>
      <c r="O22" s="22">
        <v>8.7843467213758383E-5</v>
      </c>
      <c r="P22" s="22">
        <v>2.9843873572041598E-2</v>
      </c>
      <c r="Q22">
        <v>1.1773735336561952E-2</v>
      </c>
      <c r="R22">
        <v>3.4036</v>
      </c>
      <c r="S22" s="23">
        <v>1033049.6051562499</v>
      </c>
      <c r="T22">
        <v>536.65</v>
      </c>
      <c r="U22" s="24">
        <v>609.51477193890651</v>
      </c>
      <c r="V22">
        <v>0.03</v>
      </c>
      <c r="W22" s="22">
        <v>1160679.5944827786</v>
      </c>
      <c r="X22">
        <v>1.7914606230257365E-2</v>
      </c>
      <c r="Y22">
        <v>7.4713032927839338</v>
      </c>
      <c r="Z22">
        <v>7.4713033004926528</v>
      </c>
      <c r="AA22">
        <v>-7.7087189964686331E-9</v>
      </c>
      <c r="AB22">
        <v>2.4778381409831509E-5</v>
      </c>
      <c r="AC22">
        <v>645.74799292073089</v>
      </c>
      <c r="AD22">
        <v>27462.558401166487</v>
      </c>
      <c r="AE22">
        <v>609.51477193890662</v>
      </c>
      <c r="AF22" s="25">
        <v>0</v>
      </c>
      <c r="AG22">
        <v>2.4808206250862252E-5</v>
      </c>
      <c r="AH22">
        <v>27.52487738375909</v>
      </c>
      <c r="AI22">
        <v>0.21203677045850144</v>
      </c>
      <c r="AJ22">
        <v>45.657398416989814</v>
      </c>
      <c r="AK22">
        <v>1.9815616798802969</v>
      </c>
      <c r="AL22">
        <v>1.1897427482145444</v>
      </c>
      <c r="AM22">
        <v>612.67292003894966</v>
      </c>
      <c r="AN22">
        <v>4.5667775339097716E-8</v>
      </c>
      <c r="AO22">
        <v>2.9824841030742978E-8</v>
      </c>
      <c r="AP22">
        <v>2.9080198818566751</v>
      </c>
      <c r="AQ22">
        <v>5.2841464669330904E-5</v>
      </c>
      <c r="AR22">
        <v>1.2419015545946497E-5</v>
      </c>
      <c r="AS22">
        <v>22.856144253007475</v>
      </c>
      <c r="AT22">
        <v>12.596099881466007</v>
      </c>
      <c r="AU22">
        <v>2.6708363392387651</v>
      </c>
      <c r="AV22">
        <v>0.23718354261791008</v>
      </c>
      <c r="AW22">
        <v>1.5646368479930721E-2</v>
      </c>
      <c r="AX22">
        <v>0.23718354087630961</v>
      </c>
      <c r="AY22">
        <v>1.7416004749470915E-9</v>
      </c>
      <c r="AZ22">
        <v>1033117.12785038</v>
      </c>
      <c r="BA22">
        <v>1.8170943396574497E-5</v>
      </c>
      <c r="BB22" s="23">
        <v>1038133.6177103469</v>
      </c>
      <c r="BC22" s="26">
        <v>5084.0125540969893</v>
      </c>
      <c r="BD22" s="27">
        <v>0.49213634357161645</v>
      </c>
      <c r="BE22" s="23">
        <v>1183347.055731178</v>
      </c>
      <c r="BF22" s="28">
        <v>0.87728584161549694</v>
      </c>
      <c r="BG22">
        <v>1.363</v>
      </c>
      <c r="BH22">
        <v>-0.19698048897518766</v>
      </c>
      <c r="BI22">
        <v>4.5999999999999999E-2</v>
      </c>
      <c r="BJ22">
        <v>5625</v>
      </c>
      <c r="BK22" s="21">
        <v>1.0365232091638805</v>
      </c>
      <c r="BL22">
        <v>76.022920084617454</v>
      </c>
      <c r="BM22">
        <v>1.0381336177103468</v>
      </c>
      <c r="BN22">
        <v>76.022920084617454</v>
      </c>
      <c r="BO22">
        <v>1.0365232091638805</v>
      </c>
      <c r="BP22">
        <v>1297.6507714227355</v>
      </c>
      <c r="BQ22" s="29">
        <v>0.9592297620789777</v>
      </c>
      <c r="BR22">
        <v>4.2670000000000003</v>
      </c>
    </row>
  </sheetData>
  <phoneticPr fontId="1"/>
  <pageMargins left="0.7" right="0.7" top="0.75" bottom="0.75" header="0.3" footer="0.3"/>
  <drawing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Z87"/>
  <sheetViews>
    <sheetView workbookViewId="0"/>
  </sheetViews>
  <sheetFormatPr defaultRowHeight="13.5"/>
  <sheetData>
    <row r="1" spans="1:104">
      <c r="A1" s="40" t="s">
        <v>535</v>
      </c>
      <c r="B1" s="40" t="s">
        <v>536</v>
      </c>
      <c r="C1" s="40" t="s">
        <v>537</v>
      </c>
      <c r="D1" s="40" t="s">
        <v>538</v>
      </c>
      <c r="E1" s="40" t="s">
        <v>539</v>
      </c>
      <c r="F1" s="40" t="s">
        <v>540</v>
      </c>
      <c r="G1" s="40" t="s">
        <v>541</v>
      </c>
      <c r="H1" s="40" t="s">
        <v>542</v>
      </c>
      <c r="I1" s="40" t="s">
        <v>543</v>
      </c>
      <c r="J1" s="40" t="s">
        <v>544</v>
      </c>
      <c r="K1" s="40" t="s">
        <v>545</v>
      </c>
      <c r="L1" s="40" t="s">
        <v>546</v>
      </c>
      <c r="M1" s="40" t="s">
        <v>54</v>
      </c>
      <c r="N1" s="40" t="s">
        <v>547</v>
      </c>
      <c r="O1" s="40" t="s">
        <v>548</v>
      </c>
      <c r="P1" s="40" t="s">
        <v>549</v>
      </c>
      <c r="Q1" s="40" t="s">
        <v>550</v>
      </c>
      <c r="R1" s="40" t="s">
        <v>602</v>
      </c>
      <c r="S1" s="40" t="s">
        <v>551</v>
      </c>
      <c r="T1" s="40" t="s">
        <v>552</v>
      </c>
      <c r="U1" s="40" t="s">
        <v>553</v>
      </c>
      <c r="V1" s="40" t="s">
        <v>554</v>
      </c>
      <c r="W1" s="40" t="s">
        <v>555</v>
      </c>
      <c r="X1" s="40" t="s">
        <v>556</v>
      </c>
      <c r="Y1" s="40" t="s">
        <v>557</v>
      </c>
      <c r="Z1" s="40" t="s">
        <v>558</v>
      </c>
      <c r="AA1" s="40" t="s">
        <v>559</v>
      </c>
      <c r="AB1" s="40" t="s">
        <v>560</v>
      </c>
      <c r="AC1" s="40" t="s">
        <v>561</v>
      </c>
      <c r="AD1" s="40" t="s">
        <v>562</v>
      </c>
      <c r="AE1" s="40" t="s">
        <v>563</v>
      </c>
      <c r="AF1" s="40" t="s">
        <v>564</v>
      </c>
      <c r="AG1" s="40" t="s">
        <v>565</v>
      </c>
      <c r="AH1" s="40" t="s">
        <v>566</v>
      </c>
      <c r="AI1" s="40" t="s">
        <v>567</v>
      </c>
      <c r="AJ1" s="40" t="s">
        <v>568</v>
      </c>
      <c r="AK1" s="40" t="s">
        <v>569</v>
      </c>
      <c r="AL1" s="40" t="s">
        <v>570</v>
      </c>
      <c r="AM1" s="40" t="s">
        <v>571</v>
      </c>
      <c r="AN1" s="40" t="s">
        <v>572</v>
      </c>
      <c r="AO1" s="40" t="s">
        <v>573</v>
      </c>
      <c r="AP1" s="40" t="s">
        <v>574</v>
      </c>
      <c r="AQ1" s="40" t="s">
        <v>575</v>
      </c>
      <c r="AR1" s="40" t="s">
        <v>576</v>
      </c>
      <c r="AS1" s="40" t="s">
        <v>577</v>
      </c>
      <c r="AT1" s="40" t="s">
        <v>578</v>
      </c>
      <c r="AU1" s="40" t="s">
        <v>579</v>
      </c>
      <c r="AV1" s="40" t="s">
        <v>580</v>
      </c>
      <c r="AW1" s="40" t="s">
        <v>581</v>
      </c>
      <c r="AX1" s="40" t="s">
        <v>582</v>
      </c>
      <c r="AY1" s="40" t="s">
        <v>583</v>
      </c>
      <c r="AZ1" s="40" t="s">
        <v>584</v>
      </c>
      <c r="BA1" s="40" t="s">
        <v>585</v>
      </c>
      <c r="BB1" s="40" t="s">
        <v>586</v>
      </c>
      <c r="BC1" s="40" t="s">
        <v>587</v>
      </c>
      <c r="BD1" s="40" t="s">
        <v>588</v>
      </c>
      <c r="BE1" s="40" t="s">
        <v>589</v>
      </c>
      <c r="BF1" s="40" t="s">
        <v>590</v>
      </c>
      <c r="BG1" s="40" t="s">
        <v>591</v>
      </c>
      <c r="BH1" s="40" t="s">
        <v>592</v>
      </c>
      <c r="BI1" s="40" t="s">
        <v>593</v>
      </c>
      <c r="BJ1" s="40" t="s">
        <v>594</v>
      </c>
      <c r="BK1" s="40" t="s">
        <v>595</v>
      </c>
      <c r="BL1" s="40" t="s">
        <v>596</v>
      </c>
      <c r="BM1" s="40" t="s">
        <v>597</v>
      </c>
      <c r="BN1" s="40" t="s">
        <v>598</v>
      </c>
      <c r="BO1" s="40" t="s">
        <v>599</v>
      </c>
      <c r="BP1" s="40" t="s">
        <v>600</v>
      </c>
      <c r="BQ1" s="40" t="s">
        <v>601</v>
      </c>
      <c r="BR1" s="40" t="s">
        <v>747</v>
      </c>
      <c r="BS1" s="40" t="s">
        <v>748</v>
      </c>
      <c r="BT1" s="40" t="s">
        <v>749</v>
      </c>
      <c r="BU1" s="40" t="s">
        <v>750</v>
      </c>
      <c r="BV1" s="40" t="s">
        <v>751</v>
      </c>
      <c r="BW1" s="40" t="s">
        <v>752</v>
      </c>
      <c r="BX1" s="40" t="s">
        <v>753</v>
      </c>
      <c r="BY1" s="40" t="s">
        <v>754</v>
      </c>
      <c r="BZ1" s="40" t="s">
        <v>755</v>
      </c>
      <c r="CA1" s="40" t="s">
        <v>756</v>
      </c>
      <c r="CB1" s="40" t="s">
        <v>757</v>
      </c>
      <c r="CC1" s="40" t="s">
        <v>758</v>
      </c>
      <c r="CD1" s="40" t="s">
        <v>759</v>
      </c>
      <c r="CE1" s="40" t="s">
        <v>760</v>
      </c>
      <c r="CF1" s="40" t="s">
        <v>761</v>
      </c>
      <c r="CG1" s="40" t="s">
        <v>762</v>
      </c>
      <c r="CH1" s="40" t="s">
        <v>763</v>
      </c>
      <c r="CI1" s="40" t="s">
        <v>764</v>
      </c>
      <c r="CJ1" s="40" t="s">
        <v>765</v>
      </c>
      <c r="CK1" s="40" t="s">
        <v>766</v>
      </c>
      <c r="CL1" s="40" t="s">
        <v>767</v>
      </c>
      <c r="CM1" s="40" t="s">
        <v>768</v>
      </c>
      <c r="CN1" s="40" t="s">
        <v>769</v>
      </c>
      <c r="CO1" s="40" t="s">
        <v>770</v>
      </c>
      <c r="CP1" s="40" t="s">
        <v>771</v>
      </c>
      <c r="CQ1" s="40" t="s">
        <v>772</v>
      </c>
      <c r="CR1" s="40" t="s">
        <v>773</v>
      </c>
      <c r="CS1" s="40" t="s">
        <v>774</v>
      </c>
      <c r="CT1" s="40" t="s">
        <v>775</v>
      </c>
      <c r="CU1" s="40" t="s">
        <v>776</v>
      </c>
      <c r="CV1" s="40" t="s">
        <v>777</v>
      </c>
      <c r="CW1" s="40" t="s">
        <v>778</v>
      </c>
      <c r="CX1" s="40" t="s">
        <v>779</v>
      </c>
      <c r="CY1" s="40" t="s">
        <v>780</v>
      </c>
      <c r="CZ1" s="40" t="s">
        <v>781</v>
      </c>
    </row>
    <row r="2" spans="1:104">
      <c r="A2" t="s">
        <v>603</v>
      </c>
      <c r="B2">
        <v>13789520</v>
      </c>
      <c r="C2">
        <v>608.621106065763</v>
      </c>
      <c r="D2">
        <v>85.147893581579396</v>
      </c>
      <c r="E2">
        <v>624.86627494838604</v>
      </c>
      <c r="F2">
        <v>2643264.3898665099</v>
      </c>
      <c r="G2">
        <v>1562686.9740257801</v>
      </c>
      <c r="H2">
        <v>2.2019594042733499E-5</v>
      </c>
      <c r="I2">
        <v>7.2223252690249804E-5</v>
      </c>
      <c r="J2">
        <v>0.49112124879375701</v>
      </c>
      <c r="K2">
        <v>7679.7516396704104</v>
      </c>
      <c r="L2">
        <v>6.5036382888884496E-3</v>
      </c>
      <c r="M2">
        <v>1</v>
      </c>
      <c r="N2">
        <v>2440.8000000000002</v>
      </c>
      <c r="O2">
        <v>2.8502295699234199E-6</v>
      </c>
      <c r="P2">
        <v>5.9847340050885496E-3</v>
      </c>
      <c r="Q2">
        <v>1.905E-3</v>
      </c>
      <c r="R2">
        <v>0.15240000000000001</v>
      </c>
      <c r="S2">
        <v>4995542.5389062501</v>
      </c>
      <c r="T2">
        <v>499.95139682144003</v>
      </c>
      <c r="U2">
        <v>585.23259036634295</v>
      </c>
      <c r="V2">
        <v>0.03</v>
      </c>
      <c r="W2">
        <v>64379.875272880301</v>
      </c>
      <c r="X2">
        <v>3.5268930937055201E-2</v>
      </c>
      <c r="Y2">
        <v>5.32480676679564</v>
      </c>
      <c r="Z2">
        <v>5.3248067760604396</v>
      </c>
      <c r="AA2">
        <v>-9.2647987059990605E-9</v>
      </c>
      <c r="AB2">
        <v>1.85676958313217E-5</v>
      </c>
      <c r="AC2">
        <v>708.14059265205401</v>
      </c>
      <c r="AD2">
        <v>2137.3285628537901</v>
      </c>
      <c r="AE2">
        <v>585.23259036634397</v>
      </c>
      <c r="AF2">
        <v>0</v>
      </c>
      <c r="AG2">
        <v>1.8667671489844999E-5</v>
      </c>
      <c r="AH2">
        <v>42.031957102081797</v>
      </c>
      <c r="AI2">
        <v>0.25935597833921997</v>
      </c>
      <c r="AJ2">
        <v>41.888658768731901</v>
      </c>
      <c r="AK2">
        <v>6.2386477974465899</v>
      </c>
      <c r="AL2">
        <v>1.1293680422758501</v>
      </c>
      <c r="AM2">
        <v>608.62110606004205</v>
      </c>
      <c r="AN2">
        <v>5.72117642150261E-9</v>
      </c>
      <c r="AO2">
        <v>9.9975658523380306E-8</v>
      </c>
      <c r="AP2">
        <v>3.42596245749758</v>
      </c>
      <c r="AQ2">
        <v>4.6459771479710102E-5</v>
      </c>
      <c r="AR2">
        <v>9.3838235741842102E-6</v>
      </c>
      <c r="AS2">
        <v>21.056497799353899</v>
      </c>
      <c r="AT2">
        <v>12.1860459827504</v>
      </c>
      <c r="AU2">
        <v>3.1605238779429601</v>
      </c>
      <c r="AV2">
        <v>0.26543857955461397</v>
      </c>
      <c r="AW2">
        <v>1.1163110067097999E-2</v>
      </c>
      <c r="AX2">
        <v>0.26543856978858099</v>
      </c>
      <c r="AY2">
        <v>9.7660329267945705E-9</v>
      </c>
      <c r="AZ2">
        <v>1080577.4158407301</v>
      </c>
      <c r="BA2">
        <v>1.35610859885621E-5</v>
      </c>
      <c r="BB2">
        <v>4977861.1208624002</v>
      </c>
      <c r="BC2">
        <v>-17681.4180438519</v>
      </c>
      <c r="BD2">
        <v>-0.35394389910896701</v>
      </c>
      <c r="BE2">
        <v>4038400</v>
      </c>
      <c r="BF2">
        <v>1.23263201289184</v>
      </c>
      <c r="BG2">
        <v>1</v>
      </c>
      <c r="BH2">
        <v>-0.05</v>
      </c>
      <c r="BI2">
        <v>4.5999999999999999E-2</v>
      </c>
      <c r="BJ2">
        <v>5625</v>
      </c>
      <c r="BK2">
        <v>1.03126839327745</v>
      </c>
      <c r="BL2">
        <v>108.669709244323</v>
      </c>
      <c r="BM2">
        <v>4.9778611208624</v>
      </c>
      <c r="BN2">
        <v>108.669709244323</v>
      </c>
      <c r="BO2">
        <v>1.03126839327745</v>
      </c>
      <c r="BP2">
        <v>4715.52896769986</v>
      </c>
      <c r="BQ2">
        <v>1</v>
      </c>
      <c r="BR2" t="s">
        <v>603</v>
      </c>
      <c r="BS2">
        <v>13.78952</v>
      </c>
      <c r="BT2">
        <v>1.0111543599999999</v>
      </c>
      <c r="BU2">
        <v>1.0198921490853701</v>
      </c>
      <c r="BV2">
        <v>1.03126839327745</v>
      </c>
      <c r="BW2">
        <v>1.15999382358089</v>
      </c>
      <c r="BX2">
        <v>4684519.0571490703</v>
      </c>
      <c r="BY2">
        <v>4038400</v>
      </c>
      <c r="BZ2">
        <v>80</v>
      </c>
      <c r="CA2" t="s">
        <v>782</v>
      </c>
      <c r="CB2" t="s">
        <v>783</v>
      </c>
      <c r="CC2">
        <v>1.0198921490853701</v>
      </c>
      <c r="CD2" t="s">
        <v>784</v>
      </c>
      <c r="CE2">
        <v>1.0198921490853701</v>
      </c>
      <c r="CF2" t="s">
        <v>785</v>
      </c>
      <c r="CG2">
        <v>1.15999382358089</v>
      </c>
      <c r="CH2" t="s">
        <v>786</v>
      </c>
      <c r="CI2">
        <v>4684519.0571490703</v>
      </c>
      <c r="CJ2" t="s">
        <v>787</v>
      </c>
      <c r="CK2">
        <v>4038400</v>
      </c>
      <c r="CL2">
        <v>4977861.1208624002</v>
      </c>
      <c r="CM2">
        <v>293342.06371333002</v>
      </c>
      <c r="CN2">
        <v>1.23263201289184</v>
      </c>
      <c r="CO2">
        <v>7.2638189310949994E-2</v>
      </c>
      <c r="CP2">
        <v>6.2619462133614301E-2</v>
      </c>
      <c r="CQ2">
        <v>708.14059265205401</v>
      </c>
      <c r="CR2">
        <v>5.8132749626739697</v>
      </c>
      <c r="CS2">
        <v>1.8667671489844999E-5</v>
      </c>
      <c r="CT2">
        <v>5.8298529480986801E-9</v>
      </c>
      <c r="CU2">
        <v>9.9975658523380306E-8</v>
      </c>
      <c r="CV2">
        <v>5.8298529481665097E-9</v>
      </c>
      <c r="CW2">
        <v>3.42596245749758</v>
      </c>
      <c r="CX2">
        <v>7.4793444149001697E-4</v>
      </c>
      <c r="CY2" t="s">
        <v>788</v>
      </c>
      <c r="CZ2" t="s">
        <v>789</v>
      </c>
    </row>
    <row r="3" spans="1:104">
      <c r="A3" t="s">
        <v>605</v>
      </c>
      <c r="B3">
        <v>13789520</v>
      </c>
      <c r="C3">
        <v>608.621106065763</v>
      </c>
      <c r="D3">
        <v>85.147893581579396</v>
      </c>
      <c r="E3">
        <v>624.86627494838604</v>
      </c>
      <c r="F3">
        <v>2643264.3898665099</v>
      </c>
      <c r="G3">
        <v>1562686.9740257801</v>
      </c>
      <c r="H3">
        <v>2.2019594042733499E-5</v>
      </c>
      <c r="I3">
        <v>7.2223252690249804E-5</v>
      </c>
      <c r="J3">
        <v>0.49112124879375701</v>
      </c>
      <c r="K3">
        <v>7679.7516396704104</v>
      </c>
      <c r="L3">
        <v>6.5036382888884496E-3</v>
      </c>
      <c r="M3">
        <v>2</v>
      </c>
      <c r="N3">
        <v>2454.36</v>
      </c>
      <c r="O3">
        <v>2.8502295699234199E-6</v>
      </c>
      <c r="P3">
        <v>5.9847340050885496E-3</v>
      </c>
      <c r="Q3">
        <v>1.905E-3</v>
      </c>
      <c r="R3">
        <v>0.15240000000000001</v>
      </c>
      <c r="S3">
        <v>5028046.38671875</v>
      </c>
      <c r="T3">
        <v>499.39149608425203</v>
      </c>
      <c r="U3">
        <v>584.75334519971295</v>
      </c>
      <c r="V3">
        <v>0.03</v>
      </c>
      <c r="W3">
        <v>64737.541246618501</v>
      </c>
      <c r="X3">
        <v>3.5176483310940303E-2</v>
      </c>
      <c r="Y3">
        <v>5.3317992613705796</v>
      </c>
      <c r="Z3">
        <v>5.33179931108302</v>
      </c>
      <c r="AA3">
        <v>-4.9712445715499598E-8</v>
      </c>
      <c r="AB3">
        <v>1.8411354894901698E-5</v>
      </c>
      <c r="AC3">
        <v>708.430495320001</v>
      </c>
      <c r="AD3">
        <v>2146.38399575928</v>
      </c>
      <c r="AE3">
        <v>584.75334519971204</v>
      </c>
      <c r="AF3">
        <v>0</v>
      </c>
      <c r="AG3">
        <v>1.8512162100920101E-5</v>
      </c>
      <c r="AH3">
        <v>42.388873557737199</v>
      </c>
      <c r="AI3">
        <v>0.26045481765728601</v>
      </c>
      <c r="AJ3">
        <v>41.7157044202796</v>
      </c>
      <c r="AK3">
        <v>6.2608808068267097</v>
      </c>
      <c r="AL3">
        <v>1.1293680422758501</v>
      </c>
      <c r="AM3">
        <v>608.62110596907905</v>
      </c>
      <c r="AN3">
        <v>9.6683834271971097E-8</v>
      </c>
      <c r="AO3">
        <v>1.00807206018355E-7</v>
      </c>
      <c r="AP3">
        <v>3.4345401917394698</v>
      </c>
      <c r="AQ3">
        <v>4.6227995520839697E-5</v>
      </c>
      <c r="AR3">
        <v>9.3064846534692095E-6</v>
      </c>
      <c r="AS3">
        <v>20.971432773738201</v>
      </c>
      <c r="AT3">
        <v>12.1658058375385</v>
      </c>
      <c r="AU3">
        <v>3.1686427410700202</v>
      </c>
      <c r="AV3">
        <v>0.26589745066944798</v>
      </c>
      <c r="AW3">
        <v>1.10691161166852E-2</v>
      </c>
      <c r="AX3">
        <v>0.265897440605948</v>
      </c>
      <c r="AY3">
        <v>1.0063500588408699E-8</v>
      </c>
      <c r="AZ3">
        <v>1080577.4158407301</v>
      </c>
      <c r="BA3">
        <v>1.3459733454866601E-5</v>
      </c>
      <c r="BB3">
        <v>5057059.81627216</v>
      </c>
      <c r="BC3">
        <v>29013.4295534128</v>
      </c>
      <c r="BD3">
        <v>0.57703185933307799</v>
      </c>
      <c r="BE3">
        <v>4038400</v>
      </c>
      <c r="BF3">
        <v>1.25224341726232</v>
      </c>
      <c r="BG3">
        <v>1</v>
      </c>
      <c r="BH3">
        <v>-5.5E-2</v>
      </c>
      <c r="BI3">
        <v>4.5999999999999999E-2</v>
      </c>
      <c r="BJ3">
        <v>5625</v>
      </c>
      <c r="BK3">
        <v>1.03099419002631</v>
      </c>
      <c r="BL3">
        <v>109.229609981511</v>
      </c>
      <c r="BM3">
        <v>5.0570598162721598</v>
      </c>
      <c r="BN3">
        <v>109.229609981511</v>
      </c>
      <c r="BO3">
        <v>1.03099419002631</v>
      </c>
      <c r="BP3">
        <v>4792.7388981921204</v>
      </c>
      <c r="BQ3">
        <v>1</v>
      </c>
      <c r="BR3" t="s">
        <v>605</v>
      </c>
      <c r="BS3">
        <v>13.78952</v>
      </c>
      <c r="BT3">
        <v>1.0111543599999999</v>
      </c>
      <c r="BU3">
        <v>1.0196209706560599</v>
      </c>
      <c r="BV3">
        <v>1.03099419002631</v>
      </c>
      <c r="BW3">
        <v>1.1753842085866799</v>
      </c>
      <c r="BX3">
        <v>4746671.5879564397</v>
      </c>
      <c r="BY3">
        <v>4038400</v>
      </c>
      <c r="BZ3">
        <v>80</v>
      </c>
      <c r="CA3" t="s">
        <v>782</v>
      </c>
      <c r="CB3" t="s">
        <v>783</v>
      </c>
      <c r="CC3">
        <v>1.0196209706560599</v>
      </c>
      <c r="CD3" t="s">
        <v>784</v>
      </c>
      <c r="CE3">
        <v>1.0196209706560599</v>
      </c>
      <c r="CF3" t="s">
        <v>785</v>
      </c>
      <c r="CG3">
        <v>1.1753842085866799</v>
      </c>
      <c r="CH3" t="s">
        <v>786</v>
      </c>
      <c r="CI3">
        <v>4746671.5879564397</v>
      </c>
      <c r="CJ3" t="s">
        <v>790</v>
      </c>
      <c r="CK3">
        <v>4038400</v>
      </c>
      <c r="CL3">
        <v>5057059.81627216</v>
      </c>
      <c r="CM3">
        <v>310388.22831571999</v>
      </c>
      <c r="CN3">
        <v>1.25224341726232</v>
      </c>
      <c r="CO3">
        <v>7.6859208675640098E-2</v>
      </c>
      <c r="CP3">
        <v>6.5390710640955502E-2</v>
      </c>
      <c r="CQ3">
        <v>708.430495320001</v>
      </c>
      <c r="CR3">
        <v>5.81797499828303</v>
      </c>
      <c r="CS3">
        <v>1.8512162100920101E-5</v>
      </c>
      <c r="CT3">
        <v>6.1215050536004703E-9</v>
      </c>
      <c r="CU3">
        <v>1.00807206018355E-7</v>
      </c>
      <c r="CV3">
        <v>6.1215050535663003E-9</v>
      </c>
      <c r="CW3">
        <v>3.4345401917394698</v>
      </c>
      <c r="CX3">
        <v>7.9529107490961004E-4</v>
      </c>
      <c r="CY3" t="s">
        <v>788</v>
      </c>
      <c r="CZ3" t="s">
        <v>789</v>
      </c>
    </row>
    <row r="4" spans="1:104">
      <c r="A4" t="s">
        <v>606</v>
      </c>
      <c r="B4">
        <v>13789520</v>
      </c>
      <c r="C4">
        <v>608.621106065763</v>
      </c>
      <c r="D4">
        <v>85.147893581579396</v>
      </c>
      <c r="E4">
        <v>624.86627494838604</v>
      </c>
      <c r="F4">
        <v>2643264.3898665099</v>
      </c>
      <c r="G4">
        <v>1562686.9740257801</v>
      </c>
      <c r="H4">
        <v>2.2019594042733499E-5</v>
      </c>
      <c r="I4">
        <v>7.2223252690249804E-5</v>
      </c>
      <c r="J4">
        <v>0.49112124879375701</v>
      </c>
      <c r="K4">
        <v>7679.7516396704104</v>
      </c>
      <c r="L4">
        <v>6.5036382888884496E-3</v>
      </c>
      <c r="M4">
        <v>3</v>
      </c>
      <c r="N4">
        <v>3037.44</v>
      </c>
      <c r="O4">
        <v>2.8502295699234199E-6</v>
      </c>
      <c r="P4">
        <v>5.9847340050885496E-3</v>
      </c>
      <c r="Q4">
        <v>1.905E-3</v>
      </c>
      <c r="R4">
        <v>0.15240000000000001</v>
      </c>
      <c r="S4">
        <v>5959857.4867187496</v>
      </c>
      <c r="T4">
        <v>495.51145537057801</v>
      </c>
      <c r="U4">
        <v>577.269589225446</v>
      </c>
      <c r="V4">
        <v>0.03</v>
      </c>
      <c r="W4">
        <v>80117.178117362098</v>
      </c>
      <c r="X4">
        <v>3.1869500535929997E-2</v>
      </c>
      <c r="Y4">
        <v>5.6016035854691602</v>
      </c>
      <c r="Z4">
        <v>5.6016036114539398</v>
      </c>
      <c r="AA4">
        <v>-2.5984783214028101E-8</v>
      </c>
      <c r="AB4">
        <v>1.3268567100478401E-5</v>
      </c>
      <c r="AC4">
        <v>707.82401782513602</v>
      </c>
      <c r="AD4">
        <v>2528.35634796051</v>
      </c>
      <c r="AE4">
        <v>577.269589225446</v>
      </c>
      <c r="AF4">
        <v>0</v>
      </c>
      <c r="AG4">
        <v>1.3358883532806901E-5</v>
      </c>
      <c r="AH4">
        <v>58.818453323303899</v>
      </c>
      <c r="AI4">
        <v>0.30680558226383198</v>
      </c>
      <c r="AJ4">
        <v>35.460386332637803</v>
      </c>
      <c r="AK4">
        <v>6.3855237382383496</v>
      </c>
      <c r="AL4">
        <v>1.1293680422758501</v>
      </c>
      <c r="AM4">
        <v>608.62110605573105</v>
      </c>
      <c r="AN4">
        <v>1.00317265605554E-8</v>
      </c>
      <c r="AO4">
        <v>9.0316432328499803E-8</v>
      </c>
      <c r="AP4">
        <v>3.7706215028898402</v>
      </c>
      <c r="AQ4">
        <v>3.8354505577508602E-5</v>
      </c>
      <c r="AR4">
        <v>6.7245999825677002E-6</v>
      </c>
      <c r="AS4">
        <v>17.850063048210199</v>
      </c>
      <c r="AT4">
        <v>11.3600352016601</v>
      </c>
      <c r="AU4">
        <v>3.4853222145829599</v>
      </c>
      <c r="AV4">
        <v>0.28529928830687701</v>
      </c>
      <c r="AW4">
        <v>7.9772135606323308E-3</v>
      </c>
      <c r="AX4">
        <v>0.285299284407107</v>
      </c>
      <c r="AY4">
        <v>3.8997700624321396E-9</v>
      </c>
      <c r="AZ4">
        <v>1080577.4158407301</v>
      </c>
      <c r="BA4">
        <v>1.0171932013890399E-5</v>
      </c>
      <c r="BB4">
        <v>5995236.1877990197</v>
      </c>
      <c r="BC4">
        <v>35378.701080265499</v>
      </c>
      <c r="BD4">
        <v>0.59361656145478603</v>
      </c>
      <c r="BE4">
        <v>5395050</v>
      </c>
      <c r="BF4">
        <v>1.1112475672698201</v>
      </c>
      <c r="BG4">
        <v>1</v>
      </c>
      <c r="BH4">
        <v>-3.3000000000000002E-2</v>
      </c>
      <c r="BI4">
        <v>4.5999999999999999E-2</v>
      </c>
      <c r="BJ4">
        <v>5625</v>
      </c>
      <c r="BK4">
        <v>1.0291388198876299</v>
      </c>
      <c r="BL4">
        <v>113.109650695185</v>
      </c>
      <c r="BM4">
        <v>5.9952361877990201</v>
      </c>
      <c r="BN4">
        <v>113.109650695185</v>
      </c>
      <c r="BO4">
        <v>1.0291388198876299</v>
      </c>
      <c r="BP4">
        <v>5345.0210247719597</v>
      </c>
      <c r="BQ4">
        <v>1</v>
      </c>
      <c r="BR4" t="s">
        <v>606</v>
      </c>
      <c r="BS4">
        <v>13.78952</v>
      </c>
      <c r="BT4">
        <v>1.0111543599999999</v>
      </c>
      <c r="BU4">
        <v>1.01778606768568</v>
      </c>
      <c r="BV4">
        <v>1.0291388198876299</v>
      </c>
      <c r="BW4">
        <v>1.0399209407733201</v>
      </c>
      <c r="BX4">
        <v>5610425.4715190902</v>
      </c>
      <c r="BY4">
        <v>5395050</v>
      </c>
      <c r="BZ4">
        <v>80</v>
      </c>
      <c r="CA4" t="s">
        <v>782</v>
      </c>
      <c r="CB4" t="s">
        <v>783</v>
      </c>
      <c r="CC4">
        <v>1.01778606768568</v>
      </c>
      <c r="CD4" t="s">
        <v>784</v>
      </c>
      <c r="CE4">
        <v>1.01778606768568</v>
      </c>
      <c r="CF4" t="s">
        <v>785</v>
      </c>
      <c r="CG4">
        <v>1.0399209407733201</v>
      </c>
      <c r="CH4" t="s">
        <v>786</v>
      </c>
      <c r="CI4">
        <v>5610425.4715190902</v>
      </c>
      <c r="CJ4" t="s">
        <v>791</v>
      </c>
      <c r="CK4">
        <v>5395050</v>
      </c>
      <c r="CL4">
        <v>5995236.1877990197</v>
      </c>
      <c r="CM4">
        <v>384810.71627993003</v>
      </c>
      <c r="CN4">
        <v>1.1112475672698201</v>
      </c>
      <c r="CO4">
        <v>7.1326626496499998E-2</v>
      </c>
      <c r="CP4">
        <v>6.8588508702843401E-2</v>
      </c>
      <c r="CQ4">
        <v>707.82401782513602</v>
      </c>
      <c r="CR4">
        <v>5.7209929648020097</v>
      </c>
      <c r="CS4">
        <v>1.3358883532806901E-5</v>
      </c>
      <c r="CT4">
        <v>5.71546342000095E-9</v>
      </c>
      <c r="CU4">
        <v>9.0316432328499803E-8</v>
      </c>
      <c r="CV4">
        <v>5.7154634199703997E-9</v>
      </c>
      <c r="CW4">
        <v>3.7706215028898402</v>
      </c>
      <c r="CX4">
        <v>1.21259715156041E-3</v>
      </c>
      <c r="CY4" t="s">
        <v>788</v>
      </c>
      <c r="CZ4" t="s">
        <v>789</v>
      </c>
    </row>
    <row r="5" spans="1:104">
      <c r="A5" t="s">
        <v>607</v>
      </c>
      <c r="B5">
        <v>13789520</v>
      </c>
      <c r="C5">
        <v>608.621106065763</v>
      </c>
      <c r="D5">
        <v>85.147893581579396</v>
      </c>
      <c r="E5">
        <v>624.86627494838604</v>
      </c>
      <c r="F5">
        <v>2643264.3898665099</v>
      </c>
      <c r="G5">
        <v>1562686.9740257801</v>
      </c>
      <c r="H5">
        <v>2.2019594042733499E-5</v>
      </c>
      <c r="I5">
        <v>7.2223252690249804E-5</v>
      </c>
      <c r="J5">
        <v>0.49112124879375701</v>
      </c>
      <c r="K5">
        <v>7679.7516396704104</v>
      </c>
      <c r="L5">
        <v>6.5036382888884496E-3</v>
      </c>
      <c r="M5">
        <v>4</v>
      </c>
      <c r="N5">
        <v>3118.8</v>
      </c>
      <c r="O5">
        <v>2.8502295699234199E-6</v>
      </c>
      <c r="P5">
        <v>5.9847340050885496E-3</v>
      </c>
      <c r="Q5">
        <v>1.905E-3</v>
      </c>
      <c r="R5">
        <v>0.15240000000000001</v>
      </c>
      <c r="S5">
        <v>7198535.64453125</v>
      </c>
      <c r="T5">
        <v>458.882857903603</v>
      </c>
      <c r="U5">
        <v>555.05724712533095</v>
      </c>
      <c r="V5">
        <v>0.03</v>
      </c>
      <c r="W5">
        <v>82263.1739597915</v>
      </c>
      <c r="X5">
        <v>3.1491139902307098E-2</v>
      </c>
      <c r="Y5">
        <v>5.6351542621364699</v>
      </c>
      <c r="Z5">
        <v>5.6351542954879799</v>
      </c>
      <c r="AA5">
        <v>-3.3351510886347997E-8</v>
      </c>
      <c r="AB5">
        <v>1.27365341840987E-5</v>
      </c>
      <c r="AC5">
        <v>732.191764125286</v>
      </c>
      <c r="AD5">
        <v>2580.6235926735499</v>
      </c>
      <c r="AE5">
        <v>555.05724846922203</v>
      </c>
      <c r="AF5">
        <v>1.3438905170914899E-6</v>
      </c>
      <c r="AG5">
        <v>1.28418773299812E-5</v>
      </c>
      <c r="AH5">
        <v>61.2754288871593</v>
      </c>
      <c r="AI5">
        <v>0.313147996164644</v>
      </c>
      <c r="AJ5">
        <v>34.792705104429501</v>
      </c>
      <c r="AK5">
        <v>7.9784392694174402</v>
      </c>
      <c r="AL5">
        <v>1.1293680422758501</v>
      </c>
      <c r="AM5">
        <v>608.621106009203</v>
      </c>
      <c r="AN5">
        <v>5.6559656513854901E-8</v>
      </c>
      <c r="AO5">
        <v>1.05343145882463E-7</v>
      </c>
      <c r="AP5">
        <v>3.8174746460740399</v>
      </c>
      <c r="AQ5">
        <v>3.7418807747237403E-5</v>
      </c>
      <c r="AR5">
        <v>6.4736102379318302E-6</v>
      </c>
      <c r="AS5">
        <v>17.539056493207301</v>
      </c>
      <c r="AT5">
        <v>11.272150968879201</v>
      </c>
      <c r="AU5">
        <v>3.5298514883698799</v>
      </c>
      <c r="AV5">
        <v>0.28762315770416003</v>
      </c>
      <c r="AW5">
        <v>7.6573493158267397E-3</v>
      </c>
      <c r="AX5">
        <v>0.28762315154005202</v>
      </c>
      <c r="AY5">
        <v>6.1641081683383398E-9</v>
      </c>
      <c r="AZ5">
        <v>1080577.4158407301</v>
      </c>
      <c r="BA5">
        <v>9.8019793754804995E-6</v>
      </c>
      <c r="BB5">
        <v>7256638.2139315698</v>
      </c>
      <c r="BC5">
        <v>58102.569400323599</v>
      </c>
      <c r="BD5">
        <v>0.80714428974821095</v>
      </c>
      <c r="BE5">
        <v>6688600</v>
      </c>
      <c r="BF5">
        <v>1.0849263244821901</v>
      </c>
      <c r="BG5">
        <v>1</v>
      </c>
      <c r="BH5">
        <v>-7.4999999999999997E-2</v>
      </c>
      <c r="BI5">
        <v>4.5999999999999999E-2</v>
      </c>
      <c r="BJ5">
        <v>5625</v>
      </c>
      <c r="BK5">
        <v>1.0166220056870301</v>
      </c>
      <c r="BL5">
        <v>149.73824816216</v>
      </c>
      <c r="BM5">
        <v>7.2566382139315699</v>
      </c>
      <c r="BN5">
        <v>149.73824816216</v>
      </c>
      <c r="BO5">
        <v>1.0166220056870301</v>
      </c>
      <c r="BP5">
        <v>12042.4831096998</v>
      </c>
      <c r="BQ5">
        <v>1</v>
      </c>
      <c r="BR5" t="s">
        <v>607</v>
      </c>
      <c r="BS5">
        <v>13.78952</v>
      </c>
      <c r="BT5">
        <v>1.0111543599999999</v>
      </c>
      <c r="BU5">
        <v>1.0054073303773601</v>
      </c>
      <c r="BV5">
        <v>1.0166220056870301</v>
      </c>
      <c r="BW5">
        <v>1.0159983053336901</v>
      </c>
      <c r="BX5">
        <v>6795606.26505493</v>
      </c>
      <c r="BY5">
        <v>6688600</v>
      </c>
      <c r="BZ5">
        <v>80</v>
      </c>
      <c r="CA5" t="s">
        <v>782</v>
      </c>
      <c r="CB5" t="s">
        <v>783</v>
      </c>
      <c r="CC5">
        <v>1.0054073303773601</v>
      </c>
      <c r="CD5" t="s">
        <v>784</v>
      </c>
      <c r="CE5">
        <v>1.0054073303773601</v>
      </c>
      <c r="CF5" t="s">
        <v>785</v>
      </c>
      <c r="CG5">
        <v>1.0159983053336901</v>
      </c>
      <c r="CH5" t="s">
        <v>786</v>
      </c>
      <c r="CI5">
        <v>6795606.26505493</v>
      </c>
      <c r="CJ5" t="s">
        <v>792</v>
      </c>
      <c r="CK5">
        <v>6688600</v>
      </c>
      <c r="CL5">
        <v>7256638.2139315698</v>
      </c>
      <c r="CM5">
        <v>461031.94887664</v>
      </c>
      <c r="CN5">
        <v>1.0849263244821901</v>
      </c>
      <c r="CO5">
        <v>6.8928019148499997E-2</v>
      </c>
      <c r="CP5">
        <v>6.7842651692082895E-2</v>
      </c>
      <c r="CQ5">
        <v>732.191764125286</v>
      </c>
      <c r="CR5">
        <v>6.0498418773679496</v>
      </c>
      <c r="CS5">
        <v>1.28418773299812E-5</v>
      </c>
      <c r="CT5">
        <v>6.5778653624010697E-9</v>
      </c>
      <c r="CU5">
        <v>1.05343145882463E-7</v>
      </c>
      <c r="CV5">
        <v>6.5778653623770997E-9</v>
      </c>
      <c r="CW5">
        <v>3.8174746460740399</v>
      </c>
      <c r="CX5">
        <v>1.4801975384099999E-3</v>
      </c>
      <c r="CY5" t="s">
        <v>788</v>
      </c>
      <c r="CZ5" t="s">
        <v>789</v>
      </c>
    </row>
    <row r="6" spans="1:104">
      <c r="A6" t="s">
        <v>608</v>
      </c>
      <c r="B6">
        <v>13789520</v>
      </c>
      <c r="C6">
        <v>608.621106065763</v>
      </c>
      <c r="D6">
        <v>85.147893581579396</v>
      </c>
      <c r="E6">
        <v>624.86627494838604</v>
      </c>
      <c r="F6">
        <v>2643264.3898665099</v>
      </c>
      <c r="G6">
        <v>1562686.9740257801</v>
      </c>
      <c r="H6">
        <v>2.2019594042733499E-5</v>
      </c>
      <c r="I6">
        <v>7.2223252690249804E-5</v>
      </c>
      <c r="J6">
        <v>0.49112124879375701</v>
      </c>
      <c r="K6">
        <v>7679.7516396704104</v>
      </c>
      <c r="L6">
        <v>6.5036382888884496E-3</v>
      </c>
      <c r="M6">
        <v>5</v>
      </c>
      <c r="N6">
        <v>3118.8</v>
      </c>
      <c r="O6">
        <v>2.8502295699234199E-6</v>
      </c>
      <c r="P6">
        <v>5.9847340050885496E-3</v>
      </c>
      <c r="Q6">
        <v>1.905E-3</v>
      </c>
      <c r="R6">
        <v>0.15240000000000001</v>
      </c>
      <c r="S6">
        <v>6177759.39453125</v>
      </c>
      <c r="T6">
        <v>491.66308110577302</v>
      </c>
      <c r="U6">
        <v>574.19962268408801</v>
      </c>
      <c r="V6">
        <v>0.03</v>
      </c>
      <c r="W6">
        <v>82263.1739597915</v>
      </c>
      <c r="X6">
        <v>3.1491139902307098E-2</v>
      </c>
      <c r="Y6">
        <v>5.6351542621364699</v>
      </c>
      <c r="Z6">
        <v>5.6351542954879799</v>
      </c>
      <c r="AA6">
        <v>-3.3351510886347997E-8</v>
      </c>
      <c r="AB6">
        <v>1.27365341840987E-5</v>
      </c>
      <c r="AC6">
        <v>709.81164196162695</v>
      </c>
      <c r="AD6">
        <v>2580.6235926735499</v>
      </c>
      <c r="AE6">
        <v>574.19962268408801</v>
      </c>
      <c r="AF6">
        <v>0</v>
      </c>
      <c r="AG6">
        <v>1.28265546661176E-5</v>
      </c>
      <c r="AH6">
        <v>61.2754288871593</v>
      </c>
      <c r="AI6">
        <v>0.313147996164644</v>
      </c>
      <c r="AJ6">
        <v>34.751191164409398</v>
      </c>
      <c r="AK6">
        <v>6.5347079318561496</v>
      </c>
      <c r="AL6">
        <v>1.1293680422758501</v>
      </c>
      <c r="AM6">
        <v>608.62110602944006</v>
      </c>
      <c r="AN6">
        <v>3.63228309652186E-8</v>
      </c>
      <c r="AO6">
        <v>9.0020482018834197E-8</v>
      </c>
      <c r="AP6">
        <v>3.8140244244360599</v>
      </c>
      <c r="AQ6">
        <v>3.7486537557057603E-5</v>
      </c>
      <c r="AR6">
        <v>6.4582875740682002E-6</v>
      </c>
      <c r="AS6">
        <v>17.497542553187198</v>
      </c>
      <c r="AT6">
        <v>11.260302227683599</v>
      </c>
      <c r="AU6">
        <v>3.5261410788073899</v>
      </c>
      <c r="AV6">
        <v>0.28788334562867002</v>
      </c>
      <c r="AW6">
        <v>7.6573493158267397E-3</v>
      </c>
      <c r="AX6">
        <v>0.28788333960142598</v>
      </c>
      <c r="AY6">
        <v>6.0272438151542904E-9</v>
      </c>
      <c r="AZ6">
        <v>1080577.4158407301</v>
      </c>
      <c r="BA6">
        <v>9.8286044832028996E-6</v>
      </c>
      <c r="BB6">
        <v>6184327.0339409001</v>
      </c>
      <c r="BC6">
        <v>6567.63940964825</v>
      </c>
      <c r="BD6">
        <v>0.10631102621869901</v>
      </c>
      <c r="BE6">
        <v>5679000</v>
      </c>
      <c r="BF6">
        <v>1.0889816928932701</v>
      </c>
      <c r="BG6">
        <v>1</v>
      </c>
      <c r="BH6">
        <v>-3.5999999999999997E-2</v>
      </c>
      <c r="BI6">
        <v>4.5999999999999999E-2</v>
      </c>
      <c r="BJ6">
        <v>5625</v>
      </c>
      <c r="BK6">
        <v>1.0273839875177699</v>
      </c>
      <c r="BL6">
        <v>116.95802495999</v>
      </c>
      <c r="BM6">
        <v>6.1843270339409004</v>
      </c>
      <c r="BN6">
        <v>116.95802495999</v>
      </c>
      <c r="BO6">
        <v>1.0273839875177699</v>
      </c>
      <c r="BP6">
        <v>5922.5376057424401</v>
      </c>
      <c r="BQ6">
        <v>1</v>
      </c>
      <c r="BR6" t="s">
        <v>608</v>
      </c>
      <c r="BS6">
        <v>13.78952</v>
      </c>
      <c r="BT6">
        <v>1.0111543599999999</v>
      </c>
      <c r="BU6">
        <v>1.0160505934205399</v>
      </c>
      <c r="BV6">
        <v>1.0273839875177699</v>
      </c>
      <c r="BW6">
        <v>1.02025744101284</v>
      </c>
      <c r="BX6">
        <v>5794042.0075119296</v>
      </c>
      <c r="BY6">
        <v>5679000</v>
      </c>
      <c r="BZ6">
        <v>80</v>
      </c>
      <c r="CA6" t="s">
        <v>782</v>
      </c>
      <c r="CB6" t="s">
        <v>783</v>
      </c>
      <c r="CC6">
        <v>1.0160505934205399</v>
      </c>
      <c r="CD6" t="s">
        <v>784</v>
      </c>
      <c r="CE6">
        <v>1.0160505934205399</v>
      </c>
      <c r="CF6" t="s">
        <v>785</v>
      </c>
      <c r="CG6">
        <v>1.02025744101284</v>
      </c>
      <c r="CH6" t="s">
        <v>786</v>
      </c>
      <c r="CI6">
        <v>5794042.0075119296</v>
      </c>
      <c r="CJ6" t="s">
        <v>793</v>
      </c>
      <c r="CK6">
        <v>5679000</v>
      </c>
      <c r="CL6">
        <v>6184327.0339409001</v>
      </c>
      <c r="CM6">
        <v>390285.02642897097</v>
      </c>
      <c r="CN6">
        <v>1.0889816928932701</v>
      </c>
      <c r="CO6">
        <v>6.8724251880430104E-2</v>
      </c>
      <c r="CP6">
        <v>6.7359716398839004E-2</v>
      </c>
      <c r="CQ6">
        <v>709.81164196162695</v>
      </c>
      <c r="CR6">
        <v>5.73871226857898</v>
      </c>
      <c r="CS6">
        <v>1.28265546661176E-5</v>
      </c>
      <c r="CT6">
        <v>5.5972846346007799E-9</v>
      </c>
      <c r="CU6">
        <v>9.0020482018834197E-8</v>
      </c>
      <c r="CV6">
        <v>5.5972846345821998E-9</v>
      </c>
      <c r="CW6">
        <v>3.8140244244360599</v>
      </c>
      <c r="CX6">
        <v>1.26227919597977E-3</v>
      </c>
      <c r="CY6" t="s">
        <v>788</v>
      </c>
      <c r="CZ6" t="s">
        <v>789</v>
      </c>
    </row>
    <row r="7" spans="1:104">
      <c r="A7" t="s">
        <v>609</v>
      </c>
      <c r="B7">
        <v>13789520</v>
      </c>
      <c r="C7">
        <v>608.621106065763</v>
      </c>
      <c r="D7">
        <v>85.147893581579396</v>
      </c>
      <c r="E7">
        <v>624.86627494838604</v>
      </c>
      <c r="F7">
        <v>2643264.3898665099</v>
      </c>
      <c r="G7">
        <v>1562686.9740257801</v>
      </c>
      <c r="H7">
        <v>2.2019594042733499E-5</v>
      </c>
      <c r="I7">
        <v>7.2223252690249804E-5</v>
      </c>
      <c r="J7">
        <v>0.49112124879375701</v>
      </c>
      <c r="K7">
        <v>7679.7516396704104</v>
      </c>
      <c r="L7">
        <v>6.5036382888884496E-3</v>
      </c>
      <c r="M7">
        <v>6</v>
      </c>
      <c r="N7">
        <v>3118.8</v>
      </c>
      <c r="O7">
        <v>2.8502295699234199E-6</v>
      </c>
      <c r="P7">
        <v>5.9847340050885496E-3</v>
      </c>
      <c r="Q7">
        <v>1.905E-3</v>
      </c>
      <c r="R7">
        <v>0.15240000000000001</v>
      </c>
      <c r="S7">
        <v>6162228.02734375</v>
      </c>
      <c r="T7">
        <v>492.22868586317702</v>
      </c>
      <c r="U7">
        <v>574.557724162103</v>
      </c>
      <c r="V7">
        <v>0.03</v>
      </c>
      <c r="W7">
        <v>82263.1739597915</v>
      </c>
      <c r="X7">
        <v>3.1491139902307098E-2</v>
      </c>
      <c r="Y7">
        <v>5.6351542621364699</v>
      </c>
      <c r="Z7">
        <v>5.6351542954879799</v>
      </c>
      <c r="AA7">
        <v>-3.3351510886347997E-8</v>
      </c>
      <c r="AB7">
        <v>1.27365341840987E-5</v>
      </c>
      <c r="AC7">
        <v>709.45607608628097</v>
      </c>
      <c r="AD7">
        <v>2580.6235926735499</v>
      </c>
      <c r="AE7">
        <v>574.55772528691296</v>
      </c>
      <c r="AF7">
        <v>1.12481006908638E-6</v>
      </c>
      <c r="AG7">
        <v>1.28263834600656E-5</v>
      </c>
      <c r="AH7">
        <v>61.2754288871593</v>
      </c>
      <c r="AI7">
        <v>0.313147996164644</v>
      </c>
      <c r="AJ7">
        <v>34.750727313094998</v>
      </c>
      <c r="AK7">
        <v>6.5117601416846496</v>
      </c>
      <c r="AL7">
        <v>1.1293680422758501</v>
      </c>
      <c r="AM7">
        <v>608.62110602967402</v>
      </c>
      <c r="AN7">
        <v>3.6088749766349799E-8</v>
      </c>
      <c r="AO7">
        <v>8.9849275966835306E-8</v>
      </c>
      <c r="AP7">
        <v>3.813985830025</v>
      </c>
      <c r="AQ7">
        <v>3.74872962269763E-5</v>
      </c>
      <c r="AR7">
        <v>6.4581163680161996E-6</v>
      </c>
      <c r="AS7">
        <v>17.497078701872798</v>
      </c>
      <c r="AT7">
        <v>11.2601696783666</v>
      </c>
      <c r="AU7">
        <v>3.5260995712543899</v>
      </c>
      <c r="AV7">
        <v>0.28788625877061003</v>
      </c>
      <c r="AW7">
        <v>7.6573493158267397E-3</v>
      </c>
      <c r="AX7">
        <v>0.28788625274490398</v>
      </c>
      <c r="AY7">
        <v>6.0257065448432498E-9</v>
      </c>
      <c r="AZ7">
        <v>1080577.4158407301</v>
      </c>
      <c r="BA7">
        <v>9.8289028584908302E-6</v>
      </c>
      <c r="BB7">
        <v>6172377.9503546897</v>
      </c>
      <c r="BC7">
        <v>10149.923010943499</v>
      </c>
      <c r="BD7">
        <v>0.164711902349362</v>
      </c>
      <c r="BE7">
        <v>5521250</v>
      </c>
      <c r="BF7">
        <v>1.11793125657318</v>
      </c>
      <c r="BG7">
        <v>1</v>
      </c>
      <c r="BH7">
        <v>-4.8000000000000001E-2</v>
      </c>
      <c r="BI7">
        <v>4.5999999999999999E-2</v>
      </c>
      <c r="BJ7">
        <v>5625</v>
      </c>
      <c r="BK7">
        <v>1.0276361826882601</v>
      </c>
      <c r="BL7">
        <v>116.392420202586</v>
      </c>
      <c r="BM7">
        <v>6.1723779503546901</v>
      </c>
      <c r="BN7">
        <v>116.392420202586</v>
      </c>
      <c r="BO7">
        <v>1.0276361826882601</v>
      </c>
      <c r="BP7">
        <v>5835.8018644084696</v>
      </c>
      <c r="BQ7">
        <v>1</v>
      </c>
      <c r="BR7" t="s">
        <v>609</v>
      </c>
      <c r="BS7">
        <v>13.78952</v>
      </c>
      <c r="BT7">
        <v>1.0111543599999999</v>
      </c>
      <c r="BU7">
        <v>1.0163000065472301</v>
      </c>
      <c r="BV7">
        <v>1.0276361826882601</v>
      </c>
      <c r="BW7">
        <v>1.04800583599547</v>
      </c>
      <c r="BX7">
        <v>5786302.2219899697</v>
      </c>
      <c r="BY7">
        <v>5521250</v>
      </c>
      <c r="BZ7">
        <v>80</v>
      </c>
      <c r="CA7" t="s">
        <v>782</v>
      </c>
      <c r="CB7" t="s">
        <v>783</v>
      </c>
      <c r="CC7">
        <v>1.0163000065472301</v>
      </c>
      <c r="CD7" t="s">
        <v>784</v>
      </c>
      <c r="CE7">
        <v>1.0163000065472301</v>
      </c>
      <c r="CF7" t="s">
        <v>785</v>
      </c>
      <c r="CG7">
        <v>1.04800583599547</v>
      </c>
      <c r="CH7" t="s">
        <v>786</v>
      </c>
      <c r="CI7">
        <v>5786302.2219899697</v>
      </c>
      <c r="CJ7" t="s">
        <v>794</v>
      </c>
      <c r="CK7">
        <v>5521250</v>
      </c>
      <c r="CL7">
        <v>6172377.9503546897</v>
      </c>
      <c r="CM7">
        <v>386075.72836472001</v>
      </c>
      <c r="CN7">
        <v>1.11793125657318</v>
      </c>
      <c r="CO7">
        <v>6.9925420577710007E-2</v>
      </c>
      <c r="CP7">
        <v>6.6722358002224202E-2</v>
      </c>
      <c r="CQ7">
        <v>709.45607608628097</v>
      </c>
      <c r="CR7">
        <v>5.7327739719089497</v>
      </c>
      <c r="CS7">
        <v>1.28263834600656E-5</v>
      </c>
      <c r="CT7">
        <v>5.5371896337003997E-9</v>
      </c>
      <c r="CU7">
        <v>8.9849275966835306E-8</v>
      </c>
      <c r="CV7">
        <v>5.5371896336953001E-9</v>
      </c>
      <c r="CW7">
        <v>3.813985830025</v>
      </c>
      <c r="CX7">
        <v>1.2487526313797999E-3</v>
      </c>
      <c r="CY7" t="s">
        <v>788</v>
      </c>
      <c r="CZ7" t="s">
        <v>789</v>
      </c>
    </row>
    <row r="8" spans="1:104">
      <c r="A8" t="s">
        <v>610</v>
      </c>
      <c r="B8">
        <v>13789520</v>
      </c>
      <c r="C8">
        <v>608.621106065763</v>
      </c>
      <c r="D8">
        <v>85.147893581579396</v>
      </c>
      <c r="E8">
        <v>624.86627494838604</v>
      </c>
      <c r="F8">
        <v>2643264.3898665099</v>
      </c>
      <c r="G8">
        <v>1562686.9740257801</v>
      </c>
      <c r="H8">
        <v>2.2019594042733499E-5</v>
      </c>
      <c r="I8">
        <v>7.2223252690249804E-5</v>
      </c>
      <c r="J8">
        <v>0.49112124879375701</v>
      </c>
      <c r="K8">
        <v>7679.7516396704104</v>
      </c>
      <c r="L8">
        <v>6.5036382888884496E-3</v>
      </c>
      <c r="M8">
        <v>7</v>
      </c>
      <c r="N8">
        <v>3132.36</v>
      </c>
      <c r="O8">
        <v>2.8502295699234199E-6</v>
      </c>
      <c r="P8">
        <v>5.9847340050885496E-3</v>
      </c>
      <c r="Q8">
        <v>1.905E-3</v>
      </c>
      <c r="R8">
        <v>0.15240000000000001</v>
      </c>
      <c r="S8">
        <v>7220616.55859375</v>
      </c>
      <c r="T8">
        <v>458.882857903603</v>
      </c>
      <c r="U8">
        <v>554.934637694034</v>
      </c>
      <c r="V8">
        <v>0.03</v>
      </c>
      <c r="W8">
        <v>82620.8399335297</v>
      </c>
      <c r="X8">
        <v>3.1429666814954203E-2</v>
      </c>
      <c r="Y8">
        <v>5.6406624514571604</v>
      </c>
      <c r="Z8">
        <v>5.6406624763576003</v>
      </c>
      <c r="AA8">
        <v>-2.4900441708552999E-8</v>
      </c>
      <c r="AB8">
        <v>1.2651195938575801E-5</v>
      </c>
      <c r="AC8">
        <v>732.099211220558</v>
      </c>
      <c r="AD8">
        <v>2589.31272200285</v>
      </c>
      <c r="AE8">
        <v>554.93463903698398</v>
      </c>
      <c r="AF8">
        <v>1.34294953113567E-6</v>
      </c>
      <c r="AG8">
        <v>1.27558921397643E-5</v>
      </c>
      <c r="AH8">
        <v>61.688760371414297</v>
      </c>
      <c r="AI8">
        <v>0.314202386059245</v>
      </c>
      <c r="AJ8">
        <v>34.676108974265503</v>
      </c>
      <c r="AK8">
        <v>7.9767856166569402</v>
      </c>
      <c r="AL8">
        <v>1.1293680422758501</v>
      </c>
      <c r="AM8">
        <v>608.62110606065596</v>
      </c>
      <c r="AN8">
        <v>5.1071538109681602E-9</v>
      </c>
      <c r="AO8">
        <v>1.0469620118847699E-7</v>
      </c>
      <c r="AP8">
        <v>3.8245295557780699</v>
      </c>
      <c r="AQ8">
        <v>3.7280886036778E-5</v>
      </c>
      <c r="AR8">
        <v>6.4302941704763899E-6</v>
      </c>
      <c r="AS8">
        <v>17.4803595819793</v>
      </c>
      <c r="AT8">
        <v>11.255389705336301</v>
      </c>
      <c r="AU8">
        <v>3.5364703014433201</v>
      </c>
      <c r="AV8">
        <v>0.28805925433474999</v>
      </c>
      <c r="AW8">
        <v>7.6060429913178103E-3</v>
      </c>
      <c r="AX8">
        <v>0.288059247773439</v>
      </c>
      <c r="AY8">
        <v>6.5613116606577599E-9</v>
      </c>
      <c r="AZ8">
        <v>1080577.4158407301</v>
      </c>
      <c r="BA8">
        <v>9.7478357777244297E-6</v>
      </c>
      <c r="BB8">
        <v>7252131.86423364</v>
      </c>
      <c r="BC8">
        <v>31515.305639885399</v>
      </c>
      <c r="BD8">
        <v>0.43646280596879</v>
      </c>
      <c r="BE8">
        <v>6751700</v>
      </c>
      <c r="BF8">
        <v>1.0741193868557</v>
      </c>
      <c r="BG8">
        <v>1</v>
      </c>
      <c r="BH8">
        <v>-7.0999999999999994E-2</v>
      </c>
      <c r="BI8">
        <v>4.5999999999999999E-2</v>
      </c>
      <c r="BJ8">
        <v>5625</v>
      </c>
      <c r="BK8">
        <v>1.0166220056870301</v>
      </c>
      <c r="BL8">
        <v>149.73824816216</v>
      </c>
      <c r="BM8">
        <v>7.2521318642336396</v>
      </c>
      <c r="BN8">
        <v>149.73824816216</v>
      </c>
      <c r="BO8">
        <v>1.0166220056870301</v>
      </c>
      <c r="BP8">
        <v>12042.4831096998</v>
      </c>
      <c r="BQ8">
        <v>1</v>
      </c>
      <c r="BR8" t="s">
        <v>610</v>
      </c>
      <c r="BS8">
        <v>13.78952</v>
      </c>
      <c r="BT8">
        <v>1.0111543599999999</v>
      </c>
      <c r="BU8">
        <v>1.0054073303773601</v>
      </c>
      <c r="BV8">
        <v>1.0166220056870301</v>
      </c>
      <c r="BW8">
        <v>1.0192628484025801</v>
      </c>
      <c r="BX8">
        <v>6881756.9735596702</v>
      </c>
      <c r="BY8">
        <v>6751700</v>
      </c>
      <c r="BZ8">
        <v>80</v>
      </c>
      <c r="CA8" t="s">
        <v>782</v>
      </c>
      <c r="CB8" t="s">
        <v>783</v>
      </c>
      <c r="CC8">
        <v>1.0054073303773601</v>
      </c>
      <c r="CD8" t="s">
        <v>784</v>
      </c>
      <c r="CE8">
        <v>1.0054073303773601</v>
      </c>
      <c r="CF8" t="s">
        <v>785</v>
      </c>
      <c r="CG8">
        <v>1.0192628484025801</v>
      </c>
      <c r="CH8" t="s">
        <v>786</v>
      </c>
      <c r="CI8">
        <v>6881756.9735596702</v>
      </c>
      <c r="CJ8" t="s">
        <v>795</v>
      </c>
      <c r="CK8">
        <v>6751700</v>
      </c>
      <c r="CL8">
        <v>7252131.86423364</v>
      </c>
      <c r="CM8">
        <v>370374.89067396999</v>
      </c>
      <c r="CN8">
        <v>1.0741193868557</v>
      </c>
      <c r="CO8">
        <v>5.4856538453119899E-2</v>
      </c>
      <c r="CP8">
        <v>5.3819815505973499E-2</v>
      </c>
      <c r="CQ8">
        <v>732.099211220558</v>
      </c>
      <c r="CR8">
        <v>6.04208842026196</v>
      </c>
      <c r="CS8">
        <v>1.27558921397643E-5</v>
      </c>
      <c r="CT8">
        <v>5.25383960029874E-9</v>
      </c>
      <c r="CU8">
        <v>1.0469620118847699E-7</v>
      </c>
      <c r="CV8">
        <v>5.2538396003006003E-9</v>
      </c>
      <c r="CW8">
        <v>3.8245295557780699</v>
      </c>
      <c r="CX8">
        <v>1.19414256566985E-3</v>
      </c>
      <c r="CY8" t="s">
        <v>788</v>
      </c>
      <c r="CZ8" t="s">
        <v>789</v>
      </c>
    </row>
    <row r="9" spans="1:104">
      <c r="A9" t="s">
        <v>611</v>
      </c>
      <c r="B9">
        <v>13789520</v>
      </c>
      <c r="C9">
        <v>608.621106065763</v>
      </c>
      <c r="D9">
        <v>85.147893581579396</v>
      </c>
      <c r="E9">
        <v>624.86627494838604</v>
      </c>
      <c r="F9">
        <v>2643264.3898665099</v>
      </c>
      <c r="G9">
        <v>1562686.9740257801</v>
      </c>
      <c r="H9">
        <v>2.2019594042733499E-5</v>
      </c>
      <c r="I9">
        <v>7.2223252690249804E-5</v>
      </c>
      <c r="J9">
        <v>0.49112124879375701</v>
      </c>
      <c r="K9">
        <v>7679.7516396704104</v>
      </c>
      <c r="L9">
        <v>6.5036382888884496E-3</v>
      </c>
      <c r="M9">
        <v>8</v>
      </c>
      <c r="N9">
        <v>3145.92</v>
      </c>
      <c r="O9">
        <v>2.8502295699234199E-6</v>
      </c>
      <c r="P9">
        <v>5.9847340050885496E-3</v>
      </c>
      <c r="Q9">
        <v>1.905E-3</v>
      </c>
      <c r="R9">
        <v>0.15240000000000001</v>
      </c>
      <c r="S9">
        <v>5281881.5757812504</v>
      </c>
      <c r="T9">
        <v>527.873770788711</v>
      </c>
      <c r="U9">
        <v>597.83280224690702</v>
      </c>
      <c r="V9">
        <v>0.03</v>
      </c>
      <c r="W9">
        <v>82978.5059072679</v>
      </c>
      <c r="X9">
        <v>3.1368633029053399E-2</v>
      </c>
      <c r="Y9">
        <v>5.6461472885750803</v>
      </c>
      <c r="Z9">
        <v>5.6461473058660498</v>
      </c>
      <c r="AA9">
        <v>-1.7290977538664301E-8</v>
      </c>
      <c r="AB9">
        <v>1.25667725740526E-5</v>
      </c>
      <c r="AC9">
        <v>687.58532952049097</v>
      </c>
      <c r="AD9">
        <v>2597.9956429087802</v>
      </c>
      <c r="AE9">
        <v>597.83280224690702</v>
      </c>
      <c r="AF9">
        <v>0</v>
      </c>
      <c r="AG9">
        <v>1.2643651335408599E-5</v>
      </c>
      <c r="AH9">
        <v>62.1031844149093</v>
      </c>
      <c r="AI9">
        <v>0.31525602258735702</v>
      </c>
      <c r="AJ9">
        <v>34.486247852860203</v>
      </c>
      <c r="AK9">
        <v>5.1056799923897502</v>
      </c>
      <c r="AL9">
        <v>1.1293680422758501</v>
      </c>
      <c r="AM9">
        <v>608.62110605992495</v>
      </c>
      <c r="AN9">
        <v>5.8385012380313103E-9</v>
      </c>
      <c r="AO9">
        <v>7.6878761355951597E-8</v>
      </c>
      <c r="AP9">
        <v>3.8253118723193702</v>
      </c>
      <c r="AQ9">
        <v>3.7265638928843701E-5</v>
      </c>
      <c r="AR9">
        <v>6.3602650483822602E-6</v>
      </c>
      <c r="AS9">
        <v>17.347969431435299</v>
      </c>
      <c r="AT9">
        <v>11.217377319457601</v>
      </c>
      <c r="AU9">
        <v>3.5363457575938302</v>
      </c>
      <c r="AV9">
        <v>0.28896611472553702</v>
      </c>
      <c r="AW9">
        <v>7.5552867036788396E-3</v>
      </c>
      <c r="AX9">
        <v>0.28896610801418499</v>
      </c>
      <c r="AY9">
        <v>6.7113522517203697E-9</v>
      </c>
      <c r="AZ9">
        <v>1080577.4158407301</v>
      </c>
      <c r="BA9">
        <v>9.7418563956848602E-6</v>
      </c>
      <c r="BB9">
        <v>5328532.5906232996</v>
      </c>
      <c r="BC9">
        <v>46651.014842051103</v>
      </c>
      <c r="BD9">
        <v>0.883227201760026</v>
      </c>
      <c r="BE9">
        <v>4164600</v>
      </c>
      <c r="BF9">
        <v>1.2794824450423301</v>
      </c>
      <c r="BG9">
        <v>1</v>
      </c>
      <c r="BH9">
        <v>-2.7E-2</v>
      </c>
      <c r="BI9">
        <v>4.5999999999999999E-2</v>
      </c>
      <c r="BJ9">
        <v>5625</v>
      </c>
      <c r="BK9">
        <v>1.04577885923544</v>
      </c>
      <c r="BL9">
        <v>80.747335277052002</v>
      </c>
      <c r="BM9">
        <v>5.3285325906232996</v>
      </c>
      <c r="BN9">
        <v>80.747335277052002</v>
      </c>
      <c r="BO9">
        <v>1.04577885923544</v>
      </c>
      <c r="BP9">
        <v>1660.34533218049</v>
      </c>
      <c r="BQ9">
        <v>1</v>
      </c>
      <c r="BR9" t="s">
        <v>611</v>
      </c>
      <c r="BS9">
        <v>13.78952</v>
      </c>
      <c r="BT9">
        <v>1.0111543599999999</v>
      </c>
      <c r="BU9">
        <v>1.0342425455549999</v>
      </c>
      <c r="BV9">
        <v>1.04577885923544</v>
      </c>
      <c r="BW9">
        <v>1.1716767223862801</v>
      </c>
      <c r="BX9">
        <v>4879564.8780498998</v>
      </c>
      <c r="BY9">
        <v>4164600</v>
      </c>
      <c r="BZ9">
        <v>80</v>
      </c>
      <c r="CA9" t="s">
        <v>782</v>
      </c>
      <c r="CB9" t="s">
        <v>783</v>
      </c>
      <c r="CC9">
        <v>1.0342425455549999</v>
      </c>
      <c r="CD9" t="s">
        <v>784</v>
      </c>
      <c r="CE9">
        <v>1.0342425455549999</v>
      </c>
      <c r="CF9" t="s">
        <v>785</v>
      </c>
      <c r="CG9">
        <v>1.1716767223862801</v>
      </c>
      <c r="CH9" t="s">
        <v>786</v>
      </c>
      <c r="CI9">
        <v>4879564.8780498998</v>
      </c>
      <c r="CJ9" t="s">
        <v>796</v>
      </c>
      <c r="CK9">
        <v>4164600</v>
      </c>
      <c r="CL9">
        <v>5328532.5906232996</v>
      </c>
      <c r="CM9">
        <v>448967.7125734</v>
      </c>
      <c r="CN9">
        <v>1.2794824450423301</v>
      </c>
      <c r="CO9">
        <v>0.10780572265605</v>
      </c>
      <c r="CP9">
        <v>9.2009784436520095E-2</v>
      </c>
      <c r="CQ9">
        <v>687.58532952049097</v>
      </c>
      <c r="CR9">
        <v>5.2924936650349501</v>
      </c>
      <c r="CS9">
        <v>1.2643651335408599E-5</v>
      </c>
      <c r="CT9">
        <v>6.3961211231986802E-9</v>
      </c>
      <c r="CU9">
        <v>7.6878761355951597E-8</v>
      </c>
      <c r="CV9">
        <v>6.3961211231647997E-9</v>
      </c>
      <c r="CW9">
        <v>3.8253118723193702</v>
      </c>
      <c r="CX9">
        <v>1.47453401705011E-3</v>
      </c>
      <c r="CY9" t="s">
        <v>788</v>
      </c>
      <c r="CZ9" t="s">
        <v>789</v>
      </c>
    </row>
    <row r="10" spans="1:104">
      <c r="A10" t="s">
        <v>612</v>
      </c>
      <c r="B10">
        <v>13789520</v>
      </c>
      <c r="C10">
        <v>608.621106065763</v>
      </c>
      <c r="D10">
        <v>85.147893581579396</v>
      </c>
      <c r="E10">
        <v>624.86627494838604</v>
      </c>
      <c r="F10">
        <v>2643264.3898665099</v>
      </c>
      <c r="G10">
        <v>1562686.9740257801</v>
      </c>
      <c r="H10">
        <v>2.2019594042733499E-5</v>
      </c>
      <c r="I10">
        <v>7.2223252690249804E-5</v>
      </c>
      <c r="J10">
        <v>0.49112124879375701</v>
      </c>
      <c r="K10">
        <v>7679.7516396704104</v>
      </c>
      <c r="L10">
        <v>6.5036382888884496E-3</v>
      </c>
      <c r="M10">
        <v>9</v>
      </c>
      <c r="N10">
        <v>3145.92</v>
      </c>
      <c r="O10">
        <v>2.8502295699234199E-6</v>
      </c>
      <c r="P10">
        <v>5.9847340050885496E-3</v>
      </c>
      <c r="Q10">
        <v>1.905E-3</v>
      </c>
      <c r="R10">
        <v>0.15240000000000001</v>
      </c>
      <c r="S10">
        <v>5148662.59765625</v>
      </c>
      <c r="T10">
        <v>532.84871111815698</v>
      </c>
      <c r="U10">
        <v>601.04324434825799</v>
      </c>
      <c r="V10">
        <v>0.03</v>
      </c>
      <c r="W10">
        <v>82978.5059072679</v>
      </c>
      <c r="X10">
        <v>3.1368633029053399E-2</v>
      </c>
      <c r="Y10">
        <v>5.6461472885750803</v>
      </c>
      <c r="Z10">
        <v>5.6461473058660498</v>
      </c>
      <c r="AA10">
        <v>-1.7290977538664301E-8</v>
      </c>
      <c r="AB10">
        <v>1.25667725740526E-5</v>
      </c>
      <c r="AC10">
        <v>684.40881616045897</v>
      </c>
      <c r="AD10">
        <v>2597.9956429087802</v>
      </c>
      <c r="AE10">
        <v>601.04324434825799</v>
      </c>
      <c r="AF10">
        <v>0</v>
      </c>
      <c r="AG10">
        <v>1.2641217773092201E-5</v>
      </c>
      <c r="AH10">
        <v>62.1031844149093</v>
      </c>
      <c r="AI10">
        <v>0.31525602258735702</v>
      </c>
      <c r="AJ10">
        <v>34.479610179060103</v>
      </c>
      <c r="AK10">
        <v>4.90044501888267</v>
      </c>
      <c r="AL10">
        <v>1.1293680422758501</v>
      </c>
      <c r="AM10">
        <v>608.62110606013596</v>
      </c>
      <c r="AN10">
        <v>5.6268163461936596E-9</v>
      </c>
      <c r="AO10">
        <v>7.4445199039625707E-8</v>
      </c>
      <c r="AP10">
        <v>3.8247510148439301</v>
      </c>
      <c r="AQ10">
        <v>3.7276568918544301E-5</v>
      </c>
      <c r="AR10">
        <v>6.3578314860659403E-6</v>
      </c>
      <c r="AS10">
        <v>17.341331757635299</v>
      </c>
      <c r="AT10">
        <v>11.2154638551751</v>
      </c>
      <c r="AU10">
        <v>3.5357425264547602</v>
      </c>
      <c r="AV10">
        <v>0.28900848838916099</v>
      </c>
      <c r="AW10">
        <v>7.5552867036788396E-3</v>
      </c>
      <c r="AX10">
        <v>0.28900848170104698</v>
      </c>
      <c r="AY10">
        <v>6.6881133409246696E-9</v>
      </c>
      <c r="AZ10">
        <v>1080577.4158407301</v>
      </c>
      <c r="BA10">
        <v>9.74614263095121E-6</v>
      </c>
      <c r="BB10">
        <v>5157591.0646889498</v>
      </c>
      <c r="BC10">
        <v>8928.4670327045005</v>
      </c>
      <c r="BD10">
        <v>0.173413325564757</v>
      </c>
      <c r="BE10">
        <v>3943750</v>
      </c>
      <c r="BF10">
        <v>1.30778854255187</v>
      </c>
      <c r="BG10">
        <v>1</v>
      </c>
      <c r="BH10">
        <v>-2.5999999999999999E-2</v>
      </c>
      <c r="BI10">
        <v>4.5999999999999999E-2</v>
      </c>
      <c r="BJ10">
        <v>5625</v>
      </c>
      <c r="BK10">
        <v>1.0482032406884401</v>
      </c>
      <c r="BL10">
        <v>75.772394947606003</v>
      </c>
      <c r="BM10">
        <v>5.1575910646889502</v>
      </c>
      <c r="BN10">
        <v>75.772394947606003</v>
      </c>
      <c r="BO10">
        <v>1.0482032406884401</v>
      </c>
      <c r="BP10">
        <v>1279.66424028751</v>
      </c>
      <c r="BQ10">
        <v>1</v>
      </c>
      <c r="BR10" t="s">
        <v>612</v>
      </c>
      <c r="BS10">
        <v>13.78952</v>
      </c>
      <c r="BT10">
        <v>1.0111543599999999</v>
      </c>
      <c r="BU10">
        <v>1.0366401828979299</v>
      </c>
      <c r="BV10">
        <v>1.0482032406884401</v>
      </c>
      <c r="BW10">
        <v>1.2083000608471599</v>
      </c>
      <c r="BX10">
        <v>4765233.3649660004</v>
      </c>
      <c r="BY10">
        <v>3943750</v>
      </c>
      <c r="BZ10">
        <v>80</v>
      </c>
      <c r="CA10" t="s">
        <v>782</v>
      </c>
      <c r="CB10" t="s">
        <v>783</v>
      </c>
      <c r="CC10">
        <v>1.0366401828979299</v>
      </c>
      <c r="CD10" t="s">
        <v>784</v>
      </c>
      <c r="CE10">
        <v>1.0366401828979299</v>
      </c>
      <c r="CF10" t="s">
        <v>785</v>
      </c>
      <c r="CG10">
        <v>1.2083000608471599</v>
      </c>
      <c r="CH10" t="s">
        <v>786</v>
      </c>
      <c r="CI10">
        <v>4765233.3649660004</v>
      </c>
      <c r="CJ10" t="s">
        <v>797</v>
      </c>
      <c r="CK10">
        <v>3943750</v>
      </c>
      <c r="CL10">
        <v>5157591.0646889498</v>
      </c>
      <c r="CM10">
        <v>392357.69972294901</v>
      </c>
      <c r="CN10">
        <v>1.30778854255187</v>
      </c>
      <c r="CO10">
        <v>9.9488481704710099E-2</v>
      </c>
      <c r="CP10">
        <v>8.2337562438718301E-2</v>
      </c>
      <c r="CQ10">
        <v>684.40881616045897</v>
      </c>
      <c r="CR10">
        <v>5.2060099414339902</v>
      </c>
      <c r="CS10">
        <v>1.2641217773092201E-5</v>
      </c>
      <c r="CT10">
        <v>5.59369223200062E-9</v>
      </c>
      <c r="CU10">
        <v>7.4445199039625707E-8</v>
      </c>
      <c r="CV10">
        <v>5.5936922320701098E-9</v>
      </c>
      <c r="CW10">
        <v>3.8247510148439301</v>
      </c>
      <c r="CX10">
        <v>1.28993570401015E-3</v>
      </c>
      <c r="CY10" t="s">
        <v>788</v>
      </c>
      <c r="CZ10" t="s">
        <v>789</v>
      </c>
    </row>
    <row r="11" spans="1:104">
      <c r="A11" t="s">
        <v>613</v>
      </c>
      <c r="B11">
        <v>13789520</v>
      </c>
      <c r="C11">
        <v>608.621106065763</v>
      </c>
      <c r="D11">
        <v>85.147893581579396</v>
      </c>
      <c r="E11">
        <v>624.86627494838604</v>
      </c>
      <c r="F11">
        <v>2643264.3898665099</v>
      </c>
      <c r="G11">
        <v>1562686.9740257801</v>
      </c>
      <c r="H11">
        <v>2.2019594042733499E-5</v>
      </c>
      <c r="I11">
        <v>7.2223252690249804E-5</v>
      </c>
      <c r="J11">
        <v>0.49112124879375701</v>
      </c>
      <c r="K11">
        <v>7679.7516396704104</v>
      </c>
      <c r="L11">
        <v>6.5036382888884496E-3</v>
      </c>
      <c r="M11">
        <v>10</v>
      </c>
      <c r="N11">
        <v>3634.08</v>
      </c>
      <c r="O11">
        <v>2.8502295699234199E-6</v>
      </c>
      <c r="P11">
        <v>5.9847340050885496E-3</v>
      </c>
      <c r="Q11">
        <v>1.905E-3</v>
      </c>
      <c r="R11">
        <v>0.15240000000000001</v>
      </c>
      <c r="S11">
        <v>5446118.9617187502</v>
      </c>
      <c r="T11">
        <v>541.31775243261598</v>
      </c>
      <c r="U11">
        <v>603.76243223228403</v>
      </c>
      <c r="V11">
        <v>0.03</v>
      </c>
      <c r="W11">
        <v>95854.480961844005</v>
      </c>
      <c r="X11">
        <v>2.9426133181738898E-2</v>
      </c>
      <c r="Y11">
        <v>5.8295281243322101</v>
      </c>
      <c r="Z11">
        <v>5.8295281357081601</v>
      </c>
      <c r="AA11">
        <v>-1.13759490716347E-8</v>
      </c>
      <c r="AB11">
        <v>1.0039048089484501E-5</v>
      </c>
      <c r="AC11">
        <v>677.341059894061</v>
      </c>
      <c r="AD11">
        <v>2906.7255552095398</v>
      </c>
      <c r="AE11">
        <v>603.76243304582999</v>
      </c>
      <c r="AF11">
        <v>8.13546080280503E-7</v>
      </c>
      <c r="AG11">
        <v>1.0104321201828E-5</v>
      </c>
      <c r="AH11">
        <v>77.740099231529001</v>
      </c>
      <c r="AI11">
        <v>0.35271912013770901</v>
      </c>
      <c r="AJ11">
        <v>30.835158693332399</v>
      </c>
      <c r="AK11">
        <v>4.5251598763392797</v>
      </c>
      <c r="AL11">
        <v>1.1293680422758501</v>
      </c>
      <c r="AM11">
        <v>608.62110606573697</v>
      </c>
      <c r="AN11">
        <v>2.61479726759717E-11</v>
      </c>
      <c r="AO11">
        <v>6.5273112343557305E-8</v>
      </c>
      <c r="AP11">
        <v>4.0641952901254301</v>
      </c>
      <c r="AQ11">
        <v>3.3013618777127699E-5</v>
      </c>
      <c r="AR11">
        <v>5.0847971570857898E-6</v>
      </c>
      <c r="AS11">
        <v>15.517175684575401</v>
      </c>
      <c r="AT11">
        <v>10.6597375955412</v>
      </c>
      <c r="AU11">
        <v>3.7598932655981399</v>
      </c>
      <c r="AV11">
        <v>0.30430202452729499</v>
      </c>
      <c r="AW11">
        <v>6.0355899735690501E-3</v>
      </c>
      <c r="AX11">
        <v>0.30430199473783298</v>
      </c>
      <c r="AY11">
        <v>2.9789462341334198E-8</v>
      </c>
      <c r="AZ11">
        <v>1080577.4158407301</v>
      </c>
      <c r="BA11">
        <v>8.1230394753271802E-6</v>
      </c>
      <c r="BB11">
        <v>5425736.8887614496</v>
      </c>
      <c r="BC11">
        <v>-20382.0729572987</v>
      </c>
      <c r="BD11">
        <v>-0.37424949951637299</v>
      </c>
      <c r="BE11">
        <v>4417000</v>
      </c>
      <c r="BF11">
        <v>1.2283760219066</v>
      </c>
      <c r="BG11">
        <v>1</v>
      </c>
      <c r="BH11">
        <v>1E-3</v>
      </c>
      <c r="BI11">
        <v>4.5999999999999999E-2</v>
      </c>
      <c r="BJ11">
        <v>5625</v>
      </c>
      <c r="BK11">
        <v>1.0518941579297001</v>
      </c>
      <c r="BL11">
        <v>67.303353633146997</v>
      </c>
      <c r="BM11">
        <v>5.4257368887614499</v>
      </c>
      <c r="BN11">
        <v>67.303353633146997</v>
      </c>
      <c r="BO11">
        <v>1.0518941579297001</v>
      </c>
      <c r="BP11">
        <v>745.47311961668299</v>
      </c>
      <c r="BQ11">
        <v>1</v>
      </c>
      <c r="BR11" t="s">
        <v>613</v>
      </c>
      <c r="BS11">
        <v>13.78952</v>
      </c>
      <c r="BT11">
        <v>1.0111543599999999</v>
      </c>
      <c r="BU11">
        <v>1.04029038447671</v>
      </c>
      <c r="BV11">
        <v>1.0518941579297001</v>
      </c>
      <c r="BW11">
        <v>1.13826683364875</v>
      </c>
      <c r="BX11">
        <v>5027724.60422651</v>
      </c>
      <c r="BY11">
        <v>4417000</v>
      </c>
      <c r="BZ11">
        <v>80</v>
      </c>
      <c r="CA11" t="s">
        <v>782</v>
      </c>
      <c r="CB11" t="s">
        <v>783</v>
      </c>
      <c r="CC11">
        <v>1.04029038447671</v>
      </c>
      <c r="CD11" t="s">
        <v>784</v>
      </c>
      <c r="CE11">
        <v>1.04029038447671</v>
      </c>
      <c r="CF11" t="s">
        <v>785</v>
      </c>
      <c r="CG11">
        <v>1.13826683364875</v>
      </c>
      <c r="CH11" t="s">
        <v>786</v>
      </c>
      <c r="CI11">
        <v>5027724.60422651</v>
      </c>
      <c r="CJ11" t="s">
        <v>798</v>
      </c>
      <c r="CK11">
        <v>4417000</v>
      </c>
      <c r="CL11">
        <v>5425736.8887614496</v>
      </c>
      <c r="CM11">
        <v>398012.28453493997</v>
      </c>
      <c r="CN11">
        <v>1.2283760219066</v>
      </c>
      <c r="CO11">
        <v>9.0109188257849998E-2</v>
      </c>
      <c r="CP11">
        <v>7.9163501557013793E-2</v>
      </c>
      <c r="CQ11">
        <v>677.341059894061</v>
      </c>
      <c r="CR11">
        <v>4.9796177524580099</v>
      </c>
      <c r="CS11">
        <v>1.0104321201828E-5</v>
      </c>
      <c r="CT11">
        <v>4.7201159442007004E-9</v>
      </c>
      <c r="CU11">
        <v>6.5273112343557305E-8</v>
      </c>
      <c r="CV11">
        <v>4.7201159442634098E-9</v>
      </c>
      <c r="CW11">
        <v>4.0641952901254301</v>
      </c>
      <c r="CX11">
        <v>1.5237400060401599E-3</v>
      </c>
      <c r="CY11" t="s">
        <v>788</v>
      </c>
      <c r="CZ11" t="s">
        <v>789</v>
      </c>
    </row>
    <row r="12" spans="1:104">
      <c r="A12" t="s">
        <v>614</v>
      </c>
      <c r="B12">
        <v>13789520</v>
      </c>
      <c r="C12">
        <v>608.621106065763</v>
      </c>
      <c r="D12">
        <v>85.147893581579396</v>
      </c>
      <c r="E12">
        <v>624.86627494838604</v>
      </c>
      <c r="F12">
        <v>2643264.3898665099</v>
      </c>
      <c r="G12">
        <v>1562686.9740257801</v>
      </c>
      <c r="H12">
        <v>2.2019594042733499E-5</v>
      </c>
      <c r="I12">
        <v>7.2223252690249804E-5</v>
      </c>
      <c r="J12">
        <v>0.49112124879375701</v>
      </c>
      <c r="K12">
        <v>7679.7516396704104</v>
      </c>
      <c r="L12">
        <v>6.5036382888884496E-3</v>
      </c>
      <c r="M12">
        <v>11</v>
      </c>
      <c r="N12">
        <v>3851.04</v>
      </c>
      <c r="O12">
        <v>2.8502295699234199E-6</v>
      </c>
      <c r="P12">
        <v>5.9847340050885496E-3</v>
      </c>
      <c r="Q12">
        <v>1.905E-3</v>
      </c>
      <c r="R12">
        <v>0.15240000000000001</v>
      </c>
      <c r="S12">
        <v>5905588.96484375</v>
      </c>
      <c r="T12">
        <v>534.00031274747698</v>
      </c>
      <c r="U12">
        <v>597.89841937806898</v>
      </c>
      <c r="V12">
        <v>0.03</v>
      </c>
      <c r="W12">
        <v>101577.136541656</v>
      </c>
      <c r="X12">
        <v>2.8694843233965098E-2</v>
      </c>
      <c r="Y12">
        <v>5.9033437360973897</v>
      </c>
      <c r="Z12">
        <v>5.9033437630197296</v>
      </c>
      <c r="AA12">
        <v>-2.6922339912971402E-8</v>
      </c>
      <c r="AB12">
        <v>9.1675815598689404E-6</v>
      </c>
      <c r="AC12">
        <v>681.05864527024005</v>
      </c>
      <c r="AD12">
        <v>3041.7457153528198</v>
      </c>
      <c r="AE12">
        <v>597.89842022816401</v>
      </c>
      <c r="AF12">
        <v>8.5009526173962502E-7</v>
      </c>
      <c r="AG12">
        <v>9.2338950965157903E-6</v>
      </c>
      <c r="AH12">
        <v>85.130041065898297</v>
      </c>
      <c r="AI12">
        <v>0.36910325795259002</v>
      </c>
      <c r="AJ12">
        <v>29.487832909022899</v>
      </c>
      <c r="AK12">
        <v>4.8196073822219896</v>
      </c>
      <c r="AL12">
        <v>1.1293680422758501</v>
      </c>
      <c r="AM12">
        <v>608.62110606215697</v>
      </c>
      <c r="AN12">
        <v>3.6060328056919401E-9</v>
      </c>
      <c r="AO12">
        <v>6.6313536646855006E-8</v>
      </c>
      <c r="AP12">
        <v>4.1642025088382697</v>
      </c>
      <c r="AQ12">
        <v>3.14469540061256E-5</v>
      </c>
      <c r="AR12">
        <v>4.6501043165813201E-6</v>
      </c>
      <c r="AS12">
        <v>14.849800399900101</v>
      </c>
      <c r="AT12">
        <v>10.4399321203711</v>
      </c>
      <c r="AU12">
        <v>3.8534129584328398</v>
      </c>
      <c r="AV12">
        <v>0.310789550405427</v>
      </c>
      <c r="AW12">
        <v>5.5116543771295797E-3</v>
      </c>
      <c r="AX12">
        <v>0.31078954602583497</v>
      </c>
      <c r="AY12">
        <v>4.3795919668632199E-9</v>
      </c>
      <c r="AZ12">
        <v>1080577.4158407301</v>
      </c>
      <c r="BA12">
        <v>7.5517350415550797E-6</v>
      </c>
      <c r="BB12">
        <v>5929231.6560779698</v>
      </c>
      <c r="BC12">
        <v>23642.691234224501</v>
      </c>
      <c r="BD12">
        <v>0.40034434118206602</v>
      </c>
      <c r="BE12">
        <v>4858700</v>
      </c>
      <c r="BF12">
        <v>1.2203329401028999</v>
      </c>
      <c r="BG12">
        <v>1</v>
      </c>
      <c r="BH12">
        <v>-1.7999999999999999E-2</v>
      </c>
      <c r="BI12">
        <v>4.5999999999999999E-2</v>
      </c>
      <c r="BJ12">
        <v>5625</v>
      </c>
      <c r="BK12">
        <v>1.04874103803582</v>
      </c>
      <c r="BL12">
        <v>74.620793318286005</v>
      </c>
      <c r="BM12">
        <v>5.9292316560779703</v>
      </c>
      <c r="BN12">
        <v>74.620793318286005</v>
      </c>
      <c r="BO12">
        <v>1.04874103803582</v>
      </c>
      <c r="BP12">
        <v>1198.5993299874799</v>
      </c>
      <c r="BQ12">
        <v>1</v>
      </c>
      <c r="BR12" t="s">
        <v>614</v>
      </c>
      <c r="BS12">
        <v>13.78952</v>
      </c>
      <c r="BT12">
        <v>1.0111543599999999</v>
      </c>
      <c r="BU12">
        <v>1.03717204763457</v>
      </c>
      <c r="BV12">
        <v>1.04874103803582</v>
      </c>
      <c r="BW12">
        <v>1.1223999568373499</v>
      </c>
      <c r="BX12">
        <v>5453404.6702856198</v>
      </c>
      <c r="BY12">
        <v>4858700</v>
      </c>
      <c r="BZ12">
        <v>80</v>
      </c>
      <c r="CA12" t="s">
        <v>782</v>
      </c>
      <c r="CB12" t="s">
        <v>783</v>
      </c>
      <c r="CC12">
        <v>1.03717204763457</v>
      </c>
      <c r="CD12" t="s">
        <v>784</v>
      </c>
      <c r="CE12">
        <v>1.03717204763457</v>
      </c>
      <c r="CF12" t="s">
        <v>785</v>
      </c>
      <c r="CG12">
        <v>1.1223999568373499</v>
      </c>
      <c r="CH12" t="s">
        <v>786</v>
      </c>
      <c r="CI12">
        <v>5453404.6702856198</v>
      </c>
      <c r="CJ12" t="s">
        <v>799</v>
      </c>
      <c r="CK12">
        <v>4858700</v>
      </c>
      <c r="CL12">
        <v>5929231.6560779698</v>
      </c>
      <c r="CM12">
        <v>475826.98579235002</v>
      </c>
      <c r="CN12">
        <v>1.2203329401028999</v>
      </c>
      <c r="CO12">
        <v>9.793298326555E-2</v>
      </c>
      <c r="CP12">
        <v>8.7253195858543395E-2</v>
      </c>
      <c r="CQ12">
        <v>681.05864527024005</v>
      </c>
      <c r="CR12">
        <v>5.0668024582420204</v>
      </c>
      <c r="CS12">
        <v>9.2338950965157903E-6</v>
      </c>
      <c r="CT12">
        <v>5.2366276619811897E-9</v>
      </c>
      <c r="CU12">
        <v>6.6313536646855006E-8</v>
      </c>
      <c r="CV12">
        <v>5.2366276619863099E-9</v>
      </c>
      <c r="CW12">
        <v>4.1642025088382697</v>
      </c>
      <c r="CX12">
        <v>1.9349827064099E-3</v>
      </c>
      <c r="CY12" t="s">
        <v>788</v>
      </c>
      <c r="CZ12" t="s">
        <v>789</v>
      </c>
    </row>
    <row r="13" spans="1:104">
      <c r="A13" t="s">
        <v>615</v>
      </c>
      <c r="B13">
        <v>13789520</v>
      </c>
      <c r="C13">
        <v>608.621106065763</v>
      </c>
      <c r="D13">
        <v>85.147893581579396</v>
      </c>
      <c r="E13">
        <v>624.86627494838604</v>
      </c>
      <c r="F13">
        <v>2643264.3898665099</v>
      </c>
      <c r="G13">
        <v>1562686.9740257801</v>
      </c>
      <c r="H13">
        <v>2.2019594042733499E-5</v>
      </c>
      <c r="I13">
        <v>7.2223252690249804E-5</v>
      </c>
      <c r="J13">
        <v>0.49112124879375701</v>
      </c>
      <c r="K13">
        <v>7679.7516396704104</v>
      </c>
      <c r="L13">
        <v>6.5036382888884496E-3</v>
      </c>
      <c r="M13">
        <v>12</v>
      </c>
      <c r="N13">
        <v>3905.28</v>
      </c>
      <c r="O13">
        <v>2.8502295699234199E-6</v>
      </c>
      <c r="P13">
        <v>5.9847340050885496E-3</v>
      </c>
      <c r="Q13">
        <v>1.905E-3</v>
      </c>
      <c r="R13">
        <v>0.15240000000000001</v>
      </c>
      <c r="S13">
        <v>5992891.16796875</v>
      </c>
      <c r="T13">
        <v>532.84871111815698</v>
      </c>
      <c r="U13">
        <v>596.79082896730597</v>
      </c>
      <c r="V13">
        <v>0.03</v>
      </c>
      <c r="W13">
        <v>103007.800436608</v>
      </c>
      <c r="X13">
        <v>2.85224803085561E-2</v>
      </c>
      <c r="Y13">
        <v>5.9211539858301698</v>
      </c>
      <c r="Z13">
        <v>5.9211539940556204</v>
      </c>
      <c r="AA13">
        <v>-8.2254532074443903E-9</v>
      </c>
      <c r="AB13">
        <v>8.9685669488103606E-6</v>
      </c>
      <c r="AC13">
        <v>681.37271813393704</v>
      </c>
      <c r="AD13">
        <v>3075.3090688970001</v>
      </c>
      <c r="AE13">
        <v>596.79082982025704</v>
      </c>
      <c r="AF13">
        <v>8.5295141616370497E-7</v>
      </c>
      <c r="AG13">
        <v>9.0346180698057004E-6</v>
      </c>
      <c r="AH13">
        <v>87.019096709774402</v>
      </c>
      <c r="AI13">
        <v>0.37317603204361399</v>
      </c>
      <c r="AJ13">
        <v>29.169808802198599</v>
      </c>
      <c r="AK13">
        <v>4.8583790396639897</v>
      </c>
      <c r="AL13">
        <v>1.1293680422758501</v>
      </c>
      <c r="AM13">
        <v>608.62110606246597</v>
      </c>
      <c r="AN13">
        <v>3.29669092025142E-9</v>
      </c>
      <c r="AO13">
        <v>6.6051120995341507E-8</v>
      </c>
      <c r="AP13">
        <v>4.18834690457994</v>
      </c>
      <c r="AQ13">
        <v>3.1085437035551403E-5</v>
      </c>
      <c r="AR13">
        <v>4.5503345954005201E-6</v>
      </c>
      <c r="AS13">
        <v>14.691533068505001</v>
      </c>
      <c r="AT13">
        <v>10.3863567305457</v>
      </c>
      <c r="AU13">
        <v>3.87593939209451</v>
      </c>
      <c r="AV13">
        <v>0.31240751248542997</v>
      </c>
      <c r="AW13">
        <v>5.3920045278219499E-3</v>
      </c>
      <c r="AX13">
        <v>0.31240750764248898</v>
      </c>
      <c r="AY13">
        <v>4.8429413812556302E-9</v>
      </c>
      <c r="AZ13">
        <v>1080577.4158407301</v>
      </c>
      <c r="BA13">
        <v>7.4218869028159097E-6</v>
      </c>
      <c r="BB13">
        <v>6009091.7179424297</v>
      </c>
      <c r="BC13">
        <v>16200.5499736816</v>
      </c>
      <c r="BD13">
        <v>0.2703294540083</v>
      </c>
      <c r="BE13">
        <v>4890250</v>
      </c>
      <c r="BF13">
        <v>1.2287902904641701</v>
      </c>
      <c r="BG13">
        <v>1</v>
      </c>
      <c r="BH13">
        <v>-2.5999999999999999E-2</v>
      </c>
      <c r="BI13">
        <v>4.5999999999999999E-2</v>
      </c>
      <c r="BJ13">
        <v>5625</v>
      </c>
      <c r="BK13">
        <v>1.0482032406884401</v>
      </c>
      <c r="BL13">
        <v>75.772394947606003</v>
      </c>
      <c r="BM13">
        <v>6.0090917179424297</v>
      </c>
      <c r="BN13">
        <v>75.772394947606003</v>
      </c>
      <c r="BO13">
        <v>1.0482032406884401</v>
      </c>
      <c r="BP13">
        <v>1279.66424028751</v>
      </c>
      <c r="BQ13">
        <v>1</v>
      </c>
      <c r="BR13" t="s">
        <v>615</v>
      </c>
      <c r="BS13">
        <v>13.78952</v>
      </c>
      <c r="BT13">
        <v>1.0111543599999999</v>
      </c>
      <c r="BU13">
        <v>1.0366401828979299</v>
      </c>
      <c r="BV13">
        <v>1.0482032406884401</v>
      </c>
      <c r="BW13">
        <v>1.13427786832708</v>
      </c>
      <c r="BX13">
        <v>5546902.3455865001</v>
      </c>
      <c r="BY13">
        <v>4890250</v>
      </c>
      <c r="BZ13">
        <v>80</v>
      </c>
      <c r="CA13" t="s">
        <v>782</v>
      </c>
      <c r="CB13" t="s">
        <v>783</v>
      </c>
      <c r="CC13">
        <v>1.0366401828979299</v>
      </c>
      <c r="CD13" t="s">
        <v>784</v>
      </c>
      <c r="CE13">
        <v>1.0366401828979299</v>
      </c>
      <c r="CF13" t="s">
        <v>785</v>
      </c>
      <c r="CG13">
        <v>1.13427786832708</v>
      </c>
      <c r="CH13" t="s">
        <v>786</v>
      </c>
      <c r="CI13">
        <v>5546902.3455865001</v>
      </c>
      <c r="CJ13" t="s">
        <v>800</v>
      </c>
      <c r="CK13">
        <v>4890250</v>
      </c>
      <c r="CL13">
        <v>6009091.7179424297</v>
      </c>
      <c r="CM13">
        <v>462189.37235592998</v>
      </c>
      <c r="CN13">
        <v>1.2287902904641701</v>
      </c>
      <c r="CO13">
        <v>9.4512422137090102E-2</v>
      </c>
      <c r="CP13">
        <v>8.3323870434397401E-2</v>
      </c>
      <c r="CQ13">
        <v>681.37271813393704</v>
      </c>
      <c r="CR13">
        <v>5.0594585764060902</v>
      </c>
      <c r="CS13">
        <v>9.0346180698057004E-6</v>
      </c>
      <c r="CT13">
        <v>4.9969313019510904E-9</v>
      </c>
      <c r="CU13">
        <v>6.6051120995341507E-8</v>
      </c>
      <c r="CV13">
        <v>4.9969313019511003E-9</v>
      </c>
      <c r="CW13">
        <v>4.18834690457994</v>
      </c>
      <c r="CX13">
        <v>1.9077697438500999E-3</v>
      </c>
      <c r="CY13" t="s">
        <v>788</v>
      </c>
      <c r="CZ13" t="s">
        <v>789</v>
      </c>
    </row>
    <row r="14" spans="1:104">
      <c r="A14" t="s">
        <v>616</v>
      </c>
      <c r="B14">
        <v>13789520</v>
      </c>
      <c r="C14">
        <v>608.621106065763</v>
      </c>
      <c r="D14">
        <v>85.147893581579396</v>
      </c>
      <c r="E14">
        <v>624.86627494838604</v>
      </c>
      <c r="F14">
        <v>2643264.3898665099</v>
      </c>
      <c r="G14">
        <v>1562686.9740257801</v>
      </c>
      <c r="H14">
        <v>2.2019594042733499E-5</v>
      </c>
      <c r="I14">
        <v>7.2223252690249804E-5</v>
      </c>
      <c r="J14">
        <v>0.49112124879375701</v>
      </c>
      <c r="K14">
        <v>7679.7516396704104</v>
      </c>
      <c r="L14">
        <v>6.5036382888884496E-3</v>
      </c>
      <c r="M14">
        <v>13</v>
      </c>
      <c r="N14">
        <v>3918.84</v>
      </c>
      <c r="O14">
        <v>2.8502295699234199E-6</v>
      </c>
      <c r="P14">
        <v>5.9847340050885496E-3</v>
      </c>
      <c r="Q14">
        <v>1.905E-3</v>
      </c>
      <c r="R14">
        <v>0.15240000000000001</v>
      </c>
      <c r="S14">
        <v>6176379.39453125</v>
      </c>
      <c r="T14">
        <v>527.29080640581196</v>
      </c>
      <c r="U14">
        <v>592.96265420131294</v>
      </c>
      <c r="V14">
        <v>0.03</v>
      </c>
      <c r="W14">
        <v>103365.466410347</v>
      </c>
      <c r="X14">
        <v>2.8480000643945399E-2</v>
      </c>
      <c r="Y14">
        <v>5.9255682222598498</v>
      </c>
      <c r="Z14">
        <v>5.9255682336923297</v>
      </c>
      <c r="AA14">
        <v>-1.1432471858086E-8</v>
      </c>
      <c r="AB14">
        <v>8.9198928738435904E-6</v>
      </c>
      <c r="AC14">
        <v>684.60627205649303</v>
      </c>
      <c r="AD14">
        <v>3083.68832733613</v>
      </c>
      <c r="AE14">
        <v>592.96265420131203</v>
      </c>
      <c r="AF14">
        <v>0</v>
      </c>
      <c r="AG14">
        <v>8.9878926626725507E-6</v>
      </c>
      <c r="AH14">
        <v>87.493942551164693</v>
      </c>
      <c r="AI14">
        <v>0.374192820387721</v>
      </c>
      <c r="AJ14">
        <v>29.0980154238671</v>
      </c>
      <c r="AK14">
        <v>5.0785794954061698</v>
      </c>
      <c r="AL14">
        <v>1.1293680422758501</v>
      </c>
      <c r="AM14">
        <v>608.62110606394799</v>
      </c>
      <c r="AN14">
        <v>1.81535142473876E-9</v>
      </c>
      <c r="AO14">
        <v>6.7999788828967096E-8</v>
      </c>
      <c r="AP14">
        <v>4.1951160750940604</v>
      </c>
      <c r="AQ14">
        <v>3.0985200068188303E-5</v>
      </c>
      <c r="AR14">
        <v>4.5279462257507598E-6</v>
      </c>
      <c r="AS14">
        <v>14.659081284150499</v>
      </c>
      <c r="AT14">
        <v>10.375300131461101</v>
      </c>
      <c r="AU14">
        <v>3.8823628185605101</v>
      </c>
      <c r="AV14">
        <v>0.31275325653355202</v>
      </c>
      <c r="AW14">
        <v>5.3627411199546303E-3</v>
      </c>
      <c r="AX14">
        <v>0.31275325156767803</v>
      </c>
      <c r="AY14">
        <v>4.96587398979287E-9</v>
      </c>
      <c r="AZ14">
        <v>1080577.4158407301</v>
      </c>
      <c r="BA14">
        <v>7.3860173386248004E-6</v>
      </c>
      <c r="BB14">
        <v>6216418.0591038698</v>
      </c>
      <c r="BC14">
        <v>40038.664572618902</v>
      </c>
      <c r="BD14">
        <v>0.64825461674310902</v>
      </c>
      <c r="BE14">
        <v>5426600</v>
      </c>
      <c r="BF14">
        <v>1.1455456564154101</v>
      </c>
      <c r="BG14">
        <v>1</v>
      </c>
      <c r="BH14">
        <v>-1.2E-2</v>
      </c>
      <c r="BI14">
        <v>4.5999999999999999E-2</v>
      </c>
      <c r="BJ14">
        <v>5625</v>
      </c>
      <c r="BK14">
        <v>1.04548557953498</v>
      </c>
      <c r="BL14">
        <v>81.330299659950995</v>
      </c>
      <c r="BM14">
        <v>6.2164180591038702</v>
      </c>
      <c r="BN14">
        <v>81.330299659950995</v>
      </c>
      <c r="BO14">
        <v>1.04548557953498</v>
      </c>
      <c r="BP14">
        <v>1708.19366998135</v>
      </c>
      <c r="BQ14">
        <v>1</v>
      </c>
      <c r="BR14" t="s">
        <v>616</v>
      </c>
      <c r="BS14">
        <v>13.78952</v>
      </c>
      <c r="BT14">
        <v>1.0111543599999999</v>
      </c>
      <c r="BU14">
        <v>1.03395250111465</v>
      </c>
      <c r="BV14">
        <v>1.04548557953498</v>
      </c>
      <c r="BW14">
        <v>1.0550140713223</v>
      </c>
      <c r="BX14">
        <v>5725139.35943757</v>
      </c>
      <c r="BY14">
        <v>5426600</v>
      </c>
      <c r="BZ14">
        <v>80</v>
      </c>
      <c r="CA14" t="s">
        <v>782</v>
      </c>
      <c r="CB14" t="s">
        <v>783</v>
      </c>
      <c r="CC14">
        <v>1.03395250111465</v>
      </c>
      <c r="CD14" t="s">
        <v>784</v>
      </c>
      <c r="CE14">
        <v>1.03395250111465</v>
      </c>
      <c r="CF14" t="s">
        <v>785</v>
      </c>
      <c r="CG14">
        <v>1.0550140713223</v>
      </c>
      <c r="CH14" t="s">
        <v>786</v>
      </c>
      <c r="CI14">
        <v>5725139.35943757</v>
      </c>
      <c r="CJ14" t="s">
        <v>801</v>
      </c>
      <c r="CK14">
        <v>5426600</v>
      </c>
      <c r="CL14">
        <v>6216418.0591038698</v>
      </c>
      <c r="CM14">
        <v>491278.69966629997</v>
      </c>
      <c r="CN14">
        <v>1.1455456564154101</v>
      </c>
      <c r="CO14">
        <v>9.0531585093110101E-2</v>
      </c>
      <c r="CP14">
        <v>8.5810784475739296E-2</v>
      </c>
      <c r="CQ14">
        <v>684.60627205649303</v>
      </c>
      <c r="CR14">
        <v>5.1359255702660702</v>
      </c>
      <c r="CS14">
        <v>8.9878926626725507E-6</v>
      </c>
      <c r="CT14">
        <v>5.2828543027706902E-9</v>
      </c>
      <c r="CU14">
        <v>6.7999788828967096E-8</v>
      </c>
      <c r="CV14">
        <v>5.2828543027740899E-9</v>
      </c>
      <c r="CW14">
        <v>4.1951160750940604</v>
      </c>
      <c r="CX14">
        <v>2.0325646206504899E-3</v>
      </c>
      <c r="CY14" t="s">
        <v>788</v>
      </c>
      <c r="CZ14" t="s">
        <v>789</v>
      </c>
    </row>
    <row r="15" spans="1:104">
      <c r="A15" t="s">
        <v>617</v>
      </c>
      <c r="B15">
        <v>13789520</v>
      </c>
      <c r="C15">
        <v>608.621106065763</v>
      </c>
      <c r="D15">
        <v>85.147893581579396</v>
      </c>
      <c r="E15">
        <v>624.86627494838604</v>
      </c>
      <c r="F15">
        <v>2643264.3898665099</v>
      </c>
      <c r="G15">
        <v>1562686.9740257801</v>
      </c>
      <c r="H15">
        <v>2.2019594042733499E-5</v>
      </c>
      <c r="I15">
        <v>7.2223252690249804E-5</v>
      </c>
      <c r="J15">
        <v>0.49112124879375701</v>
      </c>
      <c r="K15">
        <v>7679.7516396704104</v>
      </c>
      <c r="L15">
        <v>6.5036382888884496E-3</v>
      </c>
      <c r="M15">
        <v>14</v>
      </c>
      <c r="N15">
        <v>2752.68</v>
      </c>
      <c r="O15">
        <v>1.6417322322758899E-5</v>
      </c>
      <c r="P15">
        <v>1.4363361612212499E-2</v>
      </c>
      <c r="Q15">
        <v>4.5719999999999997E-3</v>
      </c>
      <c r="R15">
        <v>0.29527500000000001</v>
      </c>
      <c r="S15">
        <v>1937291.44921875</v>
      </c>
      <c r="T15">
        <v>601.93187912108897</v>
      </c>
      <c r="U15">
        <v>625.60592618193505</v>
      </c>
      <c r="V15">
        <v>0.03</v>
      </c>
      <c r="W15">
        <v>174254.862405263</v>
      </c>
      <c r="X15">
        <v>2.71585731940364E-2</v>
      </c>
      <c r="Y15">
        <v>6.0680133133750997</v>
      </c>
      <c r="Z15">
        <v>6.0680133207565996</v>
      </c>
      <c r="AA15">
        <v>-7.3815025203316501E-9</v>
      </c>
      <c r="AB15">
        <v>1.8958164748989801E-5</v>
      </c>
      <c r="AC15">
        <v>632.63838410081098</v>
      </c>
      <c r="AD15">
        <v>5076.4883207283001</v>
      </c>
      <c r="AE15">
        <v>625.60592618193402</v>
      </c>
      <c r="AF15">
        <v>0</v>
      </c>
      <c r="AG15">
        <v>1.8997797705205999E-5</v>
      </c>
      <c r="AH15">
        <v>41.1662523772615</v>
      </c>
      <c r="AI15">
        <v>0.25667118949182999</v>
      </c>
      <c r="AJ15">
        <v>42.188144431337399</v>
      </c>
      <c r="AK15">
        <v>1.5039088431955201</v>
      </c>
      <c r="AL15">
        <v>1.1293680422758501</v>
      </c>
      <c r="AM15">
        <v>608.62110606266901</v>
      </c>
      <c r="AN15">
        <v>3.0942146622692202E-9</v>
      </c>
      <c r="AO15">
        <v>3.9632956216256102E-8</v>
      </c>
      <c r="AP15">
        <v>3.3976493657616</v>
      </c>
      <c r="AQ15">
        <v>4.7237309370795897E-5</v>
      </c>
      <c r="AR15">
        <v>9.5187153307111396E-6</v>
      </c>
      <c r="AS15">
        <v>21.138078392253899</v>
      </c>
      <c r="AT15">
        <v>12.205380385870001</v>
      </c>
      <c r="AU15">
        <v>3.1327695018415</v>
      </c>
      <c r="AV15">
        <v>0.26487986392010199</v>
      </c>
      <c r="AW15">
        <v>1.13978644246288E-2</v>
      </c>
      <c r="AX15">
        <v>0.26487985510461098</v>
      </c>
      <c r="AY15">
        <v>8.8154903377102301E-9</v>
      </c>
      <c r="AZ15">
        <v>1080577.4158407301</v>
      </c>
      <c r="BA15">
        <v>1.39029382627914E-5</v>
      </c>
      <c r="BB15">
        <v>1924832.06806362</v>
      </c>
      <c r="BC15">
        <v>-12459.381155133</v>
      </c>
      <c r="BD15">
        <v>-0.64313406019303399</v>
      </c>
      <c r="BE15">
        <v>2075990</v>
      </c>
      <c r="BF15">
        <v>0.92718754332324205</v>
      </c>
      <c r="BG15">
        <v>1</v>
      </c>
      <c r="BH15">
        <v>0.13700000000000001</v>
      </c>
      <c r="BI15">
        <v>4.5999999999999999E-2</v>
      </c>
      <c r="BJ15">
        <v>5625</v>
      </c>
      <c r="BK15">
        <v>1.04934041634304</v>
      </c>
      <c r="BL15">
        <v>6.6892269446740302</v>
      </c>
      <c r="BM15">
        <v>1.9248320680636199</v>
      </c>
      <c r="BN15">
        <v>6.6892269446740302</v>
      </c>
      <c r="BO15">
        <v>1.04934041634304</v>
      </c>
      <c r="BP15">
        <v>1109.6076015434301</v>
      </c>
      <c r="BQ15">
        <v>1</v>
      </c>
      <c r="BR15" t="s">
        <v>617</v>
      </c>
      <c r="BS15">
        <v>13.78952</v>
      </c>
      <c r="BT15">
        <v>1.0111543599999999</v>
      </c>
      <c r="BU15">
        <v>1.03776481401221</v>
      </c>
      <c r="BV15">
        <v>1.04934041634304</v>
      </c>
      <c r="BW15">
        <v>0.74377527599154003</v>
      </c>
      <c r="BX15">
        <v>1544070.0352056799</v>
      </c>
      <c r="BY15">
        <v>2075990</v>
      </c>
      <c r="BZ15">
        <v>64.5833333333333</v>
      </c>
      <c r="CA15" t="s">
        <v>782</v>
      </c>
      <c r="CB15" t="s">
        <v>783</v>
      </c>
      <c r="CC15">
        <v>1.03776481401221</v>
      </c>
      <c r="CD15" t="s">
        <v>784</v>
      </c>
      <c r="CE15">
        <v>1.03776481401221</v>
      </c>
      <c r="CF15" t="s">
        <v>785</v>
      </c>
      <c r="CG15">
        <v>0.74377527599154003</v>
      </c>
      <c r="CH15" t="s">
        <v>786</v>
      </c>
      <c r="CI15">
        <v>1544070.0352056799</v>
      </c>
      <c r="CJ15" t="s">
        <v>802</v>
      </c>
      <c r="CK15">
        <v>2075990</v>
      </c>
      <c r="CL15">
        <v>1924832.06806362</v>
      </c>
      <c r="CM15">
        <v>380762.03285794001</v>
      </c>
      <c r="CN15">
        <v>0.92718754332324205</v>
      </c>
      <c r="CO15">
        <v>0.18341226733170199</v>
      </c>
      <c r="CP15">
        <v>0.246596348725348</v>
      </c>
      <c r="CQ15">
        <v>632.63838410081098</v>
      </c>
      <c r="CR15">
        <v>4.3102737851819501</v>
      </c>
      <c r="CS15">
        <v>1.8997797705205999E-5</v>
      </c>
      <c r="CT15">
        <v>7.81256463720044E-9</v>
      </c>
      <c r="CU15">
        <v>3.9632956216256102E-8</v>
      </c>
      <c r="CV15">
        <v>7.8125646372174006E-9</v>
      </c>
      <c r="CW15">
        <v>3.3976493657616</v>
      </c>
      <c r="CX15">
        <v>9.7752782449989106E-4</v>
      </c>
      <c r="CY15" t="s">
        <v>788</v>
      </c>
      <c r="CZ15" t="s">
        <v>803</v>
      </c>
    </row>
    <row r="16" spans="1:104">
      <c r="A16" t="s">
        <v>618</v>
      </c>
      <c r="B16">
        <v>13789520</v>
      </c>
      <c r="C16">
        <v>608.621106065763</v>
      </c>
      <c r="D16">
        <v>85.147893581579396</v>
      </c>
      <c r="E16">
        <v>624.86627494838604</v>
      </c>
      <c r="F16">
        <v>2643264.3898665099</v>
      </c>
      <c r="G16">
        <v>1562686.9740257801</v>
      </c>
      <c r="H16">
        <v>2.2019594042733499E-5</v>
      </c>
      <c r="I16">
        <v>7.2223252690249804E-5</v>
      </c>
      <c r="J16">
        <v>0.49112124879375701</v>
      </c>
      <c r="K16">
        <v>7679.7516396704104</v>
      </c>
      <c r="L16">
        <v>6.5036382888884496E-3</v>
      </c>
      <c r="M16">
        <v>15</v>
      </c>
      <c r="N16">
        <v>3403.56</v>
      </c>
      <c r="O16">
        <v>1.6417322322758899E-5</v>
      </c>
      <c r="P16">
        <v>1.4363361612212499E-2</v>
      </c>
      <c r="Q16">
        <v>4.5719999999999997E-3</v>
      </c>
      <c r="R16">
        <v>0.29527500000000001</v>
      </c>
      <c r="S16">
        <v>2770696.8457812499</v>
      </c>
      <c r="T16">
        <v>594.22932005256598</v>
      </c>
      <c r="U16">
        <v>621.61281471778204</v>
      </c>
      <c r="V16">
        <v>0.03</v>
      </c>
      <c r="W16">
        <v>215457.98257990601</v>
      </c>
      <c r="X16">
        <v>2.48435621330972E-2</v>
      </c>
      <c r="Y16">
        <v>6.3444366739096001</v>
      </c>
      <c r="Z16">
        <v>6.3444367045684302</v>
      </c>
      <c r="AA16">
        <v>-3.0658828364948898E-8</v>
      </c>
      <c r="AB16">
        <v>1.3556076460718E-5</v>
      </c>
      <c r="AC16">
        <v>639.77006165575801</v>
      </c>
      <c r="AD16">
        <v>6003.3620151630303</v>
      </c>
      <c r="AE16">
        <v>621.61281513638198</v>
      </c>
      <c r="AF16">
        <v>4.1859937027766099E-7</v>
      </c>
      <c r="AG16">
        <v>1.3599156658165899E-5</v>
      </c>
      <c r="AH16">
        <v>57.570979105061902</v>
      </c>
      <c r="AI16">
        <v>0.303534642853448</v>
      </c>
      <c r="AJ16">
        <v>35.713324811847997</v>
      </c>
      <c r="AK16">
        <v>2.0027149696055599</v>
      </c>
      <c r="AL16">
        <v>1.1293680422758501</v>
      </c>
      <c r="AM16">
        <v>608.62110605835403</v>
      </c>
      <c r="AN16">
        <v>7.4091985879931599E-9</v>
      </c>
      <c r="AO16">
        <v>4.3080197447926798E-8</v>
      </c>
      <c r="AP16">
        <v>3.7382288598984199</v>
      </c>
      <c r="AQ16">
        <v>3.9022087320319297E-5</v>
      </c>
      <c r="AR16">
        <v>6.8211184278069097E-6</v>
      </c>
      <c r="AS16">
        <v>17.913229777088599</v>
      </c>
      <c r="AT16">
        <v>11.3776976677179</v>
      </c>
      <c r="AU16">
        <v>3.4535253980652501</v>
      </c>
      <c r="AV16">
        <v>0.28470346183317102</v>
      </c>
      <c r="AW16">
        <v>8.1500674603747492E-3</v>
      </c>
      <c r="AX16">
        <v>0.28470345915790501</v>
      </c>
      <c r="AY16">
        <v>2.6752660642337402E-9</v>
      </c>
      <c r="AZ16">
        <v>1080577.4158407301</v>
      </c>
      <c r="BA16">
        <v>1.0438656589200801E-5</v>
      </c>
      <c r="BB16">
        <v>2786609.0738168298</v>
      </c>
      <c r="BC16">
        <v>15912.228035579899</v>
      </c>
      <c r="BD16">
        <v>0.57430418848631404</v>
      </c>
      <c r="BE16">
        <v>2161175</v>
      </c>
      <c r="BF16">
        <v>1.2893953862213099</v>
      </c>
      <c r="BG16">
        <v>1</v>
      </c>
      <c r="BH16">
        <v>6.0999999999999999E-2</v>
      </c>
      <c r="BI16">
        <v>4.5999999999999999E-2</v>
      </c>
      <c r="BJ16">
        <v>5625</v>
      </c>
      <c r="BK16">
        <v>1.05254897431731</v>
      </c>
      <c r="BL16">
        <v>14.391786013197001</v>
      </c>
      <c r="BM16">
        <v>2.7866090738168299</v>
      </c>
      <c r="BN16">
        <v>14.391786013197001</v>
      </c>
      <c r="BO16">
        <v>1.05254897431731</v>
      </c>
      <c r="BP16">
        <v>655.78062359389196</v>
      </c>
      <c r="BQ16">
        <v>1</v>
      </c>
      <c r="BR16" t="s">
        <v>618</v>
      </c>
      <c r="BS16">
        <v>13.78952</v>
      </c>
      <c r="BT16">
        <v>1.0111543599999999</v>
      </c>
      <c r="BU16">
        <v>1.0409379773799401</v>
      </c>
      <c r="BV16">
        <v>1.05254897431731</v>
      </c>
      <c r="BW16">
        <v>1.0710922770206699</v>
      </c>
      <c r="BX16">
        <v>2314817.8517901502</v>
      </c>
      <c r="BY16">
        <v>2161175</v>
      </c>
      <c r="BZ16">
        <v>64.5833333333333</v>
      </c>
      <c r="CA16" t="s">
        <v>782</v>
      </c>
      <c r="CB16" t="s">
        <v>783</v>
      </c>
      <c r="CC16">
        <v>1.0409379773799401</v>
      </c>
      <c r="CD16" t="s">
        <v>784</v>
      </c>
      <c r="CE16">
        <v>1.0409379773799401</v>
      </c>
      <c r="CF16" t="s">
        <v>785</v>
      </c>
      <c r="CG16">
        <v>1.0710922770206699</v>
      </c>
      <c r="CH16" t="s">
        <v>786</v>
      </c>
      <c r="CI16">
        <v>2314817.8517901502</v>
      </c>
      <c r="CJ16" t="s">
        <v>804</v>
      </c>
      <c r="CK16">
        <v>2161175</v>
      </c>
      <c r="CL16">
        <v>2786609.0738168298</v>
      </c>
      <c r="CM16">
        <v>471791.22202668001</v>
      </c>
      <c r="CN16">
        <v>1.2893953862213099</v>
      </c>
      <c r="CO16">
        <v>0.21830310920064</v>
      </c>
      <c r="CP16">
        <v>0.20381354051759901</v>
      </c>
      <c r="CQ16">
        <v>639.77006165575801</v>
      </c>
      <c r="CR16">
        <v>4.4191785485650099</v>
      </c>
      <c r="CS16">
        <v>1.3599156658165899E-5</v>
      </c>
      <c r="CT16">
        <v>7.2506518324992899E-9</v>
      </c>
      <c r="CU16">
        <v>4.3080197447926798E-8</v>
      </c>
      <c r="CV16">
        <v>7.2506518325128002E-9</v>
      </c>
      <c r="CW16">
        <v>3.7382288598984199</v>
      </c>
      <c r="CX16">
        <v>1.49982811458971E-3</v>
      </c>
      <c r="CY16" t="s">
        <v>788</v>
      </c>
      <c r="CZ16" t="s">
        <v>789</v>
      </c>
    </row>
    <row r="17" spans="1:104">
      <c r="A17" t="s">
        <v>619</v>
      </c>
      <c r="B17">
        <v>13789520</v>
      </c>
      <c r="C17">
        <v>608.621106065763</v>
      </c>
      <c r="D17">
        <v>85.147893581579396</v>
      </c>
      <c r="E17">
        <v>624.86627494838604</v>
      </c>
      <c r="F17">
        <v>2643264.3898665099</v>
      </c>
      <c r="G17">
        <v>1562686.9740257801</v>
      </c>
      <c r="H17">
        <v>2.2019594042733499E-5</v>
      </c>
      <c r="I17">
        <v>7.2223252690249804E-5</v>
      </c>
      <c r="J17">
        <v>0.49112124879375701</v>
      </c>
      <c r="K17">
        <v>7679.7516396704104</v>
      </c>
      <c r="L17">
        <v>6.5036382888884496E-3</v>
      </c>
      <c r="M17">
        <v>16</v>
      </c>
      <c r="N17">
        <v>3403.56</v>
      </c>
      <c r="O17">
        <v>1.6417322322758899E-5</v>
      </c>
      <c r="P17">
        <v>1.4363361612212499E-2</v>
      </c>
      <c r="Q17">
        <v>4.5719999999999997E-3</v>
      </c>
      <c r="R17">
        <v>0.29527500000000001</v>
      </c>
      <c r="S17">
        <v>2229367.79296875</v>
      </c>
      <c r="T17">
        <v>602.50136996683705</v>
      </c>
      <c r="U17">
        <v>624.53477328142901</v>
      </c>
      <c r="V17">
        <v>0.03</v>
      </c>
      <c r="W17">
        <v>215457.98257990601</v>
      </c>
      <c r="X17">
        <v>2.48435621330972E-2</v>
      </c>
      <c r="Y17">
        <v>6.3444366739096001</v>
      </c>
      <c r="Z17">
        <v>6.3444367045684302</v>
      </c>
      <c r="AA17">
        <v>-3.0658828364948898E-8</v>
      </c>
      <c r="AB17">
        <v>1.3556076460718E-5</v>
      </c>
      <c r="AC17">
        <v>631.38039415956905</v>
      </c>
      <c r="AD17">
        <v>6003.3620151630303</v>
      </c>
      <c r="AE17">
        <v>624.53477328142901</v>
      </c>
      <c r="AF17">
        <v>0</v>
      </c>
      <c r="AG17">
        <v>1.35908208154422E-5</v>
      </c>
      <c r="AH17">
        <v>57.570979105061902</v>
      </c>
      <c r="AI17">
        <v>0.303534642853448</v>
      </c>
      <c r="AJ17">
        <v>35.691433700049402</v>
      </c>
      <c r="AK17">
        <v>1.4634474509536799</v>
      </c>
      <c r="AL17">
        <v>1.1293680422758501</v>
      </c>
      <c r="AM17">
        <v>608.62110606045701</v>
      </c>
      <c r="AN17">
        <v>5.3064468374941498E-9</v>
      </c>
      <c r="AO17">
        <v>3.4744354724284801E-8</v>
      </c>
      <c r="AP17">
        <v>3.73650442548099</v>
      </c>
      <c r="AQ17">
        <v>3.9058113804163702E-5</v>
      </c>
      <c r="AR17">
        <v>6.8127825850832702E-6</v>
      </c>
      <c r="AS17">
        <v>17.89133866529</v>
      </c>
      <c r="AT17">
        <v>11.3715836114735</v>
      </c>
      <c r="AU17">
        <v>3.4516695701867199</v>
      </c>
      <c r="AV17">
        <v>0.284834855294262</v>
      </c>
      <c r="AW17">
        <v>8.1500674603747492E-3</v>
      </c>
      <c r="AX17">
        <v>0.28483485267115399</v>
      </c>
      <c r="AY17">
        <v>2.6231072314253401E-9</v>
      </c>
      <c r="AZ17">
        <v>1080577.4158407301</v>
      </c>
      <c r="BA17">
        <v>1.04531158956505E-5</v>
      </c>
      <c r="BB17">
        <v>2244302.8296459098</v>
      </c>
      <c r="BC17">
        <v>14935.0366771631</v>
      </c>
      <c r="BD17">
        <v>0.66992251006168702</v>
      </c>
      <c r="BE17">
        <v>1687925</v>
      </c>
      <c r="BF17">
        <v>1.3296223645279901</v>
      </c>
      <c r="BG17">
        <v>1</v>
      </c>
      <c r="BH17">
        <v>7.9000000000000001E-2</v>
      </c>
      <c r="BI17">
        <v>4.5999999999999999E-2</v>
      </c>
      <c r="BJ17">
        <v>5625</v>
      </c>
      <c r="BK17">
        <v>1.04908153303903</v>
      </c>
      <c r="BL17">
        <v>6.1197360989259604</v>
      </c>
      <c r="BM17">
        <v>2.24430282964591</v>
      </c>
      <c r="BN17">
        <v>6.1197360989259604</v>
      </c>
      <c r="BO17">
        <v>1.04908153303903</v>
      </c>
      <c r="BP17">
        <v>1147.8722820064199</v>
      </c>
      <c r="BQ17">
        <v>1</v>
      </c>
      <c r="BR17" t="s">
        <v>619</v>
      </c>
      <c r="BS17">
        <v>13.78952</v>
      </c>
      <c r="BT17">
        <v>1.0111543599999999</v>
      </c>
      <c r="BU17">
        <v>1.0375087865309001</v>
      </c>
      <c r="BV17">
        <v>1.04908153303903</v>
      </c>
      <c r="BW17">
        <v>1.0486827405396599</v>
      </c>
      <c r="BX17">
        <v>1770097.8148254</v>
      </c>
      <c r="BY17">
        <v>1687925</v>
      </c>
      <c r="BZ17">
        <v>64.5833333333333</v>
      </c>
      <c r="CA17" t="s">
        <v>782</v>
      </c>
      <c r="CB17" t="s">
        <v>783</v>
      </c>
      <c r="CC17">
        <v>1.0375087865309001</v>
      </c>
      <c r="CD17" t="s">
        <v>784</v>
      </c>
      <c r="CE17">
        <v>1.0375087865309001</v>
      </c>
      <c r="CF17" t="s">
        <v>785</v>
      </c>
      <c r="CG17">
        <v>1.0486827405396599</v>
      </c>
      <c r="CH17" t="s">
        <v>786</v>
      </c>
      <c r="CI17">
        <v>1770097.8148254</v>
      </c>
      <c r="CJ17" t="s">
        <v>805</v>
      </c>
      <c r="CK17">
        <v>1687925</v>
      </c>
      <c r="CL17">
        <v>2244302.8296459098</v>
      </c>
      <c r="CM17">
        <v>474205.01482051</v>
      </c>
      <c r="CN17">
        <v>1.3296223645279901</v>
      </c>
      <c r="CO17">
        <v>0.28093962398833</v>
      </c>
      <c r="CP17">
        <v>0.26789763302841901</v>
      </c>
      <c r="CQ17">
        <v>631.38039415956905</v>
      </c>
      <c r="CR17">
        <v>4.15902136414502</v>
      </c>
      <c r="CS17">
        <v>1.35908208154422E-5</v>
      </c>
      <c r="CT17">
        <v>7.3079068009996801E-9</v>
      </c>
      <c r="CU17">
        <v>3.4744354724284801E-8</v>
      </c>
      <c r="CV17">
        <v>7.3079068010674998E-9</v>
      </c>
      <c r="CW17">
        <v>3.73650442548099</v>
      </c>
      <c r="CX17">
        <v>1.5134291873502E-3</v>
      </c>
      <c r="CY17" t="s">
        <v>788</v>
      </c>
      <c r="CZ17" t="s">
        <v>789</v>
      </c>
    </row>
    <row r="18" spans="1:104">
      <c r="A18" t="s">
        <v>620</v>
      </c>
      <c r="B18">
        <v>13789520</v>
      </c>
      <c r="C18">
        <v>608.621106065763</v>
      </c>
      <c r="D18">
        <v>85.147893581579396</v>
      </c>
      <c r="E18">
        <v>624.86627494838604</v>
      </c>
      <c r="F18">
        <v>2643264.3898665099</v>
      </c>
      <c r="G18">
        <v>1562686.9740257801</v>
      </c>
      <c r="H18">
        <v>2.2019594042733499E-5</v>
      </c>
      <c r="I18">
        <v>7.2223252690249804E-5</v>
      </c>
      <c r="J18">
        <v>0.49112124879375701</v>
      </c>
      <c r="K18">
        <v>7679.7516396704104</v>
      </c>
      <c r="L18">
        <v>6.5036382888884496E-3</v>
      </c>
      <c r="M18">
        <v>17</v>
      </c>
      <c r="N18">
        <v>3403.56</v>
      </c>
      <c r="O18">
        <v>1.6417322322758899E-5</v>
      </c>
      <c r="P18">
        <v>1.4363361612212499E-2</v>
      </c>
      <c r="Q18">
        <v>4.5719999999999997E-3</v>
      </c>
      <c r="R18">
        <v>0.29527500000000001</v>
      </c>
      <c r="S18">
        <v>2274787.16796875</v>
      </c>
      <c r="T18">
        <v>601.93187912108897</v>
      </c>
      <c r="U18">
        <v>624.41417355666499</v>
      </c>
      <c r="V18">
        <v>0.03</v>
      </c>
      <c r="W18">
        <v>215457.98257990601</v>
      </c>
      <c r="X18">
        <v>2.48435621330972E-2</v>
      </c>
      <c r="Y18">
        <v>6.3444366739096001</v>
      </c>
      <c r="Z18">
        <v>6.3444367045684302</v>
      </c>
      <c r="AA18">
        <v>-3.0658828364948898E-8</v>
      </c>
      <c r="AB18">
        <v>1.3556076460718E-5</v>
      </c>
      <c r="AC18">
        <v>631.84426788867904</v>
      </c>
      <c r="AD18">
        <v>6003.3620151630303</v>
      </c>
      <c r="AE18">
        <v>624.41417355666499</v>
      </c>
      <c r="AF18">
        <v>0</v>
      </c>
      <c r="AG18">
        <v>1.3591527126908E-5</v>
      </c>
      <c r="AH18">
        <v>57.570979105061902</v>
      </c>
      <c r="AI18">
        <v>0.303534642853448</v>
      </c>
      <c r="AJ18">
        <v>35.693288574688303</v>
      </c>
      <c r="AK18">
        <v>1.4932625710865199</v>
      </c>
      <c r="AL18">
        <v>1.1293680422758501</v>
      </c>
      <c r="AM18">
        <v>608.621106060339</v>
      </c>
      <c r="AN18">
        <v>5.42388534086058E-9</v>
      </c>
      <c r="AO18">
        <v>3.5450666190044002E-8</v>
      </c>
      <c r="AP18">
        <v>3.7366506174397802</v>
      </c>
      <c r="AQ18">
        <v>3.9055057660547199E-5</v>
      </c>
      <c r="AR18">
        <v>6.8134888965490303E-6</v>
      </c>
      <c r="AS18">
        <v>17.893193539928902</v>
      </c>
      <c r="AT18">
        <v>11.372101956838399</v>
      </c>
      <c r="AU18">
        <v>3.45182690596195</v>
      </c>
      <c r="AV18">
        <v>0.28482371147783497</v>
      </c>
      <c r="AW18">
        <v>8.1500674603747492E-3</v>
      </c>
      <c r="AX18">
        <v>0.284823708850308</v>
      </c>
      <c r="AY18">
        <v>2.6275263076414002E-9</v>
      </c>
      <c r="AZ18">
        <v>1080577.4158407301</v>
      </c>
      <c r="BA18">
        <v>1.04518890469097E-5</v>
      </c>
      <c r="BB18">
        <v>2290195.6335476902</v>
      </c>
      <c r="BC18">
        <v>15408.4655789435</v>
      </c>
      <c r="BD18">
        <v>0.677358558897725</v>
      </c>
      <c r="BE18">
        <v>1687925</v>
      </c>
      <c r="BF18">
        <v>1.35681125260168</v>
      </c>
      <c r="BG18">
        <v>1</v>
      </c>
      <c r="BH18">
        <v>7.4999999999999997E-2</v>
      </c>
      <c r="BI18">
        <v>4.5999999999999999E-2</v>
      </c>
      <c r="BJ18">
        <v>5625</v>
      </c>
      <c r="BK18">
        <v>1.04934041634304</v>
      </c>
      <c r="BL18">
        <v>6.6892269446740302</v>
      </c>
      <c r="BM18">
        <v>2.2901956335476901</v>
      </c>
      <c r="BN18">
        <v>6.6892269446740302</v>
      </c>
      <c r="BO18">
        <v>1.04934041634304</v>
      </c>
      <c r="BP18">
        <v>1109.6076015434301</v>
      </c>
      <c r="BQ18">
        <v>1</v>
      </c>
      <c r="BR18" t="s">
        <v>620</v>
      </c>
      <c r="BS18">
        <v>13.78952</v>
      </c>
      <c r="BT18">
        <v>1.0111543599999999</v>
      </c>
      <c r="BU18">
        <v>1.03776481401221</v>
      </c>
      <c r="BV18">
        <v>1.04934041634304</v>
      </c>
      <c r="BW18">
        <v>1.06039345056342</v>
      </c>
      <c r="BX18">
        <v>1789864.6150422599</v>
      </c>
      <c r="BY18">
        <v>1687925</v>
      </c>
      <c r="BZ18">
        <v>64.5833333333333</v>
      </c>
      <c r="CA18" t="s">
        <v>782</v>
      </c>
      <c r="CB18" t="s">
        <v>783</v>
      </c>
      <c r="CC18">
        <v>1.03776481401221</v>
      </c>
      <c r="CD18" t="s">
        <v>784</v>
      </c>
      <c r="CE18">
        <v>1.03776481401221</v>
      </c>
      <c r="CF18" t="s">
        <v>785</v>
      </c>
      <c r="CG18">
        <v>1.06039345056342</v>
      </c>
      <c r="CH18" t="s">
        <v>786</v>
      </c>
      <c r="CI18">
        <v>1789864.6150422599</v>
      </c>
      <c r="CJ18" t="s">
        <v>806</v>
      </c>
      <c r="CK18">
        <v>1687925</v>
      </c>
      <c r="CL18">
        <v>2290195.6335476902</v>
      </c>
      <c r="CM18">
        <v>500331.01850543002</v>
      </c>
      <c r="CN18">
        <v>1.35681125260168</v>
      </c>
      <c r="CO18">
        <v>0.29641780203826001</v>
      </c>
      <c r="CP18">
        <v>0.27953567789461897</v>
      </c>
      <c r="CQ18">
        <v>631.84426788867904</v>
      </c>
      <c r="CR18">
        <v>4.0698045775770897</v>
      </c>
      <c r="CS18">
        <v>1.3591527126908E-5</v>
      </c>
      <c r="CT18">
        <v>7.7092416645997393E-9</v>
      </c>
      <c r="CU18">
        <v>3.5450666190044002E-8</v>
      </c>
      <c r="CV18">
        <v>7.7092416645844993E-9</v>
      </c>
      <c r="CW18">
        <v>3.7366506174397802</v>
      </c>
      <c r="CX18">
        <v>1.5964313401402E-3</v>
      </c>
      <c r="CY18" t="s">
        <v>788</v>
      </c>
      <c r="CZ18" t="s">
        <v>789</v>
      </c>
    </row>
    <row r="19" spans="1:104">
      <c r="A19" t="s">
        <v>621</v>
      </c>
      <c r="B19">
        <v>13789520</v>
      </c>
      <c r="C19">
        <v>608.621106065763</v>
      </c>
      <c r="D19">
        <v>85.147893581579396</v>
      </c>
      <c r="E19">
        <v>624.86627494838604</v>
      </c>
      <c r="F19">
        <v>2643264.3898665099</v>
      </c>
      <c r="G19">
        <v>1562686.9740257801</v>
      </c>
      <c r="H19">
        <v>2.2019594042733499E-5</v>
      </c>
      <c r="I19">
        <v>7.2223252690249804E-5</v>
      </c>
      <c r="J19">
        <v>0.49112124879375701</v>
      </c>
      <c r="K19">
        <v>7679.7516396704104</v>
      </c>
      <c r="L19">
        <v>6.5036382888884496E-3</v>
      </c>
      <c r="M19">
        <v>18</v>
      </c>
      <c r="N19">
        <v>3403.56</v>
      </c>
      <c r="O19">
        <v>1.6417322322758899E-5</v>
      </c>
      <c r="P19">
        <v>1.4363361612212499E-2</v>
      </c>
      <c r="Q19">
        <v>4.5719999999999997E-3</v>
      </c>
      <c r="R19">
        <v>0.29527500000000001</v>
      </c>
      <c r="S19">
        <v>2666894.08203125</v>
      </c>
      <c r="T19">
        <v>595.90081561821296</v>
      </c>
      <c r="U19">
        <v>622.25840142887103</v>
      </c>
      <c r="V19">
        <v>0.03</v>
      </c>
      <c r="W19">
        <v>215457.98257990601</v>
      </c>
      <c r="X19">
        <v>2.48435621330972E-2</v>
      </c>
      <c r="Y19">
        <v>6.3444366739096001</v>
      </c>
      <c r="Z19">
        <v>6.3444367045684302</v>
      </c>
      <c r="AA19">
        <v>-3.0658828364948898E-8</v>
      </c>
      <c r="AB19">
        <v>1.3556076460718E-5</v>
      </c>
      <c r="AC19">
        <v>638.03423547536602</v>
      </c>
      <c r="AD19">
        <v>6003.3620151630303</v>
      </c>
      <c r="AE19">
        <v>622.25840142887103</v>
      </c>
      <c r="AF19">
        <v>0</v>
      </c>
      <c r="AG19">
        <v>1.3597649810170599E-5</v>
      </c>
      <c r="AH19">
        <v>57.570979105061902</v>
      </c>
      <c r="AI19">
        <v>0.303534642853448</v>
      </c>
      <c r="AJ19">
        <v>35.709367614115003</v>
      </c>
      <c r="AK19">
        <v>1.8911441065266099</v>
      </c>
      <c r="AL19">
        <v>1.1293680422758501</v>
      </c>
      <c r="AM19">
        <v>608.62110605879195</v>
      </c>
      <c r="AN19">
        <v>6.9713905759272199E-9</v>
      </c>
      <c r="AO19">
        <v>4.1573349452642098E-8</v>
      </c>
      <c r="AP19">
        <v>3.7379172862580701</v>
      </c>
      <c r="AQ19">
        <v>3.9028592954122502E-5</v>
      </c>
      <c r="AR19">
        <v>6.8196115798116198E-6</v>
      </c>
      <c r="AS19">
        <v>17.909272579355701</v>
      </c>
      <c r="AT19">
        <v>11.376592999565499</v>
      </c>
      <c r="AU19">
        <v>3.45319009301216</v>
      </c>
      <c r="AV19">
        <v>0.284727193245909</v>
      </c>
      <c r="AW19">
        <v>8.1500674603747492E-3</v>
      </c>
      <c r="AX19">
        <v>0.284727190580084</v>
      </c>
      <c r="AY19">
        <v>2.66582439456542E-9</v>
      </c>
      <c r="AZ19">
        <v>1080577.4158407301</v>
      </c>
      <c r="BA19">
        <v>1.0441267145639E-5</v>
      </c>
      <c r="BB19">
        <v>2688467.43626193</v>
      </c>
      <c r="BC19">
        <v>21573.354230683799</v>
      </c>
      <c r="BD19">
        <v>0.80893179733078602</v>
      </c>
      <c r="BE19">
        <v>2665975</v>
      </c>
      <c r="BF19">
        <v>1.00843685190669</v>
      </c>
      <c r="BG19">
        <v>1</v>
      </c>
      <c r="BH19">
        <v>0.107</v>
      </c>
      <c r="BI19">
        <v>4.5999999999999999E-2</v>
      </c>
      <c r="BJ19">
        <v>5625</v>
      </c>
      <c r="BK19">
        <v>1.0519035060975801</v>
      </c>
      <c r="BL19">
        <v>12.720290447549999</v>
      </c>
      <c r="BM19">
        <v>2.6884674362619299</v>
      </c>
      <c r="BN19">
        <v>12.720290447549999</v>
      </c>
      <c r="BO19">
        <v>1.0519035060975801</v>
      </c>
      <c r="BP19">
        <v>744.182553266029</v>
      </c>
      <c r="BQ19">
        <v>1</v>
      </c>
      <c r="BR19" t="s">
        <v>621</v>
      </c>
      <c r="BS19">
        <v>13.78952</v>
      </c>
      <c r="BT19">
        <v>1.0111543599999999</v>
      </c>
      <c r="BU19">
        <v>1.0402996295220199</v>
      </c>
      <c r="BV19">
        <v>1.0519035060975801</v>
      </c>
      <c r="BW19">
        <v>0.82452960021178701</v>
      </c>
      <c r="BX19">
        <v>2198175.3009246201</v>
      </c>
      <c r="BY19">
        <v>2665975</v>
      </c>
      <c r="BZ19">
        <v>64.5833333333333</v>
      </c>
      <c r="CA19" t="s">
        <v>782</v>
      </c>
      <c r="CB19" t="s">
        <v>783</v>
      </c>
      <c r="CC19">
        <v>1.0402996295220199</v>
      </c>
      <c r="CD19" t="s">
        <v>784</v>
      </c>
      <c r="CE19">
        <v>1.0402996295220199</v>
      </c>
      <c r="CF19" t="s">
        <v>785</v>
      </c>
      <c r="CG19">
        <v>0.82452960021178701</v>
      </c>
      <c r="CH19" t="s">
        <v>786</v>
      </c>
      <c r="CI19">
        <v>2198175.3009246201</v>
      </c>
      <c r="CJ19" t="s">
        <v>807</v>
      </c>
      <c r="CK19">
        <v>2665975</v>
      </c>
      <c r="CL19">
        <v>2688467.43626193</v>
      </c>
      <c r="CM19">
        <v>490292.13533731003</v>
      </c>
      <c r="CN19">
        <v>1.00843685190669</v>
      </c>
      <c r="CO19">
        <v>0.18390725169490299</v>
      </c>
      <c r="CP19">
        <v>0.22304505702119701</v>
      </c>
      <c r="CQ19">
        <v>638.03423547536602</v>
      </c>
      <c r="CR19">
        <v>4.3364031767050601</v>
      </c>
      <c r="CS19">
        <v>1.3597649810170599E-5</v>
      </c>
      <c r="CT19">
        <v>7.5390848065001303E-9</v>
      </c>
      <c r="CU19">
        <v>4.1573349452642098E-8</v>
      </c>
      <c r="CV19">
        <v>7.5390848065035995E-9</v>
      </c>
      <c r="CW19">
        <v>3.7379172862580701</v>
      </c>
      <c r="CX19">
        <v>1.55984929308017E-3</v>
      </c>
      <c r="CY19" t="s">
        <v>788</v>
      </c>
      <c r="CZ19" t="s">
        <v>803</v>
      </c>
    </row>
    <row r="20" spans="1:104">
      <c r="A20" t="s">
        <v>622</v>
      </c>
      <c r="B20">
        <v>13789520</v>
      </c>
      <c r="C20">
        <v>608.621106065763</v>
      </c>
      <c r="D20">
        <v>85.147893581579396</v>
      </c>
      <c r="E20">
        <v>624.86627494838604</v>
      </c>
      <c r="F20">
        <v>2643264.3898665099</v>
      </c>
      <c r="G20">
        <v>1562686.9740257801</v>
      </c>
      <c r="H20">
        <v>2.2019594042733499E-5</v>
      </c>
      <c r="I20">
        <v>7.2223252690249804E-5</v>
      </c>
      <c r="J20">
        <v>0.49112124879375701</v>
      </c>
      <c r="K20">
        <v>7679.7516396704104</v>
      </c>
      <c r="L20">
        <v>6.5036382888884496E-3</v>
      </c>
      <c r="M20">
        <v>19</v>
      </c>
      <c r="N20">
        <v>3444.24</v>
      </c>
      <c r="O20">
        <v>1.6417322322758899E-5</v>
      </c>
      <c r="P20">
        <v>1.4363361612212499E-2</v>
      </c>
      <c r="Q20">
        <v>4.5719999999999997E-3</v>
      </c>
      <c r="R20">
        <v>0.29527500000000001</v>
      </c>
      <c r="S20">
        <v>2828545.39453125</v>
      </c>
      <c r="T20">
        <v>593.67847141905202</v>
      </c>
      <c r="U20">
        <v>621.30351801958795</v>
      </c>
      <c r="V20">
        <v>0.03</v>
      </c>
      <c r="W20">
        <v>218033.177590821</v>
      </c>
      <c r="X20">
        <v>2.47226537432798E-2</v>
      </c>
      <c r="Y20">
        <v>6.3599317746615602</v>
      </c>
      <c r="Z20">
        <v>6.3599317991332303</v>
      </c>
      <c r="AA20">
        <v>-2.44716771291564E-8</v>
      </c>
      <c r="AB20">
        <v>1.3302485657419E-5</v>
      </c>
      <c r="AC20">
        <v>640.28430489294703</v>
      </c>
      <c r="AD20">
        <v>6060.3141614017104</v>
      </c>
      <c r="AE20">
        <v>621.30351801958795</v>
      </c>
      <c r="AF20">
        <v>0</v>
      </c>
      <c r="AG20">
        <v>1.33459240462886E-5</v>
      </c>
      <c r="AH20">
        <v>58.668478565985303</v>
      </c>
      <c r="AI20">
        <v>0.30641418756933098</v>
      </c>
      <c r="AJ20">
        <v>35.380792867328999</v>
      </c>
      <c r="AK20">
        <v>2.0388438405799798</v>
      </c>
      <c r="AL20">
        <v>1.1293680422758501</v>
      </c>
      <c r="AM20">
        <v>608.62110606271006</v>
      </c>
      <c r="AN20">
        <v>3.0530600270140001E-9</v>
      </c>
      <c r="AO20">
        <v>4.3438388869549002E-8</v>
      </c>
      <c r="AP20">
        <v>3.7579822611662599</v>
      </c>
      <c r="AQ20">
        <v>3.8612935262023001E-5</v>
      </c>
      <c r="AR20">
        <v>6.6946812175790601E-6</v>
      </c>
      <c r="AS20">
        <v>17.747975235767399</v>
      </c>
      <c r="AT20">
        <v>11.3313571909522</v>
      </c>
      <c r="AU20">
        <v>3.4720886077235198</v>
      </c>
      <c r="AV20">
        <v>0.28589365344274398</v>
      </c>
      <c r="AW20">
        <v>7.9976057831183597E-3</v>
      </c>
      <c r="AX20">
        <v>0.28589364998947397</v>
      </c>
      <c r="AY20">
        <v>3.4532697257283498E-9</v>
      </c>
      <c r="AZ20">
        <v>1080577.4158407301</v>
      </c>
      <c r="BA20">
        <v>1.0274911529263E-5</v>
      </c>
      <c r="BB20">
        <v>2854556.149034</v>
      </c>
      <c r="BC20">
        <v>26010.754502747699</v>
      </c>
      <c r="BD20">
        <v>0.919580592662124</v>
      </c>
      <c r="BE20">
        <v>2688060</v>
      </c>
      <c r="BF20">
        <v>1.0619391490643799</v>
      </c>
      <c r="BG20">
        <v>1</v>
      </c>
      <c r="BH20">
        <v>9.2999999999999999E-2</v>
      </c>
      <c r="BI20">
        <v>4.5999999999999999E-2</v>
      </c>
      <c r="BJ20">
        <v>5625</v>
      </c>
      <c r="BK20">
        <v>1.0527548686766499</v>
      </c>
      <c r="BL20">
        <v>14.942634646710999</v>
      </c>
      <c r="BM20">
        <v>2.8545561490339999</v>
      </c>
      <c r="BN20">
        <v>14.942634646710999</v>
      </c>
      <c r="BO20">
        <v>1.0527548686766499</v>
      </c>
      <c r="BP20">
        <v>627.87155844820904</v>
      </c>
      <c r="BQ20">
        <v>1</v>
      </c>
      <c r="BR20" t="s">
        <v>622</v>
      </c>
      <c r="BS20">
        <v>13.78952</v>
      </c>
      <c r="BT20">
        <v>1.0111543599999999</v>
      </c>
      <c r="BU20">
        <v>1.04114160045421</v>
      </c>
      <c r="BV20">
        <v>1.0527548686766499</v>
      </c>
      <c r="BW20">
        <v>0.86839868235252804</v>
      </c>
      <c r="BX20">
        <v>2334307.76208454</v>
      </c>
      <c r="BY20">
        <v>2688060</v>
      </c>
      <c r="BZ20">
        <v>64.5833333333333</v>
      </c>
      <c r="CA20" t="s">
        <v>782</v>
      </c>
      <c r="CB20" t="s">
        <v>783</v>
      </c>
      <c r="CC20">
        <v>1.04114160045421</v>
      </c>
      <c r="CD20" t="s">
        <v>784</v>
      </c>
      <c r="CE20">
        <v>1.04114160045421</v>
      </c>
      <c r="CF20" t="s">
        <v>785</v>
      </c>
      <c r="CG20">
        <v>0.86839868235252804</v>
      </c>
      <c r="CH20" t="s">
        <v>786</v>
      </c>
      <c r="CI20">
        <v>2334307.76208454</v>
      </c>
      <c r="CJ20" t="s">
        <v>808</v>
      </c>
      <c r="CK20">
        <v>2688060</v>
      </c>
      <c r="CL20">
        <v>2854556.149034</v>
      </c>
      <c r="CM20">
        <v>520248.38694946002</v>
      </c>
      <c r="CN20">
        <v>1.0619391490643799</v>
      </c>
      <c r="CO20">
        <v>0.19354046671185199</v>
      </c>
      <c r="CP20">
        <v>0.22287052093117299</v>
      </c>
      <c r="CQ20">
        <v>640.28430489294703</v>
      </c>
      <c r="CR20">
        <v>4.44001130349102</v>
      </c>
      <c r="CS20">
        <v>1.33459240462886E-5</v>
      </c>
      <c r="CT20">
        <v>7.8692051523002893E-9</v>
      </c>
      <c r="CU20">
        <v>4.3438388869549002E-8</v>
      </c>
      <c r="CV20">
        <v>7.8692051522461007E-9</v>
      </c>
      <c r="CW20">
        <v>3.7579822611662599</v>
      </c>
      <c r="CX20">
        <v>1.6744741244800699E-3</v>
      </c>
      <c r="CY20" t="s">
        <v>788</v>
      </c>
      <c r="CZ20" t="s">
        <v>803</v>
      </c>
    </row>
    <row r="21" spans="1:104">
      <c r="A21" t="s">
        <v>623</v>
      </c>
      <c r="B21">
        <v>13789520</v>
      </c>
      <c r="C21">
        <v>608.621106065763</v>
      </c>
      <c r="D21">
        <v>85.147893581579396</v>
      </c>
      <c r="E21">
        <v>624.86627494838604</v>
      </c>
      <c r="F21">
        <v>2643264.3898665099</v>
      </c>
      <c r="G21">
        <v>1562686.9740257801</v>
      </c>
      <c r="H21">
        <v>2.2019594042733499E-5</v>
      </c>
      <c r="I21">
        <v>7.2223252690249804E-5</v>
      </c>
      <c r="J21">
        <v>0.49112124879375701</v>
      </c>
      <c r="K21">
        <v>7679.7516396704104</v>
      </c>
      <c r="L21">
        <v>6.5036382888884496E-3</v>
      </c>
      <c r="M21">
        <v>20</v>
      </c>
      <c r="N21">
        <v>3444.24</v>
      </c>
      <c r="O21">
        <v>1.6417322322758899E-5</v>
      </c>
      <c r="P21">
        <v>1.4363361612212499E-2</v>
      </c>
      <c r="Q21">
        <v>4.5719999999999997E-3</v>
      </c>
      <c r="R21">
        <v>0.29527500000000001</v>
      </c>
      <c r="S21">
        <v>2862502.40234375</v>
      </c>
      <c r="T21">
        <v>593.12482744566205</v>
      </c>
      <c r="U21">
        <v>621.08151585935298</v>
      </c>
      <c r="V21">
        <v>0.03</v>
      </c>
      <c r="W21">
        <v>218033.177590821</v>
      </c>
      <c r="X21">
        <v>2.47226537432798E-2</v>
      </c>
      <c r="Y21">
        <v>6.3599317746615602</v>
      </c>
      <c r="Z21">
        <v>6.3599317991332303</v>
      </c>
      <c r="AA21">
        <v>-2.44716771291564E-8</v>
      </c>
      <c r="AB21">
        <v>1.3302485657419E-5</v>
      </c>
      <c r="AC21">
        <v>640.85857083491999</v>
      </c>
      <c r="AD21">
        <v>6060.3141614017104</v>
      </c>
      <c r="AE21">
        <v>621.08151628957705</v>
      </c>
      <c r="AF21">
        <v>4.30223622061021E-7</v>
      </c>
      <c r="AG21">
        <v>1.3345834307485801E-5</v>
      </c>
      <c r="AH21">
        <v>58.668478565985303</v>
      </c>
      <c r="AI21">
        <v>0.30641418756933098</v>
      </c>
      <c r="AJ21">
        <v>35.3805549647318</v>
      </c>
      <c r="AK21">
        <v>2.0758239868550801</v>
      </c>
      <c r="AL21">
        <v>1.1293680422758501</v>
      </c>
      <c r="AM21">
        <v>608.62110606265605</v>
      </c>
      <c r="AN21">
        <v>3.1072886486072102E-9</v>
      </c>
      <c r="AO21">
        <v>4.3348650066783599E-8</v>
      </c>
      <c r="AP21">
        <v>3.7579631763089698</v>
      </c>
      <c r="AQ21">
        <v>3.8613327455450997E-5</v>
      </c>
      <c r="AR21">
        <v>6.6945914787762896E-6</v>
      </c>
      <c r="AS21">
        <v>17.7477373331702</v>
      </c>
      <c r="AT21">
        <v>11.3312901680415</v>
      </c>
      <c r="AU21">
        <v>3.4720680709527998</v>
      </c>
      <c r="AV21">
        <v>0.28589510535616902</v>
      </c>
      <c r="AW21">
        <v>7.9976057831183597E-3</v>
      </c>
      <c r="AX21">
        <v>0.28589510190351702</v>
      </c>
      <c r="AY21">
        <v>3.4526517200816902E-9</v>
      </c>
      <c r="AZ21">
        <v>1080577.4158407301</v>
      </c>
      <c r="BA21">
        <v>1.02750680738114E-5</v>
      </c>
      <c r="BB21">
        <v>2848615.55820492</v>
      </c>
      <c r="BC21">
        <v>-13886.8441388272</v>
      </c>
      <c r="BD21">
        <v>-0.48512951910387803</v>
      </c>
      <c r="BE21">
        <v>2722765</v>
      </c>
      <c r="BF21">
        <v>1.04622160127845</v>
      </c>
      <c r="BG21">
        <v>1</v>
      </c>
      <c r="BH21">
        <v>9.1999999999999998E-2</v>
      </c>
      <c r="BI21">
        <v>4.5999999999999999E-2</v>
      </c>
      <c r="BJ21">
        <v>5625</v>
      </c>
      <c r="BK21">
        <v>1.0529582950252701</v>
      </c>
      <c r="BL21">
        <v>15.496278620101</v>
      </c>
      <c r="BM21">
        <v>2.8486155582049202</v>
      </c>
      <c r="BN21">
        <v>15.496278620101</v>
      </c>
      <c r="BO21">
        <v>1.0529582950252701</v>
      </c>
      <c r="BP21">
        <v>600.43236146372203</v>
      </c>
      <c r="BQ21">
        <v>1</v>
      </c>
      <c r="BR21" t="s">
        <v>623</v>
      </c>
      <c r="BS21">
        <v>13.78952</v>
      </c>
      <c r="BT21">
        <v>1.0111543599999999</v>
      </c>
      <c r="BU21">
        <v>1.0413427827431501</v>
      </c>
      <c r="BV21">
        <v>1.0529582950252701</v>
      </c>
      <c r="BW21">
        <v>0.87048113523873705</v>
      </c>
      <c r="BX21">
        <v>2370115.5681882999</v>
      </c>
      <c r="BY21">
        <v>2722765</v>
      </c>
      <c r="BZ21">
        <v>64.5833333333333</v>
      </c>
      <c r="CA21" t="s">
        <v>782</v>
      </c>
      <c r="CB21" t="s">
        <v>783</v>
      </c>
      <c r="CC21">
        <v>1.0413427827431501</v>
      </c>
      <c r="CD21" t="s">
        <v>784</v>
      </c>
      <c r="CE21">
        <v>1.0413427827431501</v>
      </c>
      <c r="CF21" t="s">
        <v>785</v>
      </c>
      <c r="CG21">
        <v>0.87048113523873705</v>
      </c>
      <c r="CH21" t="s">
        <v>786</v>
      </c>
      <c r="CI21">
        <v>2370115.5681882999</v>
      </c>
      <c r="CJ21" t="s">
        <v>809</v>
      </c>
      <c r="CK21">
        <v>2722765</v>
      </c>
      <c r="CL21">
        <v>2848615.55820492</v>
      </c>
      <c r="CM21">
        <v>478499.99001662002</v>
      </c>
      <c r="CN21">
        <v>1.04622160127845</v>
      </c>
      <c r="CO21">
        <v>0.17574046603971299</v>
      </c>
      <c r="CP21">
        <v>0.20188888526747301</v>
      </c>
      <c r="CQ21">
        <v>640.85857083491999</v>
      </c>
      <c r="CR21">
        <v>4.4678571984519504</v>
      </c>
      <c r="CS21">
        <v>1.3345834307485801E-5</v>
      </c>
      <c r="CT21">
        <v>7.2371721709001897E-9</v>
      </c>
      <c r="CU21">
        <v>4.3348650066783599E-8</v>
      </c>
      <c r="CV21">
        <v>7.2371721708764E-9</v>
      </c>
      <c r="CW21">
        <v>3.7579631763089698</v>
      </c>
      <c r="CX21">
        <v>1.53993564128996E-3</v>
      </c>
      <c r="CY21" t="s">
        <v>788</v>
      </c>
      <c r="CZ21" t="s">
        <v>803</v>
      </c>
    </row>
    <row r="22" spans="1:104">
      <c r="A22" t="s">
        <v>624</v>
      </c>
      <c r="B22">
        <v>13789520</v>
      </c>
      <c r="C22">
        <v>608.621106065763</v>
      </c>
      <c r="D22">
        <v>85.147893581579396</v>
      </c>
      <c r="E22">
        <v>624.86627494838604</v>
      </c>
      <c r="F22">
        <v>2643264.3898665099</v>
      </c>
      <c r="G22">
        <v>1562686.9740257801</v>
      </c>
      <c r="H22">
        <v>2.2019594042733499E-5</v>
      </c>
      <c r="I22">
        <v>7.2223252690249804E-5</v>
      </c>
      <c r="J22">
        <v>0.49112124879375701</v>
      </c>
      <c r="K22">
        <v>7679.7516396704104</v>
      </c>
      <c r="L22">
        <v>6.5036382888884496E-3</v>
      </c>
      <c r="M22">
        <v>21</v>
      </c>
      <c r="N22">
        <v>3444.24</v>
      </c>
      <c r="O22">
        <v>1.6417322322758899E-5</v>
      </c>
      <c r="P22">
        <v>1.4363361612212499E-2</v>
      </c>
      <c r="Q22">
        <v>4.5719999999999997E-3</v>
      </c>
      <c r="R22">
        <v>0.29527500000000001</v>
      </c>
      <c r="S22">
        <v>2621581.66703125</v>
      </c>
      <c r="T22">
        <v>596.97613648179595</v>
      </c>
      <c r="U22">
        <v>622.57986759350797</v>
      </c>
      <c r="V22">
        <v>0.03</v>
      </c>
      <c r="W22">
        <v>218033.177590821</v>
      </c>
      <c r="X22">
        <v>2.47226537432798E-2</v>
      </c>
      <c r="Y22">
        <v>6.3599317746615602</v>
      </c>
      <c r="Z22">
        <v>6.3599317991332303</v>
      </c>
      <c r="AA22">
        <v>-2.44716771291564E-8</v>
      </c>
      <c r="AB22">
        <v>1.3302485657419E-5</v>
      </c>
      <c r="AC22">
        <v>636.86897999382199</v>
      </c>
      <c r="AD22">
        <v>6060.3141614017104</v>
      </c>
      <c r="AE22">
        <v>622.57986798117497</v>
      </c>
      <c r="AF22">
        <v>3.8766700072301298E-7</v>
      </c>
      <c r="AG22">
        <v>1.33420702479603E-5</v>
      </c>
      <c r="AH22">
        <v>58.668478565985303</v>
      </c>
      <c r="AI22">
        <v>0.30641418756933098</v>
      </c>
      <c r="AJ22">
        <v>35.370576231903001</v>
      </c>
      <c r="AK22">
        <v>1.8190101948765001</v>
      </c>
      <c r="AL22">
        <v>1.1293680422758501</v>
      </c>
      <c r="AM22">
        <v>608.62110606308397</v>
      </c>
      <c r="AN22">
        <v>2.6793713914230499E-9</v>
      </c>
      <c r="AO22">
        <v>3.9584590541275899E-8</v>
      </c>
      <c r="AP22">
        <v>3.75716245117568</v>
      </c>
      <c r="AQ22">
        <v>3.8629787726659799E-5</v>
      </c>
      <c r="AR22">
        <v>6.6908274192507904E-6</v>
      </c>
      <c r="AS22">
        <v>17.737758600341401</v>
      </c>
      <c r="AT22">
        <v>11.328478108401599</v>
      </c>
      <c r="AU22">
        <v>3.4712064159828202</v>
      </c>
      <c r="AV22">
        <v>0.28595603519285301</v>
      </c>
      <c r="AW22">
        <v>7.9976057831183597E-3</v>
      </c>
      <c r="AX22">
        <v>0.28595603176655998</v>
      </c>
      <c r="AY22">
        <v>3.4262929715644901E-9</v>
      </c>
      <c r="AZ22">
        <v>1080577.4158407301</v>
      </c>
      <c r="BA22">
        <v>1.02816389306169E-5</v>
      </c>
      <c r="BB22">
        <v>2599601.5122392098</v>
      </c>
      <c r="BC22">
        <v>-21980.154792034999</v>
      </c>
      <c r="BD22">
        <v>-0.83843105360612002</v>
      </c>
      <c r="BE22">
        <v>2126470</v>
      </c>
      <c r="BF22">
        <v>1.2224962083825399</v>
      </c>
      <c r="BG22">
        <v>1</v>
      </c>
      <c r="BH22">
        <v>7.2999999999999995E-2</v>
      </c>
      <c r="BI22">
        <v>4.5999999999999999E-2</v>
      </c>
      <c r="BJ22">
        <v>5625</v>
      </c>
      <c r="BK22">
        <v>1.0514724114029299</v>
      </c>
      <c r="BL22">
        <v>11.6449695839671</v>
      </c>
      <c r="BM22">
        <v>2.59960151223921</v>
      </c>
      <c r="BN22">
        <v>11.6449695839671</v>
      </c>
      <c r="BO22">
        <v>1.0514724114029299</v>
      </c>
      <c r="BP22">
        <v>804.00774989415402</v>
      </c>
      <c r="BQ22">
        <v>1</v>
      </c>
      <c r="BR22" t="s">
        <v>624</v>
      </c>
      <c r="BS22">
        <v>13.78952</v>
      </c>
      <c r="BT22">
        <v>1.0111543599999999</v>
      </c>
      <c r="BU22">
        <v>1.0398732903677901</v>
      </c>
      <c r="BV22">
        <v>1.0514724114029299</v>
      </c>
      <c r="BW22">
        <v>1.0001445816621599</v>
      </c>
      <c r="BX22">
        <v>2126777.4485671301</v>
      </c>
      <c r="BY22">
        <v>2126470</v>
      </c>
      <c r="BZ22">
        <v>64.5833333333333</v>
      </c>
      <c r="CA22" t="s">
        <v>782</v>
      </c>
      <c r="CB22" t="s">
        <v>783</v>
      </c>
      <c r="CC22">
        <v>1.0398732903677901</v>
      </c>
      <c r="CD22" t="s">
        <v>784</v>
      </c>
      <c r="CE22">
        <v>1.0398732903677901</v>
      </c>
      <c r="CF22" t="s">
        <v>785</v>
      </c>
      <c r="CG22">
        <v>1.0001445816621599</v>
      </c>
      <c r="CH22" t="s">
        <v>786</v>
      </c>
      <c r="CI22">
        <v>2126777.4485671301</v>
      </c>
      <c r="CJ22" t="s">
        <v>810</v>
      </c>
      <c r="CK22">
        <v>2126470</v>
      </c>
      <c r="CL22">
        <v>2599601.5122392098</v>
      </c>
      <c r="CM22">
        <v>472824.06367208</v>
      </c>
      <c r="CN22">
        <v>1.2224962083825399</v>
      </c>
      <c r="CO22">
        <v>0.22235162672038</v>
      </c>
      <c r="CP22">
        <v>0.22231948339994001</v>
      </c>
      <c r="CQ22">
        <v>636.86897999382199</v>
      </c>
      <c r="CR22">
        <v>4.2782437781610296</v>
      </c>
      <c r="CS22">
        <v>1.33420702479603E-5</v>
      </c>
      <c r="CT22">
        <v>7.1603250568991002E-9</v>
      </c>
      <c r="CU22">
        <v>3.9584590541275899E-8</v>
      </c>
      <c r="CV22">
        <v>7.1603250568890003E-9</v>
      </c>
      <c r="CW22">
        <v>3.75716245117568</v>
      </c>
      <c r="CX22">
        <v>1.52438730713023E-3</v>
      </c>
      <c r="CY22" t="s">
        <v>788</v>
      </c>
      <c r="CZ22" t="s">
        <v>789</v>
      </c>
    </row>
    <row r="23" spans="1:104">
      <c r="A23" t="s">
        <v>625</v>
      </c>
      <c r="B23">
        <v>13789520</v>
      </c>
      <c r="C23">
        <v>608.621106065763</v>
      </c>
      <c r="D23">
        <v>85.147893581579396</v>
      </c>
      <c r="E23">
        <v>624.86627494838604</v>
      </c>
      <c r="F23">
        <v>2643264.3898665099</v>
      </c>
      <c r="G23">
        <v>1562686.9740257801</v>
      </c>
      <c r="H23">
        <v>2.2019594042733499E-5</v>
      </c>
      <c r="I23">
        <v>7.2223252690249804E-5</v>
      </c>
      <c r="J23">
        <v>0.49112124879375701</v>
      </c>
      <c r="K23">
        <v>7679.7516396704104</v>
      </c>
      <c r="L23">
        <v>6.5036382888884496E-3</v>
      </c>
      <c r="M23">
        <v>22</v>
      </c>
      <c r="N23">
        <v>3444.24</v>
      </c>
      <c r="O23">
        <v>1.6417322322758899E-5</v>
      </c>
      <c r="P23">
        <v>1.4363361612212499E-2</v>
      </c>
      <c r="Q23">
        <v>4.5719999999999997E-3</v>
      </c>
      <c r="R23">
        <v>0.29527500000000001</v>
      </c>
      <c r="S23">
        <v>2655740.48828125</v>
      </c>
      <c r="T23">
        <v>596.439958239725</v>
      </c>
      <c r="U23">
        <v>622.37730217966805</v>
      </c>
      <c r="V23">
        <v>0.03</v>
      </c>
      <c r="W23">
        <v>218033.177590821</v>
      </c>
      <c r="X23">
        <v>2.47226537432798E-2</v>
      </c>
      <c r="Y23">
        <v>6.3599317746615602</v>
      </c>
      <c r="Z23">
        <v>6.3599317991332303</v>
      </c>
      <c r="AA23">
        <v>-2.44716771291564E-8</v>
      </c>
      <c r="AB23">
        <v>1.3302485657419E-5</v>
      </c>
      <c r="AC23">
        <v>637.42377410472</v>
      </c>
      <c r="AD23">
        <v>6060.3141614017104</v>
      </c>
      <c r="AE23">
        <v>622.37730257324995</v>
      </c>
      <c r="AF23">
        <v>3.9358155845548E-7</v>
      </c>
      <c r="AG23">
        <v>1.33430640954616E-5</v>
      </c>
      <c r="AH23">
        <v>58.668478565985303</v>
      </c>
      <c r="AI23">
        <v>0.30641418756933098</v>
      </c>
      <c r="AJ23">
        <v>35.373210977347497</v>
      </c>
      <c r="AK23">
        <v>1.8547136922990901</v>
      </c>
      <c r="AL23">
        <v>1.1293680422758501</v>
      </c>
      <c r="AM23">
        <v>608.62110606301906</v>
      </c>
      <c r="AN23">
        <v>2.7436044547357601E-9</v>
      </c>
      <c r="AO23">
        <v>4.05784380425321E-8</v>
      </c>
      <c r="AP23">
        <v>3.7573739129104302</v>
      </c>
      <c r="AQ23">
        <v>3.8625439747325898E-5</v>
      </c>
      <c r="AR23">
        <v>6.6918212667520398E-6</v>
      </c>
      <c r="AS23">
        <v>17.7403933457859</v>
      </c>
      <c r="AT23">
        <v>11.3292207472666</v>
      </c>
      <c r="AU23">
        <v>3.4714339710673001</v>
      </c>
      <c r="AV23">
        <v>0.28593994184312999</v>
      </c>
      <c r="AW23">
        <v>7.9976057831183597E-3</v>
      </c>
      <c r="AX23">
        <v>0.28593993840988602</v>
      </c>
      <c r="AY23">
        <v>3.4332440224105198E-9</v>
      </c>
      <c r="AZ23">
        <v>1080577.4158407301</v>
      </c>
      <c r="BA23">
        <v>1.02799031032307E-5</v>
      </c>
      <c r="BB23">
        <v>2665319.5029036799</v>
      </c>
      <c r="BC23">
        <v>9579.0146224261298</v>
      </c>
      <c r="BD23">
        <v>0.36069091331380398</v>
      </c>
      <c r="BE23">
        <v>2148555</v>
      </c>
      <c r="BF23">
        <v>1.2405172326999701</v>
      </c>
      <c r="BG23">
        <v>1</v>
      </c>
      <c r="BH23">
        <v>7.1999999999999995E-2</v>
      </c>
      <c r="BI23">
        <v>4.5999999999999999E-2</v>
      </c>
      <c r="BJ23">
        <v>5625</v>
      </c>
      <c r="BK23">
        <v>1.0516888745038899</v>
      </c>
      <c r="BL23">
        <v>12.181147826038</v>
      </c>
      <c r="BM23">
        <v>2.6653195029036798</v>
      </c>
      <c r="BN23">
        <v>12.181147826038</v>
      </c>
      <c r="BO23">
        <v>1.0516888745038899</v>
      </c>
      <c r="BP23">
        <v>773.88853627674996</v>
      </c>
      <c r="BQ23">
        <v>1</v>
      </c>
      <c r="BR23" t="s">
        <v>625</v>
      </c>
      <c r="BS23">
        <v>13.78952</v>
      </c>
      <c r="BT23">
        <v>1.0111543599999999</v>
      </c>
      <c r="BU23">
        <v>1.0400873655965699</v>
      </c>
      <c r="BV23">
        <v>1.0516888745038899</v>
      </c>
      <c r="BW23">
        <v>1.0103869401442001</v>
      </c>
      <c r="BX23">
        <v>2170871.9121815199</v>
      </c>
      <c r="BY23">
        <v>2148555</v>
      </c>
      <c r="BZ23">
        <v>64.5833333333333</v>
      </c>
      <c r="CA23" t="s">
        <v>782</v>
      </c>
      <c r="CB23" t="s">
        <v>783</v>
      </c>
      <c r="CC23">
        <v>1.0400873655965699</v>
      </c>
      <c r="CD23" t="s">
        <v>784</v>
      </c>
      <c r="CE23">
        <v>1.0400873655965699</v>
      </c>
      <c r="CF23" t="s">
        <v>785</v>
      </c>
      <c r="CG23">
        <v>1.0103869401442001</v>
      </c>
      <c r="CH23" t="s">
        <v>786</v>
      </c>
      <c r="CI23">
        <v>2170871.9121815199</v>
      </c>
      <c r="CJ23" t="s">
        <v>811</v>
      </c>
      <c r="CK23">
        <v>2148555</v>
      </c>
      <c r="CL23">
        <v>2665319.5029036799</v>
      </c>
      <c r="CM23">
        <v>494447.59072216001</v>
      </c>
      <c r="CN23">
        <v>1.2405172326999701</v>
      </c>
      <c r="CO23">
        <v>0.23013029255577</v>
      </c>
      <c r="CP23">
        <v>0.22776451615944901</v>
      </c>
      <c r="CQ23">
        <v>637.42377410472</v>
      </c>
      <c r="CR23">
        <v>4.3032333420289897</v>
      </c>
      <c r="CS23">
        <v>1.33430640954616E-5</v>
      </c>
      <c r="CT23">
        <v>7.4856844036006993E-9</v>
      </c>
      <c r="CU23">
        <v>4.05784380425321E-8</v>
      </c>
      <c r="CV23">
        <v>7.4856844035838E-9</v>
      </c>
      <c r="CW23">
        <v>3.7573739129104302</v>
      </c>
      <c r="CX23">
        <v>1.59346680653005E-3</v>
      </c>
      <c r="CY23" t="s">
        <v>788</v>
      </c>
      <c r="CZ23" t="s">
        <v>789</v>
      </c>
    </row>
    <row r="24" spans="1:104">
      <c r="A24" t="s">
        <v>626</v>
      </c>
      <c r="B24">
        <v>13789520</v>
      </c>
      <c r="C24">
        <v>608.621106065763</v>
      </c>
      <c r="D24">
        <v>85.147893581579396</v>
      </c>
      <c r="E24">
        <v>624.86627494838604</v>
      </c>
      <c r="F24">
        <v>2643264.3898665099</v>
      </c>
      <c r="G24">
        <v>1562686.9740257801</v>
      </c>
      <c r="H24">
        <v>2.2019594042733499E-5</v>
      </c>
      <c r="I24">
        <v>7.2223252690249804E-5</v>
      </c>
      <c r="J24">
        <v>0.49112124879375701</v>
      </c>
      <c r="K24">
        <v>7679.7516396704104</v>
      </c>
      <c r="L24">
        <v>6.5036382888884496E-3</v>
      </c>
      <c r="M24">
        <v>23</v>
      </c>
      <c r="N24">
        <v>3444.24</v>
      </c>
      <c r="O24">
        <v>1.6417322322758899E-5</v>
      </c>
      <c r="P24">
        <v>1.4363361612212499E-2</v>
      </c>
      <c r="Q24">
        <v>4.5719999999999997E-3</v>
      </c>
      <c r="R24">
        <v>0.29527500000000001</v>
      </c>
      <c r="S24">
        <v>2689665.7719312501</v>
      </c>
      <c r="T24">
        <v>595.90081561821296</v>
      </c>
      <c r="U24">
        <v>622.16949153662802</v>
      </c>
      <c r="V24">
        <v>0.03</v>
      </c>
      <c r="W24">
        <v>218033.177590821</v>
      </c>
      <c r="X24">
        <v>2.47226537432798E-2</v>
      </c>
      <c r="Y24">
        <v>6.3599317746615602</v>
      </c>
      <c r="Z24">
        <v>6.3599317991332303</v>
      </c>
      <c r="AA24">
        <v>-2.44716771291564E-8</v>
      </c>
      <c r="AB24">
        <v>1.3302485657419E-5</v>
      </c>
      <c r="AC24">
        <v>637.98533059144097</v>
      </c>
      <c r="AD24">
        <v>6060.3141614017104</v>
      </c>
      <c r="AE24">
        <v>622.16949153662802</v>
      </c>
      <c r="AF24">
        <v>0</v>
      </c>
      <c r="AG24">
        <v>1.3343744964919199E-5</v>
      </c>
      <c r="AH24">
        <v>58.668478565985303</v>
      </c>
      <c r="AI24">
        <v>0.30641418756933098</v>
      </c>
      <c r="AJ24">
        <v>35.375016000451602</v>
      </c>
      <c r="AK24">
        <v>1.8908589246427501</v>
      </c>
      <c r="AL24">
        <v>1.1293680422758501</v>
      </c>
      <c r="AM24">
        <v>608.62110606295801</v>
      </c>
      <c r="AN24">
        <v>2.8053364076186E-9</v>
      </c>
      <c r="AO24">
        <v>4.12593075001465E-8</v>
      </c>
      <c r="AP24">
        <v>3.7575187648988102</v>
      </c>
      <c r="AQ24">
        <v>3.8622461790723699E-5</v>
      </c>
      <c r="AR24">
        <v>6.6925021362096601E-6</v>
      </c>
      <c r="AS24">
        <v>17.742198368890001</v>
      </c>
      <c r="AT24">
        <v>11.3297294539361</v>
      </c>
      <c r="AU24">
        <v>3.47158984600815</v>
      </c>
      <c r="AV24">
        <v>0.28592891889066602</v>
      </c>
      <c r="AW24">
        <v>7.9976057831183597E-3</v>
      </c>
      <c r="AX24">
        <v>0.28592891545265497</v>
      </c>
      <c r="AY24">
        <v>3.4380105984332901E-9</v>
      </c>
      <c r="AZ24">
        <v>1080577.4158407301</v>
      </c>
      <c r="BA24">
        <v>1.02787142812216E-5</v>
      </c>
      <c r="BB24">
        <v>2710354.5910865502</v>
      </c>
      <c r="BC24">
        <v>20688.819155302801</v>
      </c>
      <c r="BD24">
        <v>0.76919665525756797</v>
      </c>
      <c r="BE24">
        <v>2148555</v>
      </c>
      <c r="BF24">
        <v>1.2614778728431699</v>
      </c>
      <c r="BG24">
        <v>1</v>
      </c>
      <c r="BH24">
        <v>6.8000000000000005E-2</v>
      </c>
      <c r="BI24">
        <v>4.5999999999999999E-2</v>
      </c>
      <c r="BJ24">
        <v>5625</v>
      </c>
      <c r="BK24">
        <v>1.0519035060975801</v>
      </c>
      <c r="BL24">
        <v>12.720290447549999</v>
      </c>
      <c r="BM24">
        <v>2.7103545910865501</v>
      </c>
      <c r="BN24">
        <v>12.720290447549999</v>
      </c>
      <c r="BO24">
        <v>1.0519035060975801</v>
      </c>
      <c r="BP24">
        <v>744.182553266029</v>
      </c>
      <c r="BQ24">
        <v>1</v>
      </c>
      <c r="BR24" t="s">
        <v>626</v>
      </c>
      <c r="BS24">
        <v>13.78952</v>
      </c>
      <c r="BT24">
        <v>1.0111543599999999</v>
      </c>
      <c r="BU24">
        <v>1.0402996295220199</v>
      </c>
      <c r="BV24">
        <v>1.0519035060975801</v>
      </c>
      <c r="BW24">
        <v>1.0350671171611101</v>
      </c>
      <c r="BX24">
        <v>2223898.62991209</v>
      </c>
      <c r="BY24">
        <v>2148555</v>
      </c>
      <c r="BZ24">
        <v>64.5833333333333</v>
      </c>
      <c r="CA24" t="s">
        <v>782</v>
      </c>
      <c r="CB24" t="s">
        <v>783</v>
      </c>
      <c r="CC24">
        <v>1.0402996295220199</v>
      </c>
      <c r="CD24" t="s">
        <v>784</v>
      </c>
      <c r="CE24">
        <v>1.0402996295220199</v>
      </c>
      <c r="CF24" t="s">
        <v>785</v>
      </c>
      <c r="CG24">
        <v>1.0350671171611101</v>
      </c>
      <c r="CH24" t="s">
        <v>786</v>
      </c>
      <c r="CI24">
        <v>2223898.62991209</v>
      </c>
      <c r="CJ24" t="s">
        <v>812</v>
      </c>
      <c r="CK24">
        <v>2148555</v>
      </c>
      <c r="CL24">
        <v>2710354.5910865502</v>
      </c>
      <c r="CM24">
        <v>486455.96117446001</v>
      </c>
      <c r="CN24">
        <v>1.2614778728431699</v>
      </c>
      <c r="CO24">
        <v>0.22641075568206001</v>
      </c>
      <c r="CP24">
        <v>0.21874016856321299</v>
      </c>
      <c r="CQ24">
        <v>637.98533059144097</v>
      </c>
      <c r="CR24">
        <v>4.3345417786339304</v>
      </c>
      <c r="CS24">
        <v>1.3343744964919199E-5</v>
      </c>
      <c r="CT24">
        <v>7.3628495682984804E-9</v>
      </c>
      <c r="CU24">
        <v>4.12593075001465E-8</v>
      </c>
      <c r="CV24">
        <v>7.3628495683136997E-9</v>
      </c>
      <c r="CW24">
        <v>3.7575187648988102</v>
      </c>
      <c r="CX24">
        <v>1.5671545219602099E-3</v>
      </c>
      <c r="CY24" t="s">
        <v>788</v>
      </c>
      <c r="CZ24" t="s">
        <v>789</v>
      </c>
    </row>
    <row r="25" spans="1:104">
      <c r="A25" t="s">
        <v>627</v>
      </c>
      <c r="B25">
        <v>13789520</v>
      </c>
      <c r="C25">
        <v>608.621106065763</v>
      </c>
      <c r="D25">
        <v>85.147893581579396</v>
      </c>
      <c r="E25">
        <v>624.86627494838604</v>
      </c>
      <c r="F25">
        <v>2643264.3898665099</v>
      </c>
      <c r="G25">
        <v>1562686.9740257801</v>
      </c>
      <c r="H25">
        <v>2.2019594042733499E-5</v>
      </c>
      <c r="I25">
        <v>7.2223252690249804E-5</v>
      </c>
      <c r="J25">
        <v>0.49112124879375701</v>
      </c>
      <c r="K25">
        <v>7679.7516396704104</v>
      </c>
      <c r="L25">
        <v>6.5036382888884496E-3</v>
      </c>
      <c r="M25">
        <v>24</v>
      </c>
      <c r="N25">
        <v>3484.92</v>
      </c>
      <c r="O25">
        <v>1.6417322322758899E-5</v>
      </c>
      <c r="P25">
        <v>1.4363361612212499E-2</v>
      </c>
      <c r="Q25">
        <v>4.5719999999999997E-3</v>
      </c>
      <c r="R25">
        <v>0.29527500000000001</v>
      </c>
      <c r="S25">
        <v>3317902.83203125</v>
      </c>
      <c r="T25">
        <v>585.88293483903703</v>
      </c>
      <c r="U25">
        <v>617.90903980586097</v>
      </c>
      <c r="V25">
        <v>0.03</v>
      </c>
      <c r="W25">
        <v>220608.37260173599</v>
      </c>
      <c r="X25">
        <v>2.46040175636443E-2</v>
      </c>
      <c r="Y25">
        <v>6.3752465632928796</v>
      </c>
      <c r="Z25">
        <v>6.37524658222552</v>
      </c>
      <c r="AA25">
        <v>-1.8932640344360198E-8</v>
      </c>
      <c r="AB25">
        <v>1.30563878868422E-5</v>
      </c>
      <c r="AC25">
        <v>648.22269505176996</v>
      </c>
      <c r="AD25">
        <v>6117.1624777381203</v>
      </c>
      <c r="AE25">
        <v>617.90903980586097</v>
      </c>
      <c r="AF25">
        <v>0</v>
      </c>
      <c r="AG25">
        <v>1.31064806506145E-5</v>
      </c>
      <c r="AH25">
        <v>59.7743113509297</v>
      </c>
      <c r="AI25">
        <v>0.30928848256476998</v>
      </c>
      <c r="AJ25">
        <v>35.0719473539544</v>
      </c>
      <c r="AK25">
        <v>2.5536135672935099</v>
      </c>
      <c r="AL25">
        <v>1.1293680422758501</v>
      </c>
      <c r="AM25">
        <v>608.62110605359703</v>
      </c>
      <c r="AN25">
        <v>1.2165742191427899E-8</v>
      </c>
      <c r="AO25">
        <v>5.0092763772301597E-8</v>
      </c>
      <c r="AP25">
        <v>3.7789482527840099</v>
      </c>
      <c r="AQ25">
        <v>3.8185666791327198E-5</v>
      </c>
      <c r="AR25">
        <v>6.5782867071934203E-6</v>
      </c>
      <c r="AS25">
        <v>17.6029958937213</v>
      </c>
      <c r="AT25">
        <v>11.290345543961401</v>
      </c>
      <c r="AU25">
        <v>3.4919738409237402</v>
      </c>
      <c r="AV25">
        <v>0.28697441186026601</v>
      </c>
      <c r="AW25">
        <v>7.8496490024185205E-3</v>
      </c>
      <c r="AX25">
        <v>0.28697440749433301</v>
      </c>
      <c r="AY25">
        <v>4.36593278196895E-9</v>
      </c>
      <c r="AZ25">
        <v>1080577.4158407301</v>
      </c>
      <c r="BA25">
        <v>1.01048398223488E-5</v>
      </c>
      <c r="BB25">
        <v>3347252.9446373298</v>
      </c>
      <c r="BC25">
        <v>29350.112606077</v>
      </c>
      <c r="BD25">
        <v>0.88459831682619205</v>
      </c>
      <c r="BE25">
        <v>3139225</v>
      </c>
      <c r="BF25">
        <v>1.0662672935636399</v>
      </c>
      <c r="BG25">
        <v>1</v>
      </c>
      <c r="BH25">
        <v>7.6999999999999999E-2</v>
      </c>
      <c r="BI25">
        <v>4.5999999999999999E-2</v>
      </c>
      <c r="BJ25">
        <v>5625</v>
      </c>
      <c r="BK25">
        <v>1.0552676646944099</v>
      </c>
      <c r="BL25">
        <v>22.738171226725999</v>
      </c>
      <c r="BM25">
        <v>3.3472529446373298</v>
      </c>
      <c r="BN25">
        <v>22.738171226725999</v>
      </c>
      <c r="BO25">
        <v>1.0552676646944099</v>
      </c>
      <c r="BP25">
        <v>297.97073259783099</v>
      </c>
      <c r="BQ25">
        <v>1</v>
      </c>
      <c r="BR25" t="s">
        <v>627</v>
      </c>
      <c r="BS25">
        <v>13.78952</v>
      </c>
      <c r="BT25">
        <v>1.0111543599999999</v>
      </c>
      <c r="BU25">
        <v>1.0436266770331799</v>
      </c>
      <c r="BV25">
        <v>1.0552676646944099</v>
      </c>
      <c r="BW25">
        <v>0.90614741299136303</v>
      </c>
      <c r="BX25">
        <v>2844600.6125478102</v>
      </c>
      <c r="BY25">
        <v>3139225</v>
      </c>
      <c r="BZ25">
        <v>64.5833333333333</v>
      </c>
      <c r="CA25" t="s">
        <v>782</v>
      </c>
      <c r="CB25" t="s">
        <v>783</v>
      </c>
      <c r="CC25">
        <v>1.0436266770331799</v>
      </c>
      <c r="CD25" t="s">
        <v>784</v>
      </c>
      <c r="CE25">
        <v>1.0436266770331799</v>
      </c>
      <c r="CF25" t="s">
        <v>785</v>
      </c>
      <c r="CG25">
        <v>0.90614741299136303</v>
      </c>
      <c r="CH25" t="s">
        <v>786</v>
      </c>
      <c r="CI25">
        <v>2844600.6125478102</v>
      </c>
      <c r="CJ25" t="s">
        <v>813</v>
      </c>
      <c r="CK25">
        <v>3139225</v>
      </c>
      <c r="CL25">
        <v>3347252.9446373298</v>
      </c>
      <c r="CM25">
        <v>502652.33208952</v>
      </c>
      <c r="CN25">
        <v>1.0662672935636399</v>
      </c>
      <c r="CO25">
        <v>0.160119880572277</v>
      </c>
      <c r="CP25">
        <v>0.176704008946724</v>
      </c>
      <c r="CQ25">
        <v>648.22269505176996</v>
      </c>
      <c r="CR25">
        <v>4.7788631749779098</v>
      </c>
      <c r="CS25">
        <v>1.31064806506145E-5</v>
      </c>
      <c r="CT25">
        <v>7.4671462238999993E-9</v>
      </c>
      <c r="CU25">
        <v>5.0092763772301597E-8</v>
      </c>
      <c r="CV25">
        <v>7.4671462239609907E-9</v>
      </c>
      <c r="CW25">
        <v>3.7789482527840099</v>
      </c>
      <c r="CX25">
        <v>1.6323783063798599E-3</v>
      </c>
      <c r="CY25" t="s">
        <v>788</v>
      </c>
      <c r="CZ25" t="s">
        <v>803</v>
      </c>
    </row>
    <row r="26" spans="1:104">
      <c r="A26" t="s">
        <v>628</v>
      </c>
      <c r="B26">
        <v>13789520</v>
      </c>
      <c r="C26">
        <v>608.621106065763</v>
      </c>
      <c r="D26">
        <v>85.147893581579396</v>
      </c>
      <c r="E26">
        <v>624.86627494838604</v>
      </c>
      <c r="F26">
        <v>2643264.3898665099</v>
      </c>
      <c r="G26">
        <v>1562686.9740257801</v>
      </c>
      <c r="H26">
        <v>2.2019594042733499E-5</v>
      </c>
      <c r="I26">
        <v>7.2223252690249804E-5</v>
      </c>
      <c r="J26">
        <v>0.49112124879375701</v>
      </c>
      <c r="K26">
        <v>7679.7516396704104</v>
      </c>
      <c r="L26">
        <v>6.5036382888884496E-3</v>
      </c>
      <c r="M26">
        <v>25</v>
      </c>
      <c r="N26">
        <v>3484.92</v>
      </c>
      <c r="O26">
        <v>1.6417322322758899E-5</v>
      </c>
      <c r="P26">
        <v>1.4363361612212499E-2</v>
      </c>
      <c r="Q26">
        <v>4.5719999999999997E-3</v>
      </c>
      <c r="R26">
        <v>0.29527500000000001</v>
      </c>
      <c r="S26">
        <v>3380466.34765625</v>
      </c>
      <c r="T26">
        <v>584.781818283598</v>
      </c>
      <c r="U26">
        <v>617.41181848784595</v>
      </c>
      <c r="V26">
        <v>0.03</v>
      </c>
      <c r="W26">
        <v>220608.37260173599</v>
      </c>
      <c r="X26">
        <v>2.46040175636443E-2</v>
      </c>
      <c r="Y26">
        <v>6.3752465632928796</v>
      </c>
      <c r="Z26">
        <v>6.37524658222552</v>
      </c>
      <c r="AA26">
        <v>-1.8932640344360198E-8</v>
      </c>
      <c r="AB26">
        <v>1.30563878868422E-5</v>
      </c>
      <c r="AC26">
        <v>649.33732925760603</v>
      </c>
      <c r="AD26">
        <v>6117.1624777381203</v>
      </c>
      <c r="AE26">
        <v>617.41181900863</v>
      </c>
      <c r="AF26">
        <v>5.2078371481911703E-7</v>
      </c>
      <c r="AG26">
        <v>1.31065899987217E-5</v>
      </c>
      <c r="AH26">
        <v>59.7743113509297</v>
      </c>
      <c r="AI26">
        <v>0.30928848256476998</v>
      </c>
      <c r="AJ26">
        <v>35.072239961188899</v>
      </c>
      <c r="AK26">
        <v>2.6254845518823702</v>
      </c>
      <c r="AL26">
        <v>1.1293680422758501</v>
      </c>
      <c r="AM26">
        <v>608.62110605324699</v>
      </c>
      <c r="AN26">
        <v>1.25163523989613E-8</v>
      </c>
      <c r="AO26">
        <v>5.0202111879422297E-8</v>
      </c>
      <c r="AP26">
        <v>3.7789721441320001</v>
      </c>
      <c r="AQ26">
        <v>3.8185183959416799E-5</v>
      </c>
      <c r="AR26">
        <v>6.5783960553005402E-6</v>
      </c>
      <c r="AS26">
        <v>17.603288500955799</v>
      </c>
      <c r="AT26">
        <v>11.2904286561783</v>
      </c>
      <c r="AU26">
        <v>3.4919995465751899</v>
      </c>
      <c r="AV26">
        <v>0.28697259755681798</v>
      </c>
      <c r="AW26">
        <v>7.8496490024185205E-3</v>
      </c>
      <c r="AX26">
        <v>0.28697259319002699</v>
      </c>
      <c r="AY26">
        <v>4.3667908178335299E-9</v>
      </c>
      <c r="AZ26">
        <v>1080577.4158407301</v>
      </c>
      <c r="BA26">
        <v>1.01046481696646E-5</v>
      </c>
      <c r="BB26">
        <v>3354623.3292679698</v>
      </c>
      <c r="BC26">
        <v>-25843.018388280601</v>
      </c>
      <c r="BD26">
        <v>-0.76448086537522197</v>
      </c>
      <c r="BE26">
        <v>3123450</v>
      </c>
      <c r="BF26">
        <v>1.07401217540475</v>
      </c>
      <c r="BG26">
        <v>1</v>
      </c>
      <c r="BH26">
        <v>7.0000000000000007E-2</v>
      </c>
      <c r="BI26">
        <v>4.5999999999999999E-2</v>
      </c>
      <c r="BJ26">
        <v>5625</v>
      </c>
      <c r="BK26">
        <v>1.05555722651964</v>
      </c>
      <c r="BL26">
        <v>23.839287782165002</v>
      </c>
      <c r="BM26">
        <v>3.3546233292679699</v>
      </c>
      <c r="BN26">
        <v>23.839287782165002</v>
      </c>
      <c r="BO26">
        <v>1.05555722651964</v>
      </c>
      <c r="BP26">
        <v>261.16861938768102</v>
      </c>
      <c r="BQ26">
        <v>1</v>
      </c>
      <c r="BR26" t="s">
        <v>628</v>
      </c>
      <c r="BS26">
        <v>13.78952</v>
      </c>
      <c r="BT26">
        <v>1.0111543599999999</v>
      </c>
      <c r="BU26">
        <v>1.04391304461135</v>
      </c>
      <c r="BV26">
        <v>1.05555722651964</v>
      </c>
      <c r="BW26">
        <v>0.93588881600922702</v>
      </c>
      <c r="BX26">
        <v>2923201.9223640198</v>
      </c>
      <c r="BY26">
        <v>3123450</v>
      </c>
      <c r="BZ26">
        <v>64.5833333333333</v>
      </c>
      <c r="CA26" t="s">
        <v>782</v>
      </c>
      <c r="CB26" t="s">
        <v>783</v>
      </c>
      <c r="CC26">
        <v>1.04391304461135</v>
      </c>
      <c r="CD26" t="s">
        <v>784</v>
      </c>
      <c r="CE26">
        <v>1.04391304461135</v>
      </c>
      <c r="CF26" t="s">
        <v>785</v>
      </c>
      <c r="CG26">
        <v>0.93588881600922702</v>
      </c>
      <c r="CH26" t="s">
        <v>786</v>
      </c>
      <c r="CI26">
        <v>2923201.9223640198</v>
      </c>
      <c r="CJ26" t="s">
        <v>814</v>
      </c>
      <c r="CK26">
        <v>3123450</v>
      </c>
      <c r="CL26">
        <v>3354623.3292679698</v>
      </c>
      <c r="CM26">
        <v>431421.40690394997</v>
      </c>
      <c r="CN26">
        <v>1.07401217540475</v>
      </c>
      <c r="CO26">
        <v>0.138123359395523</v>
      </c>
      <c r="CP26">
        <v>0.14758522276663399</v>
      </c>
      <c r="CQ26">
        <v>649.33732925760603</v>
      </c>
      <c r="CR26">
        <v>4.8214215458200398</v>
      </c>
      <c r="CS26">
        <v>1.31065899987217E-5</v>
      </c>
      <c r="CT26">
        <v>6.4075664621006996E-9</v>
      </c>
      <c r="CU26">
        <v>5.0202111879422297E-8</v>
      </c>
      <c r="CV26">
        <v>6.4075664620803998E-9</v>
      </c>
      <c r="CW26">
        <v>3.7789721441320001</v>
      </c>
      <c r="CX26">
        <v>1.40061675606029E-3</v>
      </c>
      <c r="CY26" t="s">
        <v>788</v>
      </c>
      <c r="CZ26" t="s">
        <v>789</v>
      </c>
    </row>
    <row r="27" spans="1:104">
      <c r="A27" t="s">
        <v>629</v>
      </c>
      <c r="B27">
        <v>13789520</v>
      </c>
      <c r="C27">
        <v>608.621106065763</v>
      </c>
      <c r="D27">
        <v>85.147893581579396</v>
      </c>
      <c r="E27">
        <v>624.86627494838604</v>
      </c>
      <c r="F27">
        <v>2643264.3898665099</v>
      </c>
      <c r="G27">
        <v>1562686.9740257801</v>
      </c>
      <c r="H27">
        <v>2.2019594042733499E-5</v>
      </c>
      <c r="I27">
        <v>7.2223252690249804E-5</v>
      </c>
      <c r="J27">
        <v>0.49112124879375701</v>
      </c>
      <c r="K27">
        <v>7679.7516396704104</v>
      </c>
      <c r="L27">
        <v>6.5036382888884496E-3</v>
      </c>
      <c r="M27">
        <v>26</v>
      </c>
      <c r="N27">
        <v>3484.92</v>
      </c>
      <c r="O27">
        <v>1.6417322322758899E-5</v>
      </c>
      <c r="P27">
        <v>1.4363361612212499E-2</v>
      </c>
      <c r="Q27">
        <v>4.5719999999999997E-3</v>
      </c>
      <c r="R27">
        <v>0.29527500000000001</v>
      </c>
      <c r="S27">
        <v>3411695.08203125</v>
      </c>
      <c r="T27">
        <v>584.22817624184802</v>
      </c>
      <c r="U27">
        <v>617.15961225531203</v>
      </c>
      <c r="V27">
        <v>0.03</v>
      </c>
      <c r="W27">
        <v>220608.37260173599</v>
      </c>
      <c r="X27">
        <v>2.46040175636443E-2</v>
      </c>
      <c r="Y27">
        <v>6.3752465632928796</v>
      </c>
      <c r="Z27">
        <v>6.37524658222552</v>
      </c>
      <c r="AA27">
        <v>-1.8932640344360198E-8</v>
      </c>
      <c r="AB27">
        <v>1.30563878868422E-5</v>
      </c>
      <c r="AC27">
        <v>649.89557202141805</v>
      </c>
      <c r="AD27">
        <v>6117.1624777381203</v>
      </c>
      <c r="AE27">
        <v>617.15961278205805</v>
      </c>
      <c r="AF27">
        <v>5.2674556627607703E-7</v>
      </c>
      <c r="AG27">
        <v>1.3107176435675399E-5</v>
      </c>
      <c r="AH27">
        <v>59.7743113509297</v>
      </c>
      <c r="AI27">
        <v>0.30928848256476998</v>
      </c>
      <c r="AJ27">
        <v>35.073809221962797</v>
      </c>
      <c r="AK27">
        <v>2.6614622537669299</v>
      </c>
      <c r="AL27">
        <v>1.1293680422758501</v>
      </c>
      <c r="AM27">
        <v>608.62110605303099</v>
      </c>
      <c r="AN27">
        <v>1.27322437037947E-8</v>
      </c>
      <c r="AO27">
        <v>5.0788548833182199E-8</v>
      </c>
      <c r="AP27">
        <v>3.7791002676868999</v>
      </c>
      <c r="AQ27">
        <v>3.8182594804204E-5</v>
      </c>
      <c r="AR27">
        <v>6.5789824922543001E-6</v>
      </c>
      <c r="AS27">
        <v>17.604857761729701</v>
      </c>
      <c r="AT27">
        <v>11.290874365748801</v>
      </c>
      <c r="AU27">
        <v>3.4921373994119098</v>
      </c>
      <c r="AV27">
        <v>0.28696286827498702</v>
      </c>
      <c r="AW27">
        <v>7.8496490024185205E-3</v>
      </c>
      <c r="AX27">
        <v>0.28696286390363801</v>
      </c>
      <c r="AY27">
        <v>4.37134906050574E-9</v>
      </c>
      <c r="AZ27">
        <v>1080577.4158407301</v>
      </c>
      <c r="BA27">
        <v>1.01036204650835E-5</v>
      </c>
      <c r="BB27">
        <v>3394155.6338388398</v>
      </c>
      <c r="BC27">
        <v>-17539.448192407399</v>
      </c>
      <c r="BD27">
        <v>-0.51409776579344102</v>
      </c>
      <c r="BE27">
        <v>3155000</v>
      </c>
      <c r="BF27">
        <v>1.07580210264306</v>
      </c>
      <c r="BG27">
        <v>1</v>
      </c>
      <c r="BH27">
        <v>6.9000000000000006E-2</v>
      </c>
      <c r="BI27">
        <v>4.5999999999999999E-2</v>
      </c>
      <c r="BJ27">
        <v>5625</v>
      </c>
      <c r="BK27">
        <v>1.0556962805510399</v>
      </c>
      <c r="BL27">
        <v>24.392929823915001</v>
      </c>
      <c r="BM27">
        <v>3.3941556338388401</v>
      </c>
      <c r="BN27">
        <v>24.392929823915001</v>
      </c>
      <c r="BO27">
        <v>1.0556962805510399</v>
      </c>
      <c r="BP27">
        <v>243.580639481242</v>
      </c>
      <c r="BQ27">
        <v>1</v>
      </c>
      <c r="BR27" t="s">
        <v>629</v>
      </c>
      <c r="BS27">
        <v>13.78952</v>
      </c>
      <c r="BT27">
        <v>1.0111543599999999</v>
      </c>
      <c r="BU27">
        <v>1.04405056469424</v>
      </c>
      <c r="BV27">
        <v>1.0556962805510399</v>
      </c>
      <c r="BW27">
        <v>0.93666611360329999</v>
      </c>
      <c r="BX27">
        <v>2955181.5884184102</v>
      </c>
      <c r="BY27">
        <v>3155000</v>
      </c>
      <c r="BZ27">
        <v>64.5833333333333</v>
      </c>
      <c r="CA27" t="s">
        <v>782</v>
      </c>
      <c r="CB27" t="s">
        <v>783</v>
      </c>
      <c r="CC27">
        <v>1.04405056469424</v>
      </c>
      <c r="CD27" t="s">
        <v>784</v>
      </c>
      <c r="CE27">
        <v>1.04405056469424</v>
      </c>
      <c r="CF27" t="s">
        <v>785</v>
      </c>
      <c r="CG27">
        <v>0.93666611360329999</v>
      </c>
      <c r="CH27" t="s">
        <v>786</v>
      </c>
      <c r="CI27">
        <v>2955181.5884184102</v>
      </c>
      <c r="CJ27" t="s">
        <v>815</v>
      </c>
      <c r="CK27">
        <v>3155000</v>
      </c>
      <c r="CL27">
        <v>3394155.6338388398</v>
      </c>
      <c r="CM27">
        <v>438974.04542043002</v>
      </c>
      <c r="CN27">
        <v>1.07580210264306</v>
      </c>
      <c r="CO27">
        <v>0.13913598903975999</v>
      </c>
      <c r="CP27">
        <v>0.14854384824973799</v>
      </c>
      <c r="CQ27">
        <v>649.89557202141805</v>
      </c>
      <c r="CR27">
        <v>4.8429019917809901</v>
      </c>
      <c r="CS27">
        <v>1.3107176435675399E-5</v>
      </c>
      <c r="CT27">
        <v>6.5185490614997896E-9</v>
      </c>
      <c r="CU27">
        <v>5.0788548833182199E-8</v>
      </c>
      <c r="CV27">
        <v>6.5185490614878998E-9</v>
      </c>
      <c r="CW27">
        <v>3.7791002676868999</v>
      </c>
      <c r="CX27">
        <v>1.42476734760999E-3</v>
      </c>
      <c r="CY27" t="s">
        <v>788</v>
      </c>
      <c r="CZ27" t="s">
        <v>789</v>
      </c>
    </row>
    <row r="28" spans="1:104">
      <c r="A28" t="s">
        <v>630</v>
      </c>
      <c r="B28">
        <v>13789520</v>
      </c>
      <c r="C28">
        <v>608.621106065763</v>
      </c>
      <c r="D28">
        <v>85.147893581579396</v>
      </c>
      <c r="E28">
        <v>624.86627494838604</v>
      </c>
      <c r="F28">
        <v>2643264.3898665099</v>
      </c>
      <c r="G28">
        <v>1562686.9740257801</v>
      </c>
      <c r="H28">
        <v>2.2019594042733499E-5</v>
      </c>
      <c r="I28">
        <v>7.2223252690249804E-5</v>
      </c>
      <c r="J28">
        <v>0.49112124879375701</v>
      </c>
      <c r="K28">
        <v>7679.7516396704104</v>
      </c>
      <c r="L28">
        <v>6.5036382888884496E-3</v>
      </c>
      <c r="M28">
        <v>27</v>
      </c>
      <c r="N28">
        <v>3525.6</v>
      </c>
      <c r="O28">
        <v>1.6417322322758899E-5</v>
      </c>
      <c r="P28">
        <v>1.4363361612212499E-2</v>
      </c>
      <c r="Q28">
        <v>4.5719999999999997E-3</v>
      </c>
      <c r="R28">
        <v>0.29527500000000001</v>
      </c>
      <c r="S28">
        <v>3408085.80859375</v>
      </c>
      <c r="T28">
        <v>584.781818283598</v>
      </c>
      <c r="U28">
        <v>617.29883960870404</v>
      </c>
      <c r="V28">
        <v>0.03</v>
      </c>
      <c r="W28">
        <v>223183.567612652</v>
      </c>
      <c r="X28">
        <v>2.44875838519109E-2</v>
      </c>
      <c r="Y28">
        <v>6.3903851198577204</v>
      </c>
      <c r="Z28">
        <v>6.3903851340290903</v>
      </c>
      <c r="AA28">
        <v>-1.41713742962679E-8</v>
      </c>
      <c r="AB28">
        <v>1.2817481132582999E-5</v>
      </c>
      <c r="AC28">
        <v>649.258833318803</v>
      </c>
      <c r="AD28">
        <v>6173.9085809520902</v>
      </c>
      <c r="AE28">
        <v>617.29884012865898</v>
      </c>
      <c r="AF28">
        <v>5.1995505145896501E-7</v>
      </c>
      <c r="AG28">
        <v>1.28677179049447E-5</v>
      </c>
      <c r="AH28">
        <v>60.888452777409299</v>
      </c>
      <c r="AI28">
        <v>0.312157609585409</v>
      </c>
      <c r="AJ28">
        <v>34.7524558139148</v>
      </c>
      <c r="AK28">
        <v>2.62429797418935</v>
      </c>
      <c r="AL28">
        <v>1.1293680422758501</v>
      </c>
      <c r="AM28">
        <v>608.62110606409396</v>
      </c>
      <c r="AN28">
        <v>1.6688090909156E-9</v>
      </c>
      <c r="AO28">
        <v>5.0236772361751601E-8</v>
      </c>
      <c r="AP28">
        <v>3.7983673969554901</v>
      </c>
      <c r="AQ28">
        <v>3.7796216615160002E-5</v>
      </c>
      <c r="AR28">
        <v>6.4589773386532497E-6</v>
      </c>
      <c r="AS28">
        <v>17.444066323397401</v>
      </c>
      <c r="AT28">
        <v>11.2449977602418</v>
      </c>
      <c r="AU28">
        <v>3.51021162063034</v>
      </c>
      <c r="AV28">
        <v>0.28815577632514</v>
      </c>
      <c r="AW28">
        <v>7.7060155425753198E-3</v>
      </c>
      <c r="AX28">
        <v>0.28815577100352302</v>
      </c>
      <c r="AY28">
        <v>5.3216173134806899E-9</v>
      </c>
      <c r="AZ28">
        <v>1080577.4158407301</v>
      </c>
      <c r="BA28">
        <v>9.9506479140103406E-6</v>
      </c>
      <c r="BB28">
        <v>3408892.77790744</v>
      </c>
      <c r="BC28">
        <v>806.96931368764501</v>
      </c>
      <c r="BD28">
        <v>2.36780808644198E-2</v>
      </c>
      <c r="BE28">
        <v>3082435</v>
      </c>
      <c r="BF28">
        <v>1.10590905498654</v>
      </c>
      <c r="BG28">
        <v>1</v>
      </c>
      <c r="BH28">
        <v>6.5000000000000002E-2</v>
      </c>
      <c r="BI28">
        <v>4.5999999999999999E-2</v>
      </c>
      <c r="BJ28">
        <v>5625</v>
      </c>
      <c r="BK28">
        <v>1.05555722651964</v>
      </c>
      <c r="BL28">
        <v>23.839287782165002</v>
      </c>
      <c r="BM28">
        <v>3.4088927779074401</v>
      </c>
      <c r="BN28">
        <v>23.839287782165002</v>
      </c>
      <c r="BO28">
        <v>1.05555722651964</v>
      </c>
      <c r="BP28">
        <v>261.16861938768102</v>
      </c>
      <c r="BQ28">
        <v>1</v>
      </c>
      <c r="BR28" t="s">
        <v>630</v>
      </c>
      <c r="BS28">
        <v>13.78952</v>
      </c>
      <c r="BT28">
        <v>1.0111543599999999</v>
      </c>
      <c r="BU28">
        <v>1.04391304461135</v>
      </c>
      <c r="BV28">
        <v>1.05555722651964</v>
      </c>
      <c r="BW28">
        <v>0.96081780775704695</v>
      </c>
      <c r="BX28">
        <v>2961658.4392535901</v>
      </c>
      <c r="BY28">
        <v>3082435</v>
      </c>
      <c r="BZ28">
        <v>64.5833333333333</v>
      </c>
      <c r="CA28" t="s">
        <v>782</v>
      </c>
      <c r="CB28" t="s">
        <v>783</v>
      </c>
      <c r="CC28">
        <v>1.04391304461135</v>
      </c>
      <c r="CD28" t="s">
        <v>784</v>
      </c>
      <c r="CE28">
        <v>1.04391304461135</v>
      </c>
      <c r="CF28" t="s">
        <v>785</v>
      </c>
      <c r="CG28">
        <v>0.96081780775704695</v>
      </c>
      <c r="CH28" t="s">
        <v>786</v>
      </c>
      <c r="CI28">
        <v>2961658.4392535901</v>
      </c>
      <c r="CJ28" t="s">
        <v>816</v>
      </c>
      <c r="CK28">
        <v>3082435</v>
      </c>
      <c r="CL28">
        <v>3408892.77790744</v>
      </c>
      <c r="CM28">
        <v>447234.33865385002</v>
      </c>
      <c r="CN28">
        <v>1.10590905498654</v>
      </c>
      <c r="CO28">
        <v>0.14509124722949299</v>
      </c>
      <c r="CP28">
        <v>0.15100807464028701</v>
      </c>
      <c r="CQ28">
        <v>649.258833318803</v>
      </c>
      <c r="CR28">
        <v>4.8167594412319703</v>
      </c>
      <c r="CS28">
        <v>1.28677179049447E-5</v>
      </c>
      <c r="CT28">
        <v>6.5401799195000199E-9</v>
      </c>
      <c r="CU28">
        <v>5.0236772361751601E-8</v>
      </c>
      <c r="CV28">
        <v>6.5401799195254003E-9</v>
      </c>
      <c r="CW28">
        <v>3.7983673969554901</v>
      </c>
      <c r="CX28">
        <v>1.46967396891995E-3</v>
      </c>
      <c r="CY28" t="s">
        <v>788</v>
      </c>
      <c r="CZ28" t="s">
        <v>789</v>
      </c>
    </row>
    <row r="29" spans="1:104">
      <c r="A29" t="s">
        <v>631</v>
      </c>
      <c r="B29">
        <v>13789520</v>
      </c>
      <c r="C29">
        <v>608.621106065763</v>
      </c>
      <c r="D29">
        <v>85.147893581579396</v>
      </c>
      <c r="E29">
        <v>624.86627494838604</v>
      </c>
      <c r="F29">
        <v>2643264.3898665099</v>
      </c>
      <c r="G29">
        <v>1562686.9740257801</v>
      </c>
      <c r="H29">
        <v>2.2019594042733499E-5</v>
      </c>
      <c r="I29">
        <v>7.2223252690249804E-5</v>
      </c>
      <c r="J29">
        <v>0.49112124879375701</v>
      </c>
      <c r="K29">
        <v>7679.7516396704104</v>
      </c>
      <c r="L29">
        <v>6.5036382888884496E-3</v>
      </c>
      <c r="M29">
        <v>28</v>
      </c>
      <c r="N29">
        <v>3634.08</v>
      </c>
      <c r="O29">
        <v>1.6417322322758899E-5</v>
      </c>
      <c r="P29">
        <v>1.4363361612212499E-2</v>
      </c>
      <c r="Q29">
        <v>4.5719999999999997E-3</v>
      </c>
      <c r="R29">
        <v>0.29527500000000001</v>
      </c>
      <c r="S29">
        <v>2429639.16015625</v>
      </c>
      <c r="T29">
        <v>601.35806991756397</v>
      </c>
      <c r="U29">
        <v>623.84760966856697</v>
      </c>
      <c r="V29">
        <v>0.03</v>
      </c>
      <c r="W29">
        <v>230050.754308426</v>
      </c>
      <c r="X29">
        <v>2.4187362497839902E-2</v>
      </c>
      <c r="Y29">
        <v>6.4299225721843003</v>
      </c>
      <c r="Z29">
        <v>6.4299226083853203</v>
      </c>
      <c r="AA29">
        <v>-3.6201019959492E-8</v>
      </c>
      <c r="AB29">
        <v>1.22134179005848E-5</v>
      </c>
      <c r="AC29">
        <v>632.17064191348504</v>
      </c>
      <c r="AD29">
        <v>6324.7436715753302</v>
      </c>
      <c r="AE29">
        <v>623.84760966856697</v>
      </c>
      <c r="AF29">
        <v>0</v>
      </c>
      <c r="AG29">
        <v>1.22477683195637E-5</v>
      </c>
      <c r="AH29">
        <v>63.899933746575996</v>
      </c>
      <c r="AI29">
        <v>0.31978394883439198</v>
      </c>
      <c r="AJ29">
        <v>33.886262104147498</v>
      </c>
      <c r="AK29">
        <v>1.52700138589476</v>
      </c>
      <c r="AL29">
        <v>1.1293680422758501</v>
      </c>
      <c r="AM29">
        <v>608.62110606515398</v>
      </c>
      <c r="AN29">
        <v>6.0856564232381102E-10</v>
      </c>
      <c r="AO29">
        <v>3.43504189788664E-8</v>
      </c>
      <c r="AP29">
        <v>3.8454421163986199</v>
      </c>
      <c r="AQ29">
        <v>3.68765014059582E-5</v>
      </c>
      <c r="AR29">
        <v>6.1410593692712698E-6</v>
      </c>
      <c r="AS29">
        <v>16.9906502110966</v>
      </c>
      <c r="AT29">
        <v>11.1133160258751</v>
      </c>
      <c r="AU29">
        <v>3.5538600833988698</v>
      </c>
      <c r="AV29">
        <v>0.291582032999751</v>
      </c>
      <c r="AW29">
        <v>7.3428458521871496E-3</v>
      </c>
      <c r="AX29">
        <v>0.29158202485495999</v>
      </c>
      <c r="AY29">
        <v>8.1447908972798205E-9</v>
      </c>
      <c r="AZ29">
        <v>1080577.4158407301</v>
      </c>
      <c r="BA29">
        <v>9.5896649305163101E-6</v>
      </c>
      <c r="BB29">
        <v>2418641.9318592902</v>
      </c>
      <c r="BC29">
        <v>-10997.228296962599</v>
      </c>
      <c r="BD29">
        <v>-0.45262804770792903</v>
      </c>
      <c r="BE29">
        <v>2176950</v>
      </c>
      <c r="BF29">
        <v>1.1110231892598801</v>
      </c>
      <c r="BG29">
        <v>1</v>
      </c>
      <c r="BH29">
        <v>9.6000000000000002E-2</v>
      </c>
      <c r="BI29">
        <v>4.5999999999999999E-2</v>
      </c>
      <c r="BJ29">
        <v>5625</v>
      </c>
      <c r="BK29">
        <v>1.0495985660273399</v>
      </c>
      <c r="BL29">
        <v>7.2630361481990304</v>
      </c>
      <c r="BM29">
        <v>2.4186419318592902</v>
      </c>
      <c r="BN29">
        <v>7.2630361481990304</v>
      </c>
      <c r="BO29">
        <v>1.0495985660273399</v>
      </c>
      <c r="BP29">
        <v>1071.70880223412</v>
      </c>
      <c r="BQ29">
        <v>1</v>
      </c>
      <c r="BR29" t="s">
        <v>631</v>
      </c>
      <c r="BS29">
        <v>13.78952</v>
      </c>
      <c r="BT29">
        <v>1.0111543599999999</v>
      </c>
      <c r="BU29">
        <v>1.0380201159666</v>
      </c>
      <c r="BV29">
        <v>1.0495985660273399</v>
      </c>
      <c r="BW29">
        <v>0.88459311528631102</v>
      </c>
      <c r="BX29">
        <v>1925714.9823225399</v>
      </c>
      <c r="BY29">
        <v>2176950</v>
      </c>
      <c r="BZ29">
        <v>64.5833333333333</v>
      </c>
      <c r="CA29" t="s">
        <v>782</v>
      </c>
      <c r="CB29" t="s">
        <v>783</v>
      </c>
      <c r="CC29">
        <v>1.0380201159666</v>
      </c>
      <c r="CD29" t="s">
        <v>784</v>
      </c>
      <c r="CE29">
        <v>1.0380201159666</v>
      </c>
      <c r="CF29" t="s">
        <v>785</v>
      </c>
      <c r="CG29">
        <v>0.88459311528631102</v>
      </c>
      <c r="CH29" t="s">
        <v>786</v>
      </c>
      <c r="CI29">
        <v>1925714.9823225399</v>
      </c>
      <c r="CJ29" t="s">
        <v>817</v>
      </c>
      <c r="CK29">
        <v>2176950</v>
      </c>
      <c r="CL29">
        <v>2418641.9318592902</v>
      </c>
      <c r="CM29">
        <v>492926.94953674998</v>
      </c>
      <c r="CN29">
        <v>1.1110231892598801</v>
      </c>
      <c r="CO29">
        <v>0.22643007397356901</v>
      </c>
      <c r="CP29">
        <v>0.25597087526538298</v>
      </c>
      <c r="CQ29">
        <v>632.17064191348504</v>
      </c>
      <c r="CR29">
        <v>4.0302174459800399</v>
      </c>
      <c r="CS29">
        <v>1.22477683195637E-5</v>
      </c>
      <c r="CT29">
        <v>6.9647098633000997E-9</v>
      </c>
      <c r="CU29">
        <v>3.43504189788664E-8</v>
      </c>
      <c r="CV29">
        <v>6.9647098632255997E-9</v>
      </c>
      <c r="CW29">
        <v>3.8454421163986199</v>
      </c>
      <c r="CX29">
        <v>1.6864660321100899E-3</v>
      </c>
      <c r="CY29" t="s">
        <v>788</v>
      </c>
      <c r="CZ29" t="s">
        <v>803</v>
      </c>
    </row>
    <row r="30" spans="1:104">
      <c r="A30" t="s">
        <v>632</v>
      </c>
      <c r="B30">
        <v>13789520</v>
      </c>
      <c r="C30">
        <v>608.621106065763</v>
      </c>
      <c r="D30">
        <v>85.147893581579396</v>
      </c>
      <c r="E30">
        <v>624.86627494838604</v>
      </c>
      <c r="F30">
        <v>2643264.3898665099</v>
      </c>
      <c r="G30">
        <v>1562686.9740257801</v>
      </c>
      <c r="H30">
        <v>2.2019594042733499E-5</v>
      </c>
      <c r="I30">
        <v>7.2223252690249804E-5</v>
      </c>
      <c r="J30">
        <v>0.49112124879375701</v>
      </c>
      <c r="K30">
        <v>7679.7516396704104</v>
      </c>
      <c r="L30">
        <v>6.5036382888884496E-3</v>
      </c>
      <c r="M30">
        <v>29</v>
      </c>
      <c r="N30">
        <v>3634.08</v>
      </c>
      <c r="O30">
        <v>1.6417322322758899E-5</v>
      </c>
      <c r="P30">
        <v>1.4363361612212499E-2</v>
      </c>
      <c r="Q30">
        <v>4.5719999999999997E-3</v>
      </c>
      <c r="R30">
        <v>0.29527500000000001</v>
      </c>
      <c r="S30">
        <v>2429639.16015625</v>
      </c>
      <c r="T30">
        <v>601.35806991756397</v>
      </c>
      <c r="U30">
        <v>623.84760966856697</v>
      </c>
      <c r="V30">
        <v>0.03</v>
      </c>
      <c r="W30">
        <v>230050.754308426</v>
      </c>
      <c r="X30">
        <v>2.4187362497839902E-2</v>
      </c>
      <c r="Y30">
        <v>6.4299225721843003</v>
      </c>
      <c r="Z30">
        <v>6.4299226083853203</v>
      </c>
      <c r="AA30">
        <v>-3.6201019959492E-8</v>
      </c>
      <c r="AB30">
        <v>1.22134179005848E-5</v>
      </c>
      <c r="AC30">
        <v>632.17064191348504</v>
      </c>
      <c r="AD30">
        <v>6324.7436715753302</v>
      </c>
      <c r="AE30">
        <v>623.84760966856697</v>
      </c>
      <c r="AF30">
        <v>0</v>
      </c>
      <c r="AG30">
        <v>1.22477683195637E-5</v>
      </c>
      <c r="AH30">
        <v>63.899933746575996</v>
      </c>
      <c r="AI30">
        <v>0.31978394883439198</v>
      </c>
      <c r="AJ30">
        <v>33.886262104147498</v>
      </c>
      <c r="AK30">
        <v>1.52700138589476</v>
      </c>
      <c r="AL30">
        <v>1.1293680422758501</v>
      </c>
      <c r="AM30">
        <v>608.62110606515398</v>
      </c>
      <c r="AN30">
        <v>6.0856564232381102E-10</v>
      </c>
      <c r="AO30">
        <v>3.43504189788664E-8</v>
      </c>
      <c r="AP30">
        <v>3.8454421163986199</v>
      </c>
      <c r="AQ30">
        <v>3.68765014059582E-5</v>
      </c>
      <c r="AR30">
        <v>6.1410593692712698E-6</v>
      </c>
      <c r="AS30">
        <v>16.9906502110966</v>
      </c>
      <c r="AT30">
        <v>11.1133160258751</v>
      </c>
      <c r="AU30">
        <v>3.5538600833988698</v>
      </c>
      <c r="AV30">
        <v>0.291582032999751</v>
      </c>
      <c r="AW30">
        <v>7.3428458521871496E-3</v>
      </c>
      <c r="AX30">
        <v>0.29158202485495999</v>
      </c>
      <c r="AY30">
        <v>8.1447908972798205E-9</v>
      </c>
      <c r="AZ30">
        <v>1080577.4158407301</v>
      </c>
      <c r="BA30">
        <v>9.5896649305163101E-6</v>
      </c>
      <c r="BB30">
        <v>2418641.9318592902</v>
      </c>
      <c r="BC30">
        <v>-10997.228296962599</v>
      </c>
      <c r="BD30">
        <v>-0.45262804770792903</v>
      </c>
      <c r="BE30">
        <v>2318925</v>
      </c>
      <c r="BF30">
        <v>1.0430013613460101</v>
      </c>
      <c r="BG30">
        <v>1</v>
      </c>
      <c r="BH30">
        <v>0.105</v>
      </c>
      <c r="BI30">
        <v>4.5999999999999999E-2</v>
      </c>
      <c r="BJ30">
        <v>5625</v>
      </c>
      <c r="BK30">
        <v>1.0495985660273399</v>
      </c>
      <c r="BL30">
        <v>7.2630361481990304</v>
      </c>
      <c r="BM30">
        <v>2.4186419318592902</v>
      </c>
      <c r="BN30">
        <v>7.2630361481990304</v>
      </c>
      <c r="BO30">
        <v>1.0495985660273399</v>
      </c>
      <c r="BP30">
        <v>1071.70880223412</v>
      </c>
      <c r="BQ30">
        <v>1</v>
      </c>
      <c r="BR30" t="s">
        <v>632</v>
      </c>
      <c r="BS30">
        <v>13.78952</v>
      </c>
      <c r="BT30">
        <v>1.0111543599999999</v>
      </c>
      <c r="BU30">
        <v>1.0380201159666</v>
      </c>
      <c r="BV30">
        <v>1.0495985660273399</v>
      </c>
      <c r="BW30">
        <v>0.83043435312592495</v>
      </c>
      <c r="BX30">
        <v>1925714.9823225399</v>
      </c>
      <c r="BY30">
        <v>2318925</v>
      </c>
      <c r="BZ30">
        <v>64.5833333333333</v>
      </c>
      <c r="CA30" t="s">
        <v>782</v>
      </c>
      <c r="CB30" t="s">
        <v>783</v>
      </c>
      <c r="CC30">
        <v>1.0380201159666</v>
      </c>
      <c r="CD30" t="s">
        <v>784</v>
      </c>
      <c r="CE30">
        <v>1.0380201159666</v>
      </c>
      <c r="CF30" t="s">
        <v>785</v>
      </c>
      <c r="CG30">
        <v>0.83043435312592495</v>
      </c>
      <c r="CH30" t="s">
        <v>786</v>
      </c>
      <c r="CI30">
        <v>1925714.9823225399</v>
      </c>
      <c r="CJ30" t="s">
        <v>818</v>
      </c>
      <c r="CK30">
        <v>2318925</v>
      </c>
      <c r="CL30">
        <v>2418641.9318592902</v>
      </c>
      <c r="CM30">
        <v>492926.94953674998</v>
      </c>
      <c r="CN30">
        <v>1.0430013613460101</v>
      </c>
      <c r="CO30">
        <v>0.21256700822008501</v>
      </c>
      <c r="CP30">
        <v>0.25597087526538298</v>
      </c>
      <c r="CQ30">
        <v>632.17064191348504</v>
      </c>
      <c r="CR30">
        <v>4.0302174459800399</v>
      </c>
      <c r="CS30">
        <v>1.22477683195637E-5</v>
      </c>
      <c r="CT30">
        <v>6.9647098633000997E-9</v>
      </c>
      <c r="CU30">
        <v>3.43504189788664E-8</v>
      </c>
      <c r="CV30">
        <v>6.9647098632255997E-9</v>
      </c>
      <c r="CW30">
        <v>3.8454421163986199</v>
      </c>
      <c r="CX30">
        <v>1.6864660321100899E-3</v>
      </c>
      <c r="CY30" t="s">
        <v>788</v>
      </c>
      <c r="CZ30" t="s">
        <v>803</v>
      </c>
    </row>
    <row r="31" spans="1:104">
      <c r="A31" t="s">
        <v>633</v>
      </c>
      <c r="B31">
        <v>13789520</v>
      </c>
      <c r="C31">
        <v>608.621106065763</v>
      </c>
      <c r="D31">
        <v>85.147893581579396</v>
      </c>
      <c r="E31">
        <v>624.86627494838604</v>
      </c>
      <c r="F31">
        <v>2643264.3898665099</v>
      </c>
      <c r="G31">
        <v>1562686.9740257801</v>
      </c>
      <c r="H31">
        <v>2.2019594042733499E-5</v>
      </c>
      <c r="I31">
        <v>7.2223252690249804E-5</v>
      </c>
      <c r="J31">
        <v>0.49112124879375701</v>
      </c>
      <c r="K31">
        <v>7679.7516396704104</v>
      </c>
      <c r="L31">
        <v>6.5036382888884496E-3</v>
      </c>
      <c r="M31">
        <v>30</v>
      </c>
      <c r="N31">
        <v>3674.76</v>
      </c>
      <c r="O31">
        <v>1.6417322322758899E-5</v>
      </c>
      <c r="P31">
        <v>1.4363361612212499E-2</v>
      </c>
      <c r="Q31">
        <v>4.5719999999999997E-3</v>
      </c>
      <c r="R31">
        <v>0.29527500000000001</v>
      </c>
      <c r="S31">
        <v>2489077.40234375</v>
      </c>
      <c r="T31">
        <v>600.78000150085597</v>
      </c>
      <c r="U31">
        <v>623.56466893745801</v>
      </c>
      <c r="V31">
        <v>0.03</v>
      </c>
      <c r="W31">
        <v>232625.94931934099</v>
      </c>
      <c r="X31">
        <v>2.4078453622407601E-2</v>
      </c>
      <c r="Y31">
        <v>6.4444477070153798</v>
      </c>
      <c r="Z31">
        <v>6.4444477301210199</v>
      </c>
      <c r="AA31">
        <v>-2.31056374033756E-8</v>
      </c>
      <c r="AB31">
        <v>1.19985328575276E-5</v>
      </c>
      <c r="AC31">
        <v>632.72614471270595</v>
      </c>
      <c r="AD31">
        <v>6381.1281323843996</v>
      </c>
      <c r="AE31">
        <v>623.56466928103498</v>
      </c>
      <c r="AF31">
        <v>3.4357731237832901E-7</v>
      </c>
      <c r="AG31">
        <v>1.2033342414784699E-5</v>
      </c>
      <c r="AH31">
        <v>65.044335331130398</v>
      </c>
      <c r="AI31">
        <v>0.32263479093435898</v>
      </c>
      <c r="AJ31">
        <v>33.589807440768503</v>
      </c>
      <c r="AK31">
        <v>1.56525093110424</v>
      </c>
      <c r="AL31">
        <v>1.1293680422758501</v>
      </c>
      <c r="AM31">
        <v>608.621106063502</v>
      </c>
      <c r="AN31">
        <v>2.2610038286075E-9</v>
      </c>
      <c r="AO31">
        <v>3.4809557257009198E-8</v>
      </c>
      <c r="AP31">
        <v>3.86425819272965</v>
      </c>
      <c r="AQ31">
        <v>3.6518253218814398E-5</v>
      </c>
      <c r="AR31">
        <v>6.0340759860208297E-6</v>
      </c>
      <c r="AS31">
        <v>16.843487326046699</v>
      </c>
      <c r="AT31">
        <v>11.0698203662231</v>
      </c>
      <c r="AU31">
        <v>3.5715091795372902</v>
      </c>
      <c r="AV31">
        <v>0.29274901319236202</v>
      </c>
      <c r="AW31">
        <v>7.2136545185283096E-3</v>
      </c>
      <c r="AX31">
        <v>0.292749003757586</v>
      </c>
      <c r="AY31">
        <v>9.4347761825375204E-9</v>
      </c>
      <c r="AZ31">
        <v>1080577.4158407301</v>
      </c>
      <c r="BA31">
        <v>9.4502622230370406E-6</v>
      </c>
      <c r="BB31">
        <v>2487124.9968433599</v>
      </c>
      <c r="BC31">
        <v>-1952.4055003886999</v>
      </c>
      <c r="BD31">
        <v>-7.8438922732988997E-2</v>
      </c>
      <c r="BE31">
        <v>2353630</v>
      </c>
      <c r="BF31">
        <v>1.0567187692387301</v>
      </c>
      <c r="BG31">
        <v>1</v>
      </c>
      <c r="BH31">
        <v>0.10199999999999999</v>
      </c>
      <c r="BI31">
        <v>4.5999999999999999E-2</v>
      </c>
      <c r="BJ31">
        <v>5625</v>
      </c>
      <c r="BK31">
        <v>1.04985581497189</v>
      </c>
      <c r="BL31">
        <v>7.8411045649070301</v>
      </c>
      <c r="BM31">
        <v>2.48712499684336</v>
      </c>
      <c r="BN31">
        <v>7.8411045649070301</v>
      </c>
      <c r="BO31">
        <v>1.04985581497189</v>
      </c>
      <c r="BP31">
        <v>1034.1945556052401</v>
      </c>
      <c r="BQ31">
        <v>1</v>
      </c>
      <c r="BR31" t="s">
        <v>633</v>
      </c>
      <c r="BS31">
        <v>13.78952</v>
      </c>
      <c r="BT31">
        <v>1.0111543599999999</v>
      </c>
      <c r="BU31">
        <v>1.0382745271175899</v>
      </c>
      <c r="BV31">
        <v>1.04985581497189</v>
      </c>
      <c r="BW31">
        <v>0.83738972358401098</v>
      </c>
      <c r="BX31">
        <v>1970905.57511904</v>
      </c>
      <c r="BY31">
        <v>2353630</v>
      </c>
      <c r="BZ31">
        <v>64.5833333333333</v>
      </c>
      <c r="CA31" t="s">
        <v>782</v>
      </c>
      <c r="CB31" t="s">
        <v>783</v>
      </c>
      <c r="CC31">
        <v>1.0382745271175899</v>
      </c>
      <c r="CD31" t="s">
        <v>784</v>
      </c>
      <c r="CE31">
        <v>1.0382745271175899</v>
      </c>
      <c r="CF31" t="s">
        <v>785</v>
      </c>
      <c r="CG31">
        <v>0.83738972358401098</v>
      </c>
      <c r="CH31" t="s">
        <v>786</v>
      </c>
      <c r="CI31">
        <v>1970905.57511904</v>
      </c>
      <c r="CJ31" t="s">
        <v>819</v>
      </c>
      <c r="CK31">
        <v>2353630</v>
      </c>
      <c r="CL31">
        <v>2487124.9968433599</v>
      </c>
      <c r="CM31">
        <v>516219.42172431998</v>
      </c>
      <c r="CN31">
        <v>1.0567187692387301</v>
      </c>
      <c r="CO31">
        <v>0.219329045654719</v>
      </c>
      <c r="CP31">
        <v>0.26191991551555599</v>
      </c>
      <c r="CQ31">
        <v>632.72614471270595</v>
      </c>
      <c r="CR31">
        <v>4.0625910782829404</v>
      </c>
      <c r="CS31">
        <v>1.2033342414784699E-5</v>
      </c>
      <c r="CT31">
        <v>7.1866517676995003E-9</v>
      </c>
      <c r="CU31">
        <v>3.4809557257009198E-8</v>
      </c>
      <c r="CV31">
        <v>7.1866517676453001E-9</v>
      </c>
      <c r="CW31">
        <v>3.86425819272965</v>
      </c>
      <c r="CX31">
        <v>1.78701011512983E-3</v>
      </c>
      <c r="CY31" t="s">
        <v>788</v>
      </c>
      <c r="CZ31" t="s">
        <v>803</v>
      </c>
    </row>
    <row r="32" spans="1:104">
      <c r="A32" t="s">
        <v>634</v>
      </c>
      <c r="B32">
        <v>13789520</v>
      </c>
      <c r="C32">
        <v>608.621106065763</v>
      </c>
      <c r="D32">
        <v>85.147893581579396</v>
      </c>
      <c r="E32">
        <v>624.86627494838604</v>
      </c>
      <c r="F32">
        <v>2643264.3898665099</v>
      </c>
      <c r="G32">
        <v>1562686.9740257801</v>
      </c>
      <c r="H32">
        <v>2.2019594042733499E-5</v>
      </c>
      <c r="I32">
        <v>7.2223252690249804E-5</v>
      </c>
      <c r="J32">
        <v>0.49112124879375701</v>
      </c>
      <c r="K32">
        <v>7679.7516396704104</v>
      </c>
      <c r="L32">
        <v>6.5036382888884496E-3</v>
      </c>
      <c r="M32">
        <v>31</v>
      </c>
      <c r="N32">
        <v>3715.44</v>
      </c>
      <c r="O32">
        <v>1.6417322322758899E-5</v>
      </c>
      <c r="P32">
        <v>1.4363361612212499E-2</v>
      </c>
      <c r="Q32">
        <v>4.5719999999999997E-3</v>
      </c>
      <c r="R32">
        <v>0.29527500000000001</v>
      </c>
      <c r="S32">
        <v>2732250.37109375</v>
      </c>
      <c r="T32">
        <v>597.50931537045801</v>
      </c>
      <c r="U32">
        <v>622.24611514042704</v>
      </c>
      <c r="V32">
        <v>0.03</v>
      </c>
      <c r="W32">
        <v>235201.14433025601</v>
      </c>
      <c r="X32">
        <v>2.39714582232173E-2</v>
      </c>
      <c r="Y32">
        <v>6.4588139283871202</v>
      </c>
      <c r="Z32">
        <v>6.4588139413719903</v>
      </c>
      <c r="AA32">
        <v>-1.29848691798884E-8</v>
      </c>
      <c r="AB32">
        <v>1.1789618163145301E-5</v>
      </c>
      <c r="AC32">
        <v>636.02047157561196</v>
      </c>
      <c r="AD32">
        <v>6437.4173781273103</v>
      </c>
      <c r="AE32">
        <v>622.24611551909402</v>
      </c>
      <c r="AF32">
        <v>3.7866664115426803E-7</v>
      </c>
      <c r="AG32">
        <v>1.18269324032811E-5</v>
      </c>
      <c r="AH32">
        <v>66.196935631578299</v>
      </c>
      <c r="AI32">
        <v>0.32548081888668101</v>
      </c>
      <c r="AJ32">
        <v>33.304855723017901</v>
      </c>
      <c r="AK32">
        <v>1.78163074458437</v>
      </c>
      <c r="AL32">
        <v>1.1293680422758501</v>
      </c>
      <c r="AM32">
        <v>608.62110606354304</v>
      </c>
      <c r="AN32">
        <v>2.2204176275408802E-9</v>
      </c>
      <c r="AO32">
        <v>3.73142401358552E-8</v>
      </c>
      <c r="AP32">
        <v>3.8834472167697802</v>
      </c>
      <c r="AQ32">
        <v>3.6158254323145499E-5</v>
      </c>
      <c r="AR32">
        <v>5.9321233217085004E-6</v>
      </c>
      <c r="AS32">
        <v>16.7049666493266</v>
      </c>
      <c r="AT32">
        <v>11.028530396790799</v>
      </c>
      <c r="AU32">
        <v>3.5895751046641098</v>
      </c>
      <c r="AV32">
        <v>0.29387211210567099</v>
      </c>
      <c r="AW32">
        <v>7.08805262644591E-3</v>
      </c>
      <c r="AX32">
        <v>0.29387210125607399</v>
      </c>
      <c r="AY32">
        <v>1.0849596387974E-8</v>
      </c>
      <c r="AZ32">
        <v>1080577.4158407301</v>
      </c>
      <c r="BA32">
        <v>9.3108653999478498E-6</v>
      </c>
      <c r="BB32">
        <v>2705998.3403776302</v>
      </c>
      <c r="BC32">
        <v>-26252.030716117901</v>
      </c>
      <c r="BD32">
        <v>-0.96082083083802305</v>
      </c>
      <c r="BE32">
        <v>2539775</v>
      </c>
      <c r="BF32">
        <v>1.06544805755535</v>
      </c>
      <c r="BG32">
        <v>1</v>
      </c>
      <c r="BH32">
        <v>9.1999999999999998E-2</v>
      </c>
      <c r="BI32">
        <v>4.5999999999999999E-2</v>
      </c>
      <c r="BJ32">
        <v>5625</v>
      </c>
      <c r="BK32">
        <v>1.05125424068371</v>
      </c>
      <c r="BL32">
        <v>11.111790695305</v>
      </c>
      <c r="BM32">
        <v>2.7059983403776302</v>
      </c>
      <c r="BN32">
        <v>11.111790695305</v>
      </c>
      <c r="BO32">
        <v>1.05125424068371</v>
      </c>
      <c r="BP32">
        <v>834.52863683186695</v>
      </c>
      <c r="BQ32">
        <v>1</v>
      </c>
      <c r="BR32" t="s">
        <v>634</v>
      </c>
      <c r="BS32">
        <v>13.78952</v>
      </c>
      <c r="BT32">
        <v>1.0111543599999999</v>
      </c>
      <c r="BU32">
        <v>1.0396575263579999</v>
      </c>
      <c r="BV32">
        <v>1.05125424068371</v>
      </c>
      <c r="BW32">
        <v>0.88365982576854596</v>
      </c>
      <c r="BX32">
        <v>2244297.1339913099</v>
      </c>
      <c r="BY32">
        <v>2539775</v>
      </c>
      <c r="BZ32">
        <v>64.5833333333333</v>
      </c>
      <c r="CA32" t="s">
        <v>782</v>
      </c>
      <c r="CB32" t="s">
        <v>783</v>
      </c>
      <c r="CC32">
        <v>1.0396575263579999</v>
      </c>
      <c r="CD32" t="s">
        <v>784</v>
      </c>
      <c r="CE32">
        <v>1.0396575263579999</v>
      </c>
      <c r="CF32" t="s">
        <v>785</v>
      </c>
      <c r="CG32">
        <v>0.88365982576854596</v>
      </c>
      <c r="CH32" t="s">
        <v>786</v>
      </c>
      <c r="CI32">
        <v>2244297.1339913099</v>
      </c>
      <c r="CJ32" t="s">
        <v>820</v>
      </c>
      <c r="CK32">
        <v>2539775</v>
      </c>
      <c r="CL32">
        <v>2705998.3403776302</v>
      </c>
      <c r="CM32">
        <v>461701.20638632</v>
      </c>
      <c r="CN32">
        <v>1.06544805755535</v>
      </c>
      <c r="CO32">
        <v>0.18178823178680401</v>
      </c>
      <c r="CP32">
        <v>0.20572196051653399</v>
      </c>
      <c r="CQ32">
        <v>636.02047157561196</v>
      </c>
      <c r="CR32">
        <v>4.23535208796193</v>
      </c>
      <c r="CS32">
        <v>1.18269324032811E-5</v>
      </c>
      <c r="CT32">
        <v>6.3279726123994002E-9</v>
      </c>
      <c r="CU32">
        <v>3.73142401358552E-8</v>
      </c>
      <c r="CV32">
        <v>6.3279726124687998E-9</v>
      </c>
      <c r="CW32">
        <v>3.8834472167697802</v>
      </c>
      <c r="CX32">
        <v>1.6146879675500399E-3</v>
      </c>
      <c r="CY32" t="s">
        <v>788</v>
      </c>
      <c r="CZ32" t="s">
        <v>803</v>
      </c>
    </row>
    <row r="33" spans="1:104">
      <c r="A33" t="s">
        <v>635</v>
      </c>
      <c r="B33">
        <v>13789520</v>
      </c>
      <c r="C33">
        <v>608.621106065763</v>
      </c>
      <c r="D33">
        <v>85.147893581579396</v>
      </c>
      <c r="E33">
        <v>624.86627494838604</v>
      </c>
      <c r="F33">
        <v>2643264.3898665099</v>
      </c>
      <c r="G33">
        <v>1562686.9740257801</v>
      </c>
      <c r="H33">
        <v>2.2019594042733499E-5</v>
      </c>
      <c r="I33">
        <v>7.2223252690249804E-5</v>
      </c>
      <c r="J33">
        <v>0.49112124879375701</v>
      </c>
      <c r="K33">
        <v>7679.7516396704104</v>
      </c>
      <c r="L33">
        <v>6.5036382888884496E-3</v>
      </c>
      <c r="M33">
        <v>32</v>
      </c>
      <c r="N33">
        <v>3905.28</v>
      </c>
      <c r="O33">
        <v>1.6417322322758899E-5</v>
      </c>
      <c r="P33">
        <v>1.4363361612212499E-2</v>
      </c>
      <c r="Q33">
        <v>4.5719999999999997E-3</v>
      </c>
      <c r="R33">
        <v>0.29527500000000001</v>
      </c>
      <c r="S33">
        <v>2942705.05859375</v>
      </c>
      <c r="T33">
        <v>595.90081561821296</v>
      </c>
      <c r="U33">
        <v>621.24788951533105</v>
      </c>
      <c r="V33">
        <v>0.03</v>
      </c>
      <c r="W33">
        <v>247218.72104785999</v>
      </c>
      <c r="X33">
        <v>2.3495887988577199E-2</v>
      </c>
      <c r="Y33">
        <v>6.5238515246960702</v>
      </c>
      <c r="Z33">
        <v>6.5238515441796503</v>
      </c>
      <c r="AA33">
        <v>-1.9483579194456999E-8</v>
      </c>
      <c r="AB33">
        <v>1.08872571369839E-5</v>
      </c>
      <c r="AC33">
        <v>637.43709291499295</v>
      </c>
      <c r="AD33">
        <v>6698.8815359861901</v>
      </c>
      <c r="AE33">
        <v>621.24788990913305</v>
      </c>
      <c r="AF33">
        <v>3.93801997233822E-7</v>
      </c>
      <c r="AG33">
        <v>1.09251129755659E-5</v>
      </c>
      <c r="AH33">
        <v>71.683490602557896</v>
      </c>
      <c r="AI33">
        <v>0.33870064963722002</v>
      </c>
      <c r="AJ33">
        <v>32.0148895846812</v>
      </c>
      <c r="AK33">
        <v>1.8858559269537001</v>
      </c>
      <c r="AL33">
        <v>1.1293680422758501</v>
      </c>
      <c r="AM33">
        <v>608.62110606474698</v>
      </c>
      <c r="AN33">
        <v>1.01601926871808E-9</v>
      </c>
      <c r="AO33">
        <v>3.7855838582005E-8</v>
      </c>
      <c r="AP33">
        <v>3.9682682510305201</v>
      </c>
      <c r="AQ33">
        <v>3.46290217951192E-5</v>
      </c>
      <c r="AR33">
        <v>5.4814844070739399E-6</v>
      </c>
      <c r="AS33">
        <v>16.062911060517798</v>
      </c>
      <c r="AT33">
        <v>10.832564768221401</v>
      </c>
      <c r="AU33">
        <v>3.6689967242338399</v>
      </c>
      <c r="AV33">
        <v>0.29927152679668201</v>
      </c>
      <c r="AW33">
        <v>6.5455429070489001E-3</v>
      </c>
      <c r="AX33">
        <v>0.29927150816827502</v>
      </c>
      <c r="AY33">
        <v>1.8628407816301299E-8</v>
      </c>
      <c r="AZ33">
        <v>1080577.4158407301</v>
      </c>
      <c r="BA33">
        <v>8.7264820834948203E-6</v>
      </c>
      <c r="BB33">
        <v>2929116.4778547301</v>
      </c>
      <c r="BC33">
        <v>-13588.5807390222</v>
      </c>
      <c r="BD33">
        <v>-0.46177175314728602</v>
      </c>
      <c r="BE33">
        <v>2520845</v>
      </c>
      <c r="BF33">
        <v>1.1619581838053199</v>
      </c>
      <c r="BG33">
        <v>1</v>
      </c>
      <c r="BH33">
        <v>7.3999999999999996E-2</v>
      </c>
      <c r="BI33">
        <v>4.5999999999999999E-2</v>
      </c>
      <c r="BJ33">
        <v>5625</v>
      </c>
      <c r="BK33">
        <v>1.0519035060975801</v>
      </c>
      <c r="BL33">
        <v>12.720290447549999</v>
      </c>
      <c r="BM33">
        <v>2.9291164778547301</v>
      </c>
      <c r="BN33">
        <v>12.720290447549999</v>
      </c>
      <c r="BO33">
        <v>1.0519035060975801</v>
      </c>
      <c r="BP33">
        <v>744.182553266029</v>
      </c>
      <c r="BQ33">
        <v>1</v>
      </c>
      <c r="BR33" t="s">
        <v>635</v>
      </c>
      <c r="BS33">
        <v>13.78952</v>
      </c>
      <c r="BT33">
        <v>1.0111543599999999</v>
      </c>
      <c r="BU33">
        <v>1.0402996295220199</v>
      </c>
      <c r="BV33">
        <v>1.0519035060975801</v>
      </c>
      <c r="BW33">
        <v>0.96595711144719498</v>
      </c>
      <c r="BX33">
        <v>2435028.1546061002</v>
      </c>
      <c r="BY33">
        <v>2520845</v>
      </c>
      <c r="BZ33">
        <v>64.5833333333333</v>
      </c>
      <c r="CA33" t="s">
        <v>782</v>
      </c>
      <c r="CB33" t="s">
        <v>783</v>
      </c>
      <c r="CC33">
        <v>1.0402996295220199</v>
      </c>
      <c r="CD33" t="s">
        <v>784</v>
      </c>
      <c r="CE33">
        <v>1.0402996295220199</v>
      </c>
      <c r="CF33" t="s">
        <v>785</v>
      </c>
      <c r="CG33">
        <v>0.96595711144719498</v>
      </c>
      <c r="CH33" t="s">
        <v>786</v>
      </c>
      <c r="CI33">
        <v>2435028.1546061002</v>
      </c>
      <c r="CJ33" t="s">
        <v>821</v>
      </c>
      <c r="CK33">
        <v>2520845</v>
      </c>
      <c r="CL33">
        <v>2929116.4778547301</v>
      </c>
      <c r="CM33">
        <v>494088.32324862998</v>
      </c>
      <c r="CN33">
        <v>1.1619581838053199</v>
      </c>
      <c r="CO33">
        <v>0.196001072358125</v>
      </c>
      <c r="CP33">
        <v>0.20290866958314199</v>
      </c>
      <c r="CQ33">
        <v>637.43709291499295</v>
      </c>
      <c r="CR33">
        <v>4.2982174084519302</v>
      </c>
      <c r="CS33">
        <v>1.09251129755659E-5</v>
      </c>
      <c r="CT33">
        <v>6.3421752274000098E-9</v>
      </c>
      <c r="CU33">
        <v>3.7855838582005E-8</v>
      </c>
      <c r="CV33">
        <v>6.3421752273492002E-9</v>
      </c>
      <c r="CW33">
        <v>3.9682682510305201</v>
      </c>
      <c r="CX33">
        <v>1.8230010787601001E-3</v>
      </c>
      <c r="CY33" t="s">
        <v>788</v>
      </c>
      <c r="CZ33" t="s">
        <v>789</v>
      </c>
    </row>
    <row r="34" spans="1:104">
      <c r="A34" t="s">
        <v>636</v>
      </c>
      <c r="B34">
        <v>13789520</v>
      </c>
      <c r="C34">
        <v>608.621106065763</v>
      </c>
      <c r="D34">
        <v>85.147893581579396</v>
      </c>
      <c r="E34">
        <v>624.86627494838604</v>
      </c>
      <c r="F34">
        <v>2643264.3898665099</v>
      </c>
      <c r="G34">
        <v>1562686.9740257801</v>
      </c>
      <c r="H34">
        <v>2.2019594042733499E-5</v>
      </c>
      <c r="I34">
        <v>7.2223252690249804E-5</v>
      </c>
      <c r="J34">
        <v>0.49112124879375701</v>
      </c>
      <c r="K34">
        <v>7679.7516396704104</v>
      </c>
      <c r="L34">
        <v>6.5036382888884496E-3</v>
      </c>
      <c r="M34">
        <v>33</v>
      </c>
      <c r="N34">
        <v>3945.96</v>
      </c>
      <c r="O34">
        <v>1.6417322322758899E-5</v>
      </c>
      <c r="P34">
        <v>1.4363361612212499E-2</v>
      </c>
      <c r="Q34">
        <v>4.5719999999999997E-3</v>
      </c>
      <c r="R34">
        <v>0.29527500000000001</v>
      </c>
      <c r="S34">
        <v>3004164.55078125</v>
      </c>
      <c r="T34">
        <v>595.32250153328698</v>
      </c>
      <c r="U34">
        <v>620.93219092033905</v>
      </c>
      <c r="V34">
        <v>0.03</v>
      </c>
      <c r="W34">
        <v>249793.916058776</v>
      </c>
      <c r="X34">
        <v>2.33987578413094E-2</v>
      </c>
      <c r="Y34">
        <v>6.5373780210311701</v>
      </c>
      <c r="Z34">
        <v>6.5373780397205703</v>
      </c>
      <c r="AA34">
        <v>-1.86894002496274E-8</v>
      </c>
      <c r="AB34">
        <v>1.07082015798802E-5</v>
      </c>
      <c r="AC34">
        <v>637.97306817382798</v>
      </c>
      <c r="AD34">
        <v>6754.6565066327103</v>
      </c>
      <c r="AE34">
        <v>620.93219131986496</v>
      </c>
      <c r="AF34">
        <v>3.99526129513106E-7</v>
      </c>
      <c r="AG34">
        <v>1.0746147422493601E-5</v>
      </c>
      <c r="AH34">
        <v>72.882135141440102</v>
      </c>
      <c r="AI34">
        <v>0.34152067544152698</v>
      </c>
      <c r="AJ34">
        <v>31.7526398112777</v>
      </c>
      <c r="AK34">
        <v>1.9235212804074899</v>
      </c>
      <c r="AL34">
        <v>1.1293680422758501</v>
      </c>
      <c r="AM34">
        <v>608.62110606547105</v>
      </c>
      <c r="AN34">
        <v>2.9160673875594501E-10</v>
      </c>
      <c r="AO34">
        <v>3.79458426133528E-8</v>
      </c>
      <c r="AP34">
        <v>3.9860304338771999</v>
      </c>
      <c r="AQ34">
        <v>3.4321088085148E-5</v>
      </c>
      <c r="AR34">
        <v>5.3920466325534801E-6</v>
      </c>
      <c r="AS34">
        <v>15.9323809582871</v>
      </c>
      <c r="AT34">
        <v>10.791767882752101</v>
      </c>
      <c r="AU34">
        <v>3.6856118565256599</v>
      </c>
      <c r="AV34">
        <v>0.30041857735153898</v>
      </c>
      <c r="AW34">
        <v>6.43789266814842E-3</v>
      </c>
      <c r="AX34">
        <v>0.30041855677951101</v>
      </c>
      <c r="AY34">
        <v>2.05720280255228E-8</v>
      </c>
      <c r="AZ34">
        <v>1080577.4158407301</v>
      </c>
      <c r="BA34">
        <v>8.6103427092411793E-6</v>
      </c>
      <c r="BB34">
        <v>2975683.49208896</v>
      </c>
      <c r="BC34">
        <v>-28481.0586922904</v>
      </c>
      <c r="BD34">
        <v>-0.94805255207754102</v>
      </c>
      <c r="BE34">
        <v>2650200</v>
      </c>
      <c r="BF34">
        <v>1.12281469024563</v>
      </c>
      <c r="BG34">
        <v>1</v>
      </c>
      <c r="BH34">
        <v>7.5999999999999998E-2</v>
      </c>
      <c r="BI34">
        <v>4.5999999999999999E-2</v>
      </c>
      <c r="BJ34">
        <v>5625</v>
      </c>
      <c r="BK34">
        <v>1.05213028738836</v>
      </c>
      <c r="BL34">
        <v>13.298604532476</v>
      </c>
      <c r="BM34">
        <v>2.9756834920889599</v>
      </c>
      <c r="BN34">
        <v>13.298604532476</v>
      </c>
      <c r="BO34">
        <v>1.05213028738836</v>
      </c>
      <c r="BP34">
        <v>712.96451991311005</v>
      </c>
      <c r="BQ34">
        <v>1</v>
      </c>
      <c r="BR34" t="s">
        <v>636</v>
      </c>
      <c r="BS34">
        <v>13.78952</v>
      </c>
      <c r="BT34">
        <v>1.0111543599999999</v>
      </c>
      <c r="BU34">
        <v>1.0405239091174601</v>
      </c>
      <c r="BV34">
        <v>1.05213028738836</v>
      </c>
      <c r="BW34">
        <v>0.93389455123723697</v>
      </c>
      <c r="BX34">
        <v>2475007.33968892</v>
      </c>
      <c r="BY34">
        <v>2650200</v>
      </c>
      <c r="BZ34">
        <v>64.5833333333333</v>
      </c>
      <c r="CA34" t="s">
        <v>782</v>
      </c>
      <c r="CB34" t="s">
        <v>783</v>
      </c>
      <c r="CC34">
        <v>1.0405239091174601</v>
      </c>
      <c r="CD34" t="s">
        <v>784</v>
      </c>
      <c r="CE34">
        <v>1.0405239091174601</v>
      </c>
      <c r="CF34" t="s">
        <v>785</v>
      </c>
      <c r="CG34">
        <v>0.93389455123723697</v>
      </c>
      <c r="CH34" t="s">
        <v>786</v>
      </c>
      <c r="CI34">
        <v>2475007.33968892</v>
      </c>
      <c r="CJ34" t="s">
        <v>822</v>
      </c>
      <c r="CK34">
        <v>2650200</v>
      </c>
      <c r="CL34">
        <v>2975683.49208896</v>
      </c>
      <c r="CM34">
        <v>500676.15240004001</v>
      </c>
      <c r="CN34">
        <v>1.12281469024563</v>
      </c>
      <c r="CO34">
        <v>0.188920139008393</v>
      </c>
      <c r="CP34">
        <v>0.202292795003578</v>
      </c>
      <c r="CQ34">
        <v>637.97306817382798</v>
      </c>
      <c r="CR34">
        <v>4.3225882664239599</v>
      </c>
      <c r="CS34">
        <v>1.0746147422493601E-5</v>
      </c>
      <c r="CT34">
        <v>6.3401916863000204E-9</v>
      </c>
      <c r="CU34">
        <v>3.79458426133528E-8</v>
      </c>
      <c r="CV34">
        <v>6.3401916863101997E-9</v>
      </c>
      <c r="CW34">
        <v>3.9860304338771999</v>
      </c>
      <c r="CX34">
        <v>1.8681851392900999E-3</v>
      </c>
      <c r="CY34" t="s">
        <v>788</v>
      </c>
      <c r="CZ34" t="s">
        <v>789</v>
      </c>
    </row>
    <row r="35" spans="1:104">
      <c r="A35" t="s">
        <v>637</v>
      </c>
      <c r="B35">
        <v>13789520</v>
      </c>
      <c r="C35">
        <v>608.621106065763</v>
      </c>
      <c r="D35">
        <v>85.147893581579396</v>
      </c>
      <c r="E35">
        <v>624.86627494838604</v>
      </c>
      <c r="F35">
        <v>2643264.3898665099</v>
      </c>
      <c r="G35">
        <v>1562686.9740257801</v>
      </c>
      <c r="H35">
        <v>2.2019594042733499E-5</v>
      </c>
      <c r="I35">
        <v>7.2223252690249804E-5</v>
      </c>
      <c r="J35">
        <v>0.49112124879375701</v>
      </c>
      <c r="K35">
        <v>7679.7516396704104</v>
      </c>
      <c r="L35">
        <v>6.5036382888884496E-3</v>
      </c>
      <c r="M35">
        <v>34</v>
      </c>
      <c r="N35">
        <v>3986.64</v>
      </c>
      <c r="O35">
        <v>1.6417322322758899E-5</v>
      </c>
      <c r="P35">
        <v>1.4363361612212499E-2</v>
      </c>
      <c r="Q35">
        <v>4.5719999999999997E-3</v>
      </c>
      <c r="R35">
        <v>0.29527500000000001</v>
      </c>
      <c r="S35">
        <v>3063794.7429687502</v>
      </c>
      <c r="T35">
        <v>594.77734103104399</v>
      </c>
      <c r="U35">
        <v>620.62885124641696</v>
      </c>
      <c r="V35">
        <v>0.03</v>
      </c>
      <c r="W35">
        <v>252369.11106969099</v>
      </c>
      <c r="X35">
        <v>2.3303212557601299E-2</v>
      </c>
      <c r="Y35">
        <v>6.5507662330680096</v>
      </c>
      <c r="Z35">
        <v>6.5507662492108496</v>
      </c>
      <c r="AA35">
        <v>-1.6142836400945301E-8</v>
      </c>
      <c r="AB35">
        <v>1.05337949832357E-5</v>
      </c>
      <c r="AC35">
        <v>638.470888453356</v>
      </c>
      <c r="AD35">
        <v>6810.3449066225603</v>
      </c>
      <c r="AE35">
        <v>620.62885124641696</v>
      </c>
      <c r="AF35">
        <v>0</v>
      </c>
      <c r="AG35">
        <v>1.05722248985699E-5</v>
      </c>
      <c r="AH35">
        <v>74.088834642088898</v>
      </c>
      <c r="AI35">
        <v>0.34433632416624199</v>
      </c>
      <c r="AJ35">
        <v>31.496280835364601</v>
      </c>
      <c r="AK35">
        <v>1.95874631458405</v>
      </c>
      <c r="AL35">
        <v>1.1293680422758501</v>
      </c>
      <c r="AM35">
        <v>608.62110606533997</v>
      </c>
      <c r="AN35">
        <v>4.2268766264896798E-10</v>
      </c>
      <c r="AO35">
        <v>3.8429915334169397E-8</v>
      </c>
      <c r="AP35">
        <v>4.0037723971503398</v>
      </c>
      <c r="AQ35">
        <v>3.4017587156939398E-5</v>
      </c>
      <c r="AR35">
        <v>5.3053274069520197E-6</v>
      </c>
      <c r="AS35">
        <v>15.8053847261158</v>
      </c>
      <c r="AT35">
        <v>10.7517534371115</v>
      </c>
      <c r="AU35">
        <v>3.7022192568767398</v>
      </c>
      <c r="AV35">
        <v>0.30155314027360203</v>
      </c>
      <c r="AW35">
        <v>6.33303743718934E-3</v>
      </c>
      <c r="AX35">
        <v>0.30155311765635201</v>
      </c>
      <c r="AY35">
        <v>2.2617250128309501E-8</v>
      </c>
      <c r="AZ35">
        <v>1080577.4158407301</v>
      </c>
      <c r="BA35">
        <v>8.4963838556735107E-6</v>
      </c>
      <c r="BB35">
        <v>3054064.9921599198</v>
      </c>
      <c r="BC35">
        <v>-9729.7508088285103</v>
      </c>
      <c r="BD35">
        <v>-0.31757188797186198</v>
      </c>
      <c r="BE35">
        <v>2681750</v>
      </c>
      <c r="BF35">
        <v>1.1388328487591799</v>
      </c>
      <c r="BG35">
        <v>1</v>
      </c>
      <c r="BH35">
        <v>7.2999999999999995E-2</v>
      </c>
      <c r="BI35">
        <v>4.5999999999999999E-2</v>
      </c>
      <c r="BJ35">
        <v>5625</v>
      </c>
      <c r="BK35">
        <v>1.0523407384980701</v>
      </c>
      <c r="BL35">
        <v>13.843765034719</v>
      </c>
      <c r="BM35">
        <v>3.0540649921599199</v>
      </c>
      <c r="BN35">
        <v>13.843765034719</v>
      </c>
      <c r="BO35">
        <v>1.0523407384980701</v>
      </c>
      <c r="BP35">
        <v>684.14862755898798</v>
      </c>
      <c r="BQ35">
        <v>1</v>
      </c>
      <c r="BR35" t="s">
        <v>637</v>
      </c>
      <c r="BS35">
        <v>13.78952</v>
      </c>
      <c r="BT35">
        <v>1.0111543599999999</v>
      </c>
      <c r="BU35">
        <v>1.04073203867516</v>
      </c>
      <c r="BV35">
        <v>1.0523407384980701</v>
      </c>
      <c r="BW35">
        <v>0.93780968176503199</v>
      </c>
      <c r="BX35">
        <v>2514971.1140733799</v>
      </c>
      <c r="BY35">
        <v>2681750</v>
      </c>
      <c r="BZ35">
        <v>64.5833333333333</v>
      </c>
      <c r="CA35" t="s">
        <v>782</v>
      </c>
      <c r="CB35" t="s">
        <v>783</v>
      </c>
      <c r="CC35">
        <v>1.04073203867516</v>
      </c>
      <c r="CD35" t="s">
        <v>784</v>
      </c>
      <c r="CE35">
        <v>1.04073203867516</v>
      </c>
      <c r="CF35" t="s">
        <v>785</v>
      </c>
      <c r="CG35">
        <v>0.93780968176503199</v>
      </c>
      <c r="CH35" t="s">
        <v>786</v>
      </c>
      <c r="CI35">
        <v>2514971.1140733799</v>
      </c>
      <c r="CJ35" t="s">
        <v>823</v>
      </c>
      <c r="CK35">
        <v>2681750</v>
      </c>
      <c r="CL35">
        <v>3054064.9921599198</v>
      </c>
      <c r="CM35">
        <v>539093.87808654003</v>
      </c>
      <c r="CN35">
        <v>1.1388328487591799</v>
      </c>
      <c r="CO35">
        <v>0.20102316699414799</v>
      </c>
      <c r="CP35">
        <v>0.21435390453189401</v>
      </c>
      <c r="CQ35">
        <v>638.470888453356</v>
      </c>
      <c r="CR35">
        <v>4.3444130743420102</v>
      </c>
      <c r="CS35">
        <v>1.05722248985699E-5</v>
      </c>
      <c r="CT35">
        <v>6.7352504425010701E-9</v>
      </c>
      <c r="CU35">
        <v>3.8429915334169397E-8</v>
      </c>
      <c r="CV35">
        <v>6.7352504424875002E-9</v>
      </c>
      <c r="CW35">
        <v>4.0037723971503398</v>
      </c>
      <c r="CX35">
        <v>2.0338465160598699E-3</v>
      </c>
      <c r="CY35" t="s">
        <v>788</v>
      </c>
      <c r="CZ35" t="s">
        <v>789</v>
      </c>
    </row>
    <row r="36" spans="1:104">
      <c r="A36" t="s">
        <v>638</v>
      </c>
      <c r="B36">
        <v>13789520</v>
      </c>
      <c r="C36">
        <v>608.621106065763</v>
      </c>
      <c r="D36">
        <v>85.147893581579396</v>
      </c>
      <c r="E36">
        <v>624.86627494838604</v>
      </c>
      <c r="F36">
        <v>2643264.3898665099</v>
      </c>
      <c r="G36">
        <v>1562686.9740257801</v>
      </c>
      <c r="H36">
        <v>2.2019594042733499E-5</v>
      </c>
      <c r="I36">
        <v>7.2223252690249804E-5</v>
      </c>
      <c r="J36">
        <v>0.49112124879375701</v>
      </c>
      <c r="K36">
        <v>7679.7516396704104</v>
      </c>
      <c r="L36">
        <v>6.5036382888884496E-3</v>
      </c>
      <c r="M36">
        <v>35</v>
      </c>
      <c r="N36">
        <v>4013.76</v>
      </c>
      <c r="O36">
        <v>1.6417322322758899E-5</v>
      </c>
      <c r="P36">
        <v>1.4363361612212499E-2</v>
      </c>
      <c r="Q36">
        <v>4.5719999999999997E-3</v>
      </c>
      <c r="R36">
        <v>0.29527500000000001</v>
      </c>
      <c r="S36">
        <v>2850091.30859375</v>
      </c>
      <c r="T36">
        <v>598.039459378179</v>
      </c>
      <c r="U36">
        <v>621.92530635069704</v>
      </c>
      <c r="V36">
        <v>0.03</v>
      </c>
      <c r="W36">
        <v>254085.90774363399</v>
      </c>
      <c r="X36">
        <v>2.32403751947017E-2</v>
      </c>
      <c r="Y36">
        <v>6.5596162409472196</v>
      </c>
      <c r="Z36">
        <v>6.5596162549430597</v>
      </c>
      <c r="AA36">
        <v>-1.3995842707004199E-8</v>
      </c>
      <c r="AB36">
        <v>1.04200250191068E-5</v>
      </c>
      <c r="AC36">
        <v>635.17349700623697</v>
      </c>
      <c r="AD36">
        <v>6847.4229958732803</v>
      </c>
      <c r="AE36">
        <v>621.92530672038197</v>
      </c>
      <c r="AF36">
        <v>3.6968549466109798E-7</v>
      </c>
      <c r="AG36">
        <v>1.04553164707308E-5</v>
      </c>
      <c r="AH36">
        <v>74.897765910883805</v>
      </c>
      <c r="AI36">
        <v>0.34621102113603702</v>
      </c>
      <c r="AJ36">
        <v>31.317574116716699</v>
      </c>
      <c r="AK36">
        <v>1.7439990363354501</v>
      </c>
      <c r="AL36">
        <v>1.1293680422758501</v>
      </c>
      <c r="AM36">
        <v>608.62110606510203</v>
      </c>
      <c r="AN36">
        <v>6.6120264818891904E-10</v>
      </c>
      <c r="AO36">
        <v>3.5291451623953999E-8</v>
      </c>
      <c r="AP36">
        <v>4.0144653559967303</v>
      </c>
      <c r="AQ36">
        <v>3.3836609524535803E-5</v>
      </c>
      <c r="AR36">
        <v>5.2453039611773601E-6</v>
      </c>
      <c r="AS36">
        <v>15.7116425914746</v>
      </c>
      <c r="AT36">
        <v>10.722010019328801</v>
      </c>
      <c r="AU36">
        <v>3.7120780374226601</v>
      </c>
      <c r="AV36">
        <v>0.30238731857407303</v>
      </c>
      <c r="AW36">
        <v>6.2646376398511E-3</v>
      </c>
      <c r="AX36">
        <v>0.30238729461029801</v>
      </c>
      <c r="AY36">
        <v>2.3963774797852698E-8</v>
      </c>
      <c r="AZ36">
        <v>1080577.4158407301</v>
      </c>
      <c r="BA36">
        <v>8.4286714478657301E-6</v>
      </c>
      <c r="BB36">
        <v>2827179.4103323198</v>
      </c>
      <c r="BC36">
        <v>-22911.898261433002</v>
      </c>
      <c r="BD36">
        <v>-0.80390049934006702</v>
      </c>
      <c r="BE36">
        <v>2501915</v>
      </c>
      <c r="BF36">
        <v>1.13000617939951</v>
      </c>
      <c r="BG36">
        <v>1</v>
      </c>
      <c r="BH36">
        <v>8.1000000000000003E-2</v>
      </c>
      <c r="BI36">
        <v>4.5999999999999999E-2</v>
      </c>
      <c r="BJ36">
        <v>5625</v>
      </c>
      <c r="BK36">
        <v>1.05103448550726</v>
      </c>
      <c r="BL36">
        <v>10.581646687584</v>
      </c>
      <c r="BM36">
        <v>2.8271794103323198</v>
      </c>
      <c r="BN36">
        <v>10.581646687584</v>
      </c>
      <c r="BO36">
        <v>1.05103448550726</v>
      </c>
      <c r="BP36">
        <v>865.43951161413804</v>
      </c>
      <c r="BQ36">
        <v>1</v>
      </c>
      <c r="BR36" t="s">
        <v>638</v>
      </c>
      <c r="BS36">
        <v>13.78952</v>
      </c>
      <c r="BT36">
        <v>1.0111543599999999</v>
      </c>
      <c r="BU36">
        <v>1.0394401953696299</v>
      </c>
      <c r="BV36">
        <v>1.05103448550726</v>
      </c>
      <c r="BW36">
        <v>0.93191729749862295</v>
      </c>
      <c r="BX36">
        <v>2331577.8653712701</v>
      </c>
      <c r="BY36">
        <v>2501915</v>
      </c>
      <c r="BZ36">
        <v>64.5833333333333</v>
      </c>
      <c r="CA36" t="s">
        <v>782</v>
      </c>
      <c r="CB36" t="s">
        <v>783</v>
      </c>
      <c r="CC36">
        <v>1.0394401953696299</v>
      </c>
      <c r="CD36" t="s">
        <v>784</v>
      </c>
      <c r="CE36">
        <v>1.0394401953696299</v>
      </c>
      <c r="CF36" t="s">
        <v>785</v>
      </c>
      <c r="CG36">
        <v>0.93191729749862295</v>
      </c>
      <c r="CH36" t="s">
        <v>786</v>
      </c>
      <c r="CI36">
        <v>2331577.8653712701</v>
      </c>
      <c r="CJ36" t="s">
        <v>824</v>
      </c>
      <c r="CK36">
        <v>2501915</v>
      </c>
      <c r="CL36">
        <v>2827179.4103323198</v>
      </c>
      <c r="CM36">
        <v>495601.54496104998</v>
      </c>
      <c r="CN36">
        <v>1.13000617939951</v>
      </c>
      <c r="CO36">
        <v>0.198088881900887</v>
      </c>
      <c r="CP36">
        <v>0.21256058067875899</v>
      </c>
      <c r="CQ36">
        <v>635.17349700623697</v>
      </c>
      <c r="CR36">
        <v>4.1890792758280204</v>
      </c>
      <c r="CS36">
        <v>1.04553164707308E-5</v>
      </c>
      <c r="CT36">
        <v>6.1454707577995299E-9</v>
      </c>
      <c r="CU36">
        <v>3.5291451623953999E-8</v>
      </c>
      <c r="CV36">
        <v>6.1454707577570997E-9</v>
      </c>
      <c r="CW36">
        <v>4.0144653559967303</v>
      </c>
      <c r="CX36">
        <v>1.8871053029005901E-3</v>
      </c>
      <c r="CY36" t="s">
        <v>788</v>
      </c>
      <c r="CZ36" t="s">
        <v>789</v>
      </c>
    </row>
    <row r="37" spans="1:104">
      <c r="A37" t="s">
        <v>639</v>
      </c>
      <c r="B37">
        <v>13789520</v>
      </c>
      <c r="C37">
        <v>608.621106065763</v>
      </c>
      <c r="D37">
        <v>85.147893581579396</v>
      </c>
      <c r="E37">
        <v>624.86627494838604</v>
      </c>
      <c r="F37">
        <v>2643264.3898665099</v>
      </c>
      <c r="G37">
        <v>1562686.9740257801</v>
      </c>
      <c r="H37">
        <v>2.2019594042733499E-5</v>
      </c>
      <c r="I37">
        <v>7.2223252690249804E-5</v>
      </c>
      <c r="J37">
        <v>0.49112124879375701</v>
      </c>
      <c r="K37">
        <v>7679.7516396704104</v>
      </c>
      <c r="L37">
        <v>6.5036382888884496E-3</v>
      </c>
      <c r="M37">
        <v>36</v>
      </c>
      <c r="N37">
        <v>4068</v>
      </c>
      <c r="O37">
        <v>1.6417322322758899E-5</v>
      </c>
      <c r="P37">
        <v>1.4363361612212499E-2</v>
      </c>
      <c r="Q37">
        <v>4.5719999999999997E-3</v>
      </c>
      <c r="R37">
        <v>0.29527500000000001</v>
      </c>
      <c r="S37">
        <v>2802136.7735937499</v>
      </c>
      <c r="T37">
        <v>599.09049781334397</v>
      </c>
      <c r="U37">
        <v>622.26133138233604</v>
      </c>
      <c r="V37">
        <v>0.03</v>
      </c>
      <c r="W37">
        <v>257519.501091521</v>
      </c>
      <c r="X37">
        <v>2.3116708671465602E-2</v>
      </c>
      <c r="Y37">
        <v>6.5771386945223496</v>
      </c>
      <c r="Z37">
        <v>6.5771387040627598</v>
      </c>
      <c r="AA37">
        <v>-9.5404093514161997E-9</v>
      </c>
      <c r="AB37">
        <v>1.0198277135691401E-5</v>
      </c>
      <c r="AC37">
        <v>634.06658981061798</v>
      </c>
      <c r="AD37">
        <v>6921.4666881376797</v>
      </c>
      <c r="AE37">
        <v>622.26133174023698</v>
      </c>
      <c r="AF37">
        <v>3.5790026231552501E-7</v>
      </c>
      <c r="AG37">
        <v>1.02325372922209E-5</v>
      </c>
      <c r="AH37">
        <v>76.526317561550002</v>
      </c>
      <c r="AI37">
        <v>0.34995472768417801</v>
      </c>
      <c r="AJ37">
        <v>30.9816999139254</v>
      </c>
      <c r="AK37">
        <v>1.6742601645413999</v>
      </c>
      <c r="AL37">
        <v>1.1293680422758501</v>
      </c>
      <c r="AM37">
        <v>608.62110606542899</v>
      </c>
      <c r="AN37">
        <v>3.3355718187522102E-10</v>
      </c>
      <c r="AO37">
        <v>3.4260156529489302E-8</v>
      </c>
      <c r="AP37">
        <v>4.0372363593665099</v>
      </c>
      <c r="AQ37">
        <v>3.3455992392018901E-5</v>
      </c>
      <c r="AR37">
        <v>5.1333987243751897E-6</v>
      </c>
      <c r="AS37">
        <v>15.542715777642799</v>
      </c>
      <c r="AT37">
        <v>10.667960450683699</v>
      </c>
      <c r="AU37">
        <v>3.73330319446459</v>
      </c>
      <c r="AV37">
        <v>0.30393316490191302</v>
      </c>
      <c r="AW37">
        <v>6.1313202884575903E-3</v>
      </c>
      <c r="AX37">
        <v>0.30393313802863697</v>
      </c>
      <c r="AY37">
        <v>2.6873276159911099E-8</v>
      </c>
      <c r="AZ37">
        <v>1080577.4158407301</v>
      </c>
      <c r="BA37">
        <v>8.2868550201179105E-6</v>
      </c>
      <c r="BB37">
        <v>2791531.7659753002</v>
      </c>
      <c r="BC37">
        <v>-10605.0076184506</v>
      </c>
      <c r="BD37">
        <v>-0.37846145550024701</v>
      </c>
      <c r="BE37">
        <v>2587100</v>
      </c>
      <c r="BF37">
        <v>1.0790196613873799</v>
      </c>
      <c r="BG37">
        <v>1</v>
      </c>
      <c r="BH37">
        <v>9.0999999999999998E-2</v>
      </c>
      <c r="BI37">
        <v>4.5999999999999999E-2</v>
      </c>
      <c r="BJ37">
        <v>5625</v>
      </c>
      <c r="BK37">
        <v>1.05059071042338</v>
      </c>
      <c r="BL37">
        <v>9.5306082524190305</v>
      </c>
      <c r="BM37">
        <v>2.7915317659753001</v>
      </c>
      <c r="BN37">
        <v>9.5306082524190305</v>
      </c>
      <c r="BO37">
        <v>1.05059071042338</v>
      </c>
      <c r="BP37">
        <v>928.38383346755495</v>
      </c>
      <c r="BQ37">
        <v>1</v>
      </c>
      <c r="BR37" t="s">
        <v>639</v>
      </c>
      <c r="BS37">
        <v>13.78952</v>
      </c>
      <c r="BT37">
        <v>1.0111543599999999</v>
      </c>
      <c r="BU37">
        <v>1.0390013157075</v>
      </c>
      <c r="BV37">
        <v>1.05059071042338</v>
      </c>
      <c r="BW37">
        <v>0.86367758889602297</v>
      </c>
      <c r="BX37">
        <v>2234420.2902329001</v>
      </c>
      <c r="BY37">
        <v>2587100</v>
      </c>
      <c r="BZ37">
        <v>64.5833333333333</v>
      </c>
      <c r="CA37" t="s">
        <v>782</v>
      </c>
      <c r="CB37" t="s">
        <v>783</v>
      </c>
      <c r="CC37">
        <v>1.0390013157075</v>
      </c>
      <c r="CD37" t="s">
        <v>784</v>
      </c>
      <c r="CE37">
        <v>1.0390013157075</v>
      </c>
      <c r="CF37" t="s">
        <v>785</v>
      </c>
      <c r="CG37">
        <v>0.86367758889602297</v>
      </c>
      <c r="CH37" t="s">
        <v>786</v>
      </c>
      <c r="CI37">
        <v>2234420.2902329001</v>
      </c>
      <c r="CJ37" t="s">
        <v>825</v>
      </c>
      <c r="CK37">
        <v>2587100</v>
      </c>
      <c r="CL37">
        <v>2791531.7659753002</v>
      </c>
      <c r="CM37">
        <v>557111.47574240004</v>
      </c>
      <c r="CN37">
        <v>1.0790196613873799</v>
      </c>
      <c r="CO37">
        <v>0.21534207249135701</v>
      </c>
      <c r="CP37">
        <v>0.24933155063872101</v>
      </c>
      <c r="CQ37">
        <v>634.06658981061798</v>
      </c>
      <c r="CR37">
        <v>4.1307703949470396</v>
      </c>
      <c r="CS37">
        <v>1.02325372922209E-5</v>
      </c>
      <c r="CT37">
        <v>6.7934099239009801E-9</v>
      </c>
      <c r="CU37">
        <v>3.4260156529489302E-8</v>
      </c>
      <c r="CV37">
        <v>6.7934099239365001E-9</v>
      </c>
      <c r="CW37">
        <v>4.0372363593665099</v>
      </c>
      <c r="CX37">
        <v>2.1548321193698402E-3</v>
      </c>
      <c r="CY37" t="s">
        <v>788</v>
      </c>
      <c r="CZ37" t="s">
        <v>803</v>
      </c>
    </row>
    <row r="38" spans="1:104">
      <c r="A38" t="s">
        <v>640</v>
      </c>
      <c r="B38">
        <v>13789520</v>
      </c>
      <c r="C38">
        <v>608.621106065763</v>
      </c>
      <c r="D38">
        <v>85.147893581579396</v>
      </c>
      <c r="E38">
        <v>624.86627494838604</v>
      </c>
      <c r="F38">
        <v>2643264.3898665099</v>
      </c>
      <c r="G38">
        <v>1562686.9740257801</v>
      </c>
      <c r="H38">
        <v>2.2019594042733499E-5</v>
      </c>
      <c r="I38">
        <v>7.2223252690249804E-5</v>
      </c>
      <c r="J38">
        <v>0.49112124879375701</v>
      </c>
      <c r="K38">
        <v>7679.7516396704104</v>
      </c>
      <c r="L38">
        <v>6.5036382888884496E-3</v>
      </c>
      <c r="M38">
        <v>37</v>
      </c>
      <c r="N38">
        <v>4068</v>
      </c>
      <c r="O38">
        <v>1.6417322322758899E-5</v>
      </c>
      <c r="P38">
        <v>1.4363361612212499E-2</v>
      </c>
      <c r="Q38">
        <v>4.5719999999999997E-3</v>
      </c>
      <c r="R38">
        <v>0.29527500000000001</v>
      </c>
      <c r="S38">
        <v>2839989.48828125</v>
      </c>
      <c r="T38">
        <v>598.56653241397998</v>
      </c>
      <c r="U38">
        <v>622.050369602361</v>
      </c>
      <c r="V38">
        <v>0.03</v>
      </c>
      <c r="W38">
        <v>257519.501091521</v>
      </c>
      <c r="X38">
        <v>2.3116708671465602E-2</v>
      </c>
      <c r="Y38">
        <v>6.5771386945223496</v>
      </c>
      <c r="Z38">
        <v>6.5771387040627598</v>
      </c>
      <c r="AA38">
        <v>-9.5404093514161997E-9</v>
      </c>
      <c r="AB38">
        <v>1.0198277135691401E-5</v>
      </c>
      <c r="AC38">
        <v>634.58984879258503</v>
      </c>
      <c r="AD38">
        <v>6921.4666881376797</v>
      </c>
      <c r="AE38">
        <v>622.05036996583601</v>
      </c>
      <c r="AF38">
        <v>3.6347455534269102E-7</v>
      </c>
      <c r="AG38">
        <v>1.02332092295267E-5</v>
      </c>
      <c r="AH38">
        <v>76.526317561550002</v>
      </c>
      <c r="AI38">
        <v>0.34995472768417801</v>
      </c>
      <c r="AJ38">
        <v>30.983734380976301</v>
      </c>
      <c r="AK38">
        <v>1.70867106635609</v>
      </c>
      <c r="AL38">
        <v>1.1293680422758501</v>
      </c>
      <c r="AM38">
        <v>608.62110606541899</v>
      </c>
      <c r="AN38">
        <v>3.4447111829649698E-10</v>
      </c>
      <c r="AO38">
        <v>3.4932093835261397E-8</v>
      </c>
      <c r="AP38">
        <v>4.0374493479209699</v>
      </c>
      <c r="AQ38">
        <v>3.3452462660799799E-5</v>
      </c>
      <c r="AR38">
        <v>5.1340706616809602E-6</v>
      </c>
      <c r="AS38">
        <v>15.5447502446937</v>
      </c>
      <c r="AT38">
        <v>10.6686148839052</v>
      </c>
      <c r="AU38">
        <v>3.73353221646442</v>
      </c>
      <c r="AV38">
        <v>0.30391713145654298</v>
      </c>
      <c r="AW38">
        <v>6.1313202884575903E-3</v>
      </c>
      <c r="AX38">
        <v>0.303917104569356</v>
      </c>
      <c r="AY38">
        <v>2.6887187087876199E-8</v>
      </c>
      <c r="AZ38">
        <v>1080577.4158407301</v>
      </c>
      <c r="BA38">
        <v>8.2855436138228402E-6</v>
      </c>
      <c r="BB38">
        <v>2846731.9956704299</v>
      </c>
      <c r="BC38">
        <v>6742.5073891845504</v>
      </c>
      <c r="BD38">
        <v>0.23741311075292401</v>
      </c>
      <c r="BE38">
        <v>2587100</v>
      </c>
      <c r="BF38">
        <v>1.1003563819220099</v>
      </c>
      <c r="BG38">
        <v>1</v>
      </c>
      <c r="BH38">
        <v>8.6999999999999994E-2</v>
      </c>
      <c r="BI38">
        <v>4.5999999999999999E-2</v>
      </c>
      <c r="BJ38">
        <v>5625</v>
      </c>
      <c r="BK38">
        <v>1.0508132682456399</v>
      </c>
      <c r="BL38">
        <v>10.054573651783</v>
      </c>
      <c r="BM38">
        <v>2.8467319956704298</v>
      </c>
      <c r="BN38">
        <v>10.054573651783</v>
      </c>
      <c r="BO38">
        <v>1.0508132682456399</v>
      </c>
      <c r="BP38">
        <v>896.72855917648803</v>
      </c>
      <c r="BQ38">
        <v>1</v>
      </c>
      <c r="BR38" t="s">
        <v>640</v>
      </c>
      <c r="BS38">
        <v>13.78952</v>
      </c>
      <c r="BT38">
        <v>1.0111543599999999</v>
      </c>
      <c r="BU38">
        <v>1.0392214184248201</v>
      </c>
      <c r="BV38">
        <v>1.0508132682456399</v>
      </c>
      <c r="BW38">
        <v>0.88348436819199005</v>
      </c>
      <c r="BX38">
        <v>2285662.4089494999</v>
      </c>
      <c r="BY38">
        <v>2587100</v>
      </c>
      <c r="BZ38">
        <v>64.5833333333333</v>
      </c>
      <c r="CA38" t="s">
        <v>782</v>
      </c>
      <c r="CB38" t="s">
        <v>783</v>
      </c>
      <c r="CC38">
        <v>1.0392214184248201</v>
      </c>
      <c r="CD38" t="s">
        <v>784</v>
      </c>
      <c r="CE38">
        <v>1.0392214184248201</v>
      </c>
      <c r="CF38" t="s">
        <v>785</v>
      </c>
      <c r="CG38">
        <v>0.88348436819199005</v>
      </c>
      <c r="CH38" t="s">
        <v>786</v>
      </c>
      <c r="CI38">
        <v>2285662.4089494999</v>
      </c>
      <c r="CJ38" t="s">
        <v>826</v>
      </c>
      <c r="CK38">
        <v>2587100</v>
      </c>
      <c r="CL38">
        <v>2846731.9956704299</v>
      </c>
      <c r="CM38">
        <v>561069.58672092995</v>
      </c>
      <c r="CN38">
        <v>1.1003563819220099</v>
      </c>
      <c r="CO38">
        <v>0.21687201373001999</v>
      </c>
      <c r="CP38">
        <v>0.24547351547808199</v>
      </c>
      <c r="CQ38">
        <v>634.58984879258503</v>
      </c>
      <c r="CR38">
        <v>4.1556114935530104</v>
      </c>
      <c r="CS38">
        <v>1.02332092295267E-5</v>
      </c>
      <c r="CT38">
        <v>6.8395985169987897E-9</v>
      </c>
      <c r="CU38">
        <v>3.4932093835261397E-8</v>
      </c>
      <c r="CV38">
        <v>6.8395985169920002E-9</v>
      </c>
      <c r="CW38">
        <v>4.0374493479209699</v>
      </c>
      <c r="CX38">
        <v>2.16922402190001E-3</v>
      </c>
      <c r="CY38" t="s">
        <v>788</v>
      </c>
      <c r="CZ38" t="s">
        <v>803</v>
      </c>
    </row>
    <row r="39" spans="1:104">
      <c r="A39" t="s">
        <v>641</v>
      </c>
      <c r="B39">
        <v>13789520</v>
      </c>
      <c r="C39">
        <v>608.621106065763</v>
      </c>
      <c r="D39">
        <v>85.147893581579396</v>
      </c>
      <c r="E39">
        <v>624.86627494838604</v>
      </c>
      <c r="F39">
        <v>2643264.3898665099</v>
      </c>
      <c r="G39">
        <v>1562686.9740257801</v>
      </c>
      <c r="H39">
        <v>2.2019594042733499E-5</v>
      </c>
      <c r="I39">
        <v>7.2223252690249804E-5</v>
      </c>
      <c r="J39">
        <v>0.49112124879375701</v>
      </c>
      <c r="K39">
        <v>7679.7516396704104</v>
      </c>
      <c r="L39">
        <v>6.5036382888884496E-3</v>
      </c>
      <c r="M39">
        <v>38</v>
      </c>
      <c r="N39">
        <v>4068</v>
      </c>
      <c r="O39">
        <v>1.6417322322758899E-5</v>
      </c>
      <c r="P39">
        <v>1.4363361612212499E-2</v>
      </c>
      <c r="Q39">
        <v>4.5719999999999997E-3</v>
      </c>
      <c r="R39">
        <v>0.29527500000000001</v>
      </c>
      <c r="S39">
        <v>2915805.59765625</v>
      </c>
      <c r="T39">
        <v>597.50931537045801</v>
      </c>
      <c r="U39">
        <v>621.62007500913899</v>
      </c>
      <c r="V39">
        <v>0.03</v>
      </c>
      <c r="W39">
        <v>257519.501091521</v>
      </c>
      <c r="X39">
        <v>2.3116708671465602E-2</v>
      </c>
      <c r="Y39">
        <v>6.5771386945223496</v>
      </c>
      <c r="Z39">
        <v>6.5771387040627598</v>
      </c>
      <c r="AA39">
        <v>-9.5404093514161997E-9</v>
      </c>
      <c r="AB39">
        <v>1.0198277135691401E-5</v>
      </c>
      <c r="AC39">
        <v>635.64508708047003</v>
      </c>
      <c r="AD39">
        <v>6921.4666881376797</v>
      </c>
      <c r="AE39">
        <v>621.62007500913899</v>
      </c>
      <c r="AF39">
        <v>0</v>
      </c>
      <c r="AG39">
        <v>1.02337205071551E-5</v>
      </c>
      <c r="AH39">
        <v>76.526317561550002</v>
      </c>
      <c r="AI39">
        <v>0.34995472768417801</v>
      </c>
      <c r="AJ39">
        <v>30.985282408567699</v>
      </c>
      <c r="AK39">
        <v>1.77808819880022</v>
      </c>
      <c r="AL39">
        <v>1.1293680422758501</v>
      </c>
      <c r="AM39">
        <v>608.62110606540205</v>
      </c>
      <c r="AN39">
        <v>3.61410457117017E-10</v>
      </c>
      <c r="AO39">
        <v>3.5443371463733199E-8</v>
      </c>
      <c r="AP39">
        <v>4.0376113934606703</v>
      </c>
      <c r="AQ39">
        <v>3.3449777551680402E-5</v>
      </c>
      <c r="AR39">
        <v>5.1345819393094404E-6</v>
      </c>
      <c r="AS39">
        <v>15.5462982722851</v>
      </c>
      <c r="AT39">
        <v>10.669112785284099</v>
      </c>
      <c r="AU39">
        <v>3.73370645940587</v>
      </c>
      <c r="AV39">
        <v>0.30390493405479702</v>
      </c>
      <c r="AW39">
        <v>6.1313202884575903E-3</v>
      </c>
      <c r="AX39">
        <v>0.303904907156966</v>
      </c>
      <c r="AY39">
        <v>2.6897830684991001E-8</v>
      </c>
      <c r="AZ39">
        <v>1080577.4158407301</v>
      </c>
      <c r="BA39">
        <v>8.2845460575665504E-6</v>
      </c>
      <c r="BB39">
        <v>2888745.4994559698</v>
      </c>
      <c r="BC39">
        <v>-27060.0982002784</v>
      </c>
      <c r="BD39">
        <v>-0.92804877739549896</v>
      </c>
      <c r="BE39">
        <v>2665975</v>
      </c>
      <c r="BF39">
        <v>1.08356061082942</v>
      </c>
      <c r="BG39">
        <v>1</v>
      </c>
      <c r="BH39">
        <v>8.5999999999999993E-2</v>
      </c>
      <c r="BI39">
        <v>4.5999999999999999E-2</v>
      </c>
      <c r="BJ39">
        <v>5625</v>
      </c>
      <c r="BK39">
        <v>1.05125424068371</v>
      </c>
      <c r="BL39">
        <v>11.111790695305</v>
      </c>
      <c r="BM39">
        <v>2.88874549945597</v>
      </c>
      <c r="BN39">
        <v>11.111790695305</v>
      </c>
      <c r="BO39">
        <v>1.05125424068371</v>
      </c>
      <c r="BP39">
        <v>834.52863683186695</v>
      </c>
      <c r="BQ39">
        <v>1</v>
      </c>
      <c r="BR39" t="s">
        <v>641</v>
      </c>
      <c r="BS39">
        <v>13.78952</v>
      </c>
      <c r="BT39">
        <v>1.0111543599999999</v>
      </c>
      <c r="BU39">
        <v>1.0396575263579999</v>
      </c>
      <c r="BV39">
        <v>1.05125424068371</v>
      </c>
      <c r="BW39">
        <v>0.89376380448869697</v>
      </c>
      <c r="BX39">
        <v>2382751.9586717598</v>
      </c>
      <c r="BY39">
        <v>2665975</v>
      </c>
      <c r="BZ39">
        <v>64.5833333333333</v>
      </c>
      <c r="CA39" t="s">
        <v>782</v>
      </c>
      <c r="CB39" t="s">
        <v>783</v>
      </c>
      <c r="CC39">
        <v>1.0396575263579999</v>
      </c>
      <c r="CD39" t="s">
        <v>784</v>
      </c>
      <c r="CE39">
        <v>1.0396575263579999</v>
      </c>
      <c r="CF39" t="s">
        <v>785</v>
      </c>
      <c r="CG39">
        <v>0.89376380448869697</v>
      </c>
      <c r="CH39" t="s">
        <v>786</v>
      </c>
      <c r="CI39">
        <v>2382751.9586717598</v>
      </c>
      <c r="CJ39" t="s">
        <v>827</v>
      </c>
      <c r="CK39">
        <v>2665975</v>
      </c>
      <c r="CL39">
        <v>2888745.4994559698</v>
      </c>
      <c r="CM39">
        <v>505993.54078421002</v>
      </c>
      <c r="CN39">
        <v>1.08356061082942</v>
      </c>
      <c r="CO39">
        <v>0.18979680634072299</v>
      </c>
      <c r="CP39">
        <v>0.212356783064516</v>
      </c>
      <c r="CQ39">
        <v>635.64508708047003</v>
      </c>
      <c r="CR39">
        <v>4.2082592824390304</v>
      </c>
      <c r="CS39">
        <v>1.02337205071551E-5</v>
      </c>
      <c r="CT39">
        <v>6.1657594232005598E-9</v>
      </c>
      <c r="CU39">
        <v>3.5443371463733199E-8</v>
      </c>
      <c r="CV39">
        <v>6.1657594231886997E-9</v>
      </c>
      <c r="CW39">
        <v>4.0376113934606703</v>
      </c>
      <c r="CX39">
        <v>1.9552064564303299E-3</v>
      </c>
      <c r="CY39" t="s">
        <v>788</v>
      </c>
      <c r="CZ39" t="s">
        <v>803</v>
      </c>
    </row>
    <row r="40" spans="1:104">
      <c r="A40" t="s">
        <v>642</v>
      </c>
      <c r="B40">
        <v>13789520</v>
      </c>
      <c r="C40">
        <v>608.621106065763</v>
      </c>
      <c r="D40">
        <v>85.147893581579396</v>
      </c>
      <c r="E40">
        <v>624.86627494838604</v>
      </c>
      <c r="F40">
        <v>2643264.3898665099</v>
      </c>
      <c r="G40">
        <v>1562686.9740257801</v>
      </c>
      <c r="H40">
        <v>2.2019594042733499E-5</v>
      </c>
      <c r="I40">
        <v>7.2223252690249804E-5</v>
      </c>
      <c r="J40">
        <v>0.49112124879375701</v>
      </c>
      <c r="K40">
        <v>7679.7516396704104</v>
      </c>
      <c r="L40">
        <v>6.5036382888884496E-3</v>
      </c>
      <c r="M40">
        <v>39</v>
      </c>
      <c r="N40">
        <v>2739.12</v>
      </c>
      <c r="O40">
        <v>1.7530051946856999E-5</v>
      </c>
      <c r="P40">
        <v>1.48421403326196E-2</v>
      </c>
      <c r="Q40">
        <v>4.7244000000000001E-3</v>
      </c>
      <c r="R40">
        <v>0.30480000000000002</v>
      </c>
      <c r="S40">
        <v>5717802.19140625</v>
      </c>
      <c r="T40">
        <v>483.34023209662797</v>
      </c>
      <c r="U40">
        <v>553.48563040257602</v>
      </c>
      <c r="V40">
        <v>0.03</v>
      </c>
      <c r="W40">
        <v>179176.34620390099</v>
      </c>
      <c r="X40">
        <v>2.7016272721832199E-2</v>
      </c>
      <c r="Y40">
        <v>6.08397308544511</v>
      </c>
      <c r="Z40">
        <v>6.0839730934391998</v>
      </c>
      <c r="AA40">
        <v>-7.9940862818261799E-9</v>
      </c>
      <c r="AB40">
        <v>1.9247181791581701E-5</v>
      </c>
      <c r="AC40">
        <v>730.97051651487095</v>
      </c>
      <c r="AD40">
        <v>5206.1706901739799</v>
      </c>
      <c r="AE40">
        <v>553.48563040257602</v>
      </c>
      <c r="AF40">
        <v>0</v>
      </c>
      <c r="AG40">
        <v>1.9366060149907201E-5</v>
      </c>
      <c r="AH40">
        <v>40.548097021038203</v>
      </c>
      <c r="AI40">
        <v>0.25473680394280102</v>
      </c>
      <c r="AJ40">
        <v>42.6818282688143</v>
      </c>
      <c r="AK40">
        <v>7.6473219304187801</v>
      </c>
      <c r="AL40">
        <v>1.1293680422758501</v>
      </c>
      <c r="AM40">
        <v>608.62110593784598</v>
      </c>
      <c r="AN40">
        <v>1.2791667813871799E-7</v>
      </c>
      <c r="AO40">
        <v>1.18878358325531E-7</v>
      </c>
      <c r="AP40">
        <v>3.39240767693332</v>
      </c>
      <c r="AQ40">
        <v>4.7383397099174002E-5</v>
      </c>
      <c r="AR40">
        <v>9.7424692541163797E-6</v>
      </c>
      <c r="AS40">
        <v>21.471915113327299</v>
      </c>
      <c r="AT40">
        <v>12.2837290370778</v>
      </c>
      <c r="AU40">
        <v>3.1291178754045701</v>
      </c>
      <c r="AV40">
        <v>0.26328980152875697</v>
      </c>
      <c r="AW40">
        <v>1.1571624760161599E-2</v>
      </c>
      <c r="AX40">
        <v>0.26328979312372802</v>
      </c>
      <c r="AY40">
        <v>8.4050284510084306E-9</v>
      </c>
      <c r="AZ40">
        <v>1080577.4158407301</v>
      </c>
      <c r="BA40">
        <v>1.39674831599272E-5</v>
      </c>
      <c r="BB40">
        <v>5746820.2682052199</v>
      </c>
      <c r="BC40">
        <v>29018.0767989745</v>
      </c>
      <c r="BD40">
        <v>0.50750403437509894</v>
      </c>
      <c r="BE40">
        <v>5174200</v>
      </c>
      <c r="BF40">
        <v>1.11066836771003</v>
      </c>
      <c r="BG40">
        <v>1</v>
      </c>
      <c r="BH40">
        <v>-0.159</v>
      </c>
      <c r="BI40">
        <v>4.5999999999999999E-2</v>
      </c>
      <c r="BJ40">
        <v>5625</v>
      </c>
      <c r="BK40">
        <v>1.02392037932359</v>
      </c>
      <c r="BL40">
        <v>125.280873969135</v>
      </c>
      <c r="BM40">
        <v>5.7468202682052203</v>
      </c>
      <c r="BN40">
        <v>125.280873969135</v>
      </c>
      <c r="BO40">
        <v>1.02392037932359</v>
      </c>
      <c r="BP40">
        <v>7272.8274649394898</v>
      </c>
      <c r="BQ40">
        <v>1</v>
      </c>
      <c r="BR40" t="s">
        <v>642</v>
      </c>
      <c r="BS40">
        <v>13.78952</v>
      </c>
      <c r="BT40">
        <v>1.0111543599999999</v>
      </c>
      <c r="BU40">
        <v>1.0126251933716599</v>
      </c>
      <c r="BV40">
        <v>1.02392037932359</v>
      </c>
      <c r="BW40">
        <v>1.04516278622548</v>
      </c>
      <c r="BX40">
        <v>5407881.2884878702</v>
      </c>
      <c r="BY40">
        <v>5174200</v>
      </c>
      <c r="BZ40">
        <v>64.516129032258107</v>
      </c>
      <c r="CA40" t="s">
        <v>782</v>
      </c>
      <c r="CB40" t="s">
        <v>783</v>
      </c>
      <c r="CC40">
        <v>1.0126251933716599</v>
      </c>
      <c r="CD40" t="s">
        <v>784</v>
      </c>
      <c r="CE40">
        <v>1.0126251933716599</v>
      </c>
      <c r="CF40" t="s">
        <v>785</v>
      </c>
      <c r="CG40">
        <v>1.04516278622548</v>
      </c>
      <c r="CH40" t="s">
        <v>786</v>
      </c>
      <c r="CI40">
        <v>5407881.2884878702</v>
      </c>
      <c r="CJ40" t="s">
        <v>828</v>
      </c>
      <c r="CK40">
        <v>5174200</v>
      </c>
      <c r="CL40">
        <v>5746820.2682052199</v>
      </c>
      <c r="CM40">
        <v>338938.97971734998</v>
      </c>
      <c r="CN40">
        <v>1.11066836771003</v>
      </c>
      <c r="CO40">
        <v>6.5505581484550005E-2</v>
      </c>
      <c r="CP40">
        <v>6.2675003691164702E-2</v>
      </c>
      <c r="CQ40">
        <v>730.97051651487095</v>
      </c>
      <c r="CR40">
        <v>6.9569905694149803</v>
      </c>
      <c r="CS40">
        <v>1.9366060149907201E-5</v>
      </c>
      <c r="CT40">
        <v>6.9280518036014303E-9</v>
      </c>
      <c r="CU40">
        <v>1.18878358325531E-7</v>
      </c>
      <c r="CV40">
        <v>6.9280518036350097E-9</v>
      </c>
      <c r="CW40">
        <v>3.39240767693332</v>
      </c>
      <c r="CX40">
        <v>8.4079145592008697E-4</v>
      </c>
      <c r="CY40" t="s">
        <v>788</v>
      </c>
      <c r="CZ40" t="s">
        <v>789</v>
      </c>
    </row>
    <row r="41" spans="1:104">
      <c r="A41" t="s">
        <v>643</v>
      </c>
      <c r="B41">
        <v>13789520</v>
      </c>
      <c r="C41">
        <v>608.621106065763</v>
      </c>
      <c r="D41">
        <v>85.147893581579396</v>
      </c>
      <c r="E41">
        <v>624.86627494838604</v>
      </c>
      <c r="F41">
        <v>2643264.3898665099</v>
      </c>
      <c r="G41">
        <v>1562686.9740257801</v>
      </c>
      <c r="H41">
        <v>2.2019594042733499E-5</v>
      </c>
      <c r="I41">
        <v>7.2223252690249804E-5</v>
      </c>
      <c r="J41">
        <v>0.49112124879375701</v>
      </c>
      <c r="K41">
        <v>7679.7516396704104</v>
      </c>
      <c r="L41">
        <v>6.5036382888884496E-3</v>
      </c>
      <c r="M41">
        <v>40</v>
      </c>
      <c r="N41">
        <v>2759.46</v>
      </c>
      <c r="O41">
        <v>1.7530051946856999E-5</v>
      </c>
      <c r="P41">
        <v>1.48421403326196E-2</v>
      </c>
      <c r="Q41">
        <v>4.7244000000000001E-3</v>
      </c>
      <c r="R41">
        <v>0.30480000000000002</v>
      </c>
      <c r="S41">
        <v>3360326.43359375</v>
      </c>
      <c r="T41">
        <v>573.63997230882796</v>
      </c>
      <c r="U41">
        <v>614.56024159359094</v>
      </c>
      <c r="V41">
        <v>0.03</v>
      </c>
      <c r="W41">
        <v>180506.86362620699</v>
      </c>
      <c r="X41">
        <v>2.6930964972430499E-2</v>
      </c>
      <c r="Y41">
        <v>6.0936014016155697</v>
      </c>
      <c r="Z41">
        <v>6.0936014084825096</v>
      </c>
      <c r="AA41">
        <v>-6.8669399055920597E-9</v>
      </c>
      <c r="AB41">
        <v>1.9024558052984499E-5</v>
      </c>
      <c r="AC41">
        <v>662.47523256928798</v>
      </c>
      <c r="AD41">
        <v>5236.5431749017198</v>
      </c>
      <c r="AE41">
        <v>614.56024225424096</v>
      </c>
      <c r="AF41">
        <v>6.6065035753126701E-7</v>
      </c>
      <c r="AG41">
        <v>1.9093771715593601E-5</v>
      </c>
      <c r="AH41">
        <v>41.022587357512002</v>
      </c>
      <c r="AI41">
        <v>0.256222923040269</v>
      </c>
      <c r="AJ41">
        <v>42.327220371019898</v>
      </c>
      <c r="AK41">
        <v>3.3704898084981001</v>
      </c>
      <c r="AL41">
        <v>1.1293680422758501</v>
      </c>
      <c r="AM41">
        <v>608.62110604877898</v>
      </c>
      <c r="AN41">
        <v>1.6983676687232199E-8</v>
      </c>
      <c r="AO41">
        <v>6.9213662609122494E-8</v>
      </c>
      <c r="AP41">
        <v>3.39787961287794</v>
      </c>
      <c r="AQ41">
        <v>4.7230907798635099E-5</v>
      </c>
      <c r="AR41">
        <v>9.5814926891013701E-6</v>
      </c>
      <c r="AS41">
        <v>21.2403268759988</v>
      </c>
      <c r="AT41">
        <v>12.2295079294872</v>
      </c>
      <c r="AU41">
        <v>3.1334802690373702</v>
      </c>
      <c r="AV41">
        <v>0.26439934384056701</v>
      </c>
      <c r="AW41">
        <v>1.1437780834663999E-2</v>
      </c>
      <c r="AX41">
        <v>0.26439933508965102</v>
      </c>
      <c r="AY41">
        <v>8.7509158808174398E-9</v>
      </c>
      <c r="AZ41">
        <v>1080577.4158407301</v>
      </c>
      <c r="BA41">
        <v>1.39001121816177E-5</v>
      </c>
      <c r="BB41">
        <v>3362145.4577696701</v>
      </c>
      <c r="BC41">
        <v>1819.0241759168</v>
      </c>
      <c r="BD41">
        <v>5.4132365169398601E-2</v>
      </c>
      <c r="BE41">
        <v>2943615</v>
      </c>
      <c r="BF41">
        <v>1.1421824721540199</v>
      </c>
      <c r="BG41">
        <v>1</v>
      </c>
      <c r="BH41">
        <v>5.1999999999999998E-2</v>
      </c>
      <c r="BI41">
        <v>4.5999999999999999E-2</v>
      </c>
      <c r="BJ41">
        <v>5625</v>
      </c>
      <c r="BK41">
        <v>1.0574596383427699</v>
      </c>
      <c r="BL41">
        <v>34.981133756935002</v>
      </c>
      <c r="BM41">
        <v>3.3621454577696701</v>
      </c>
      <c r="BN41">
        <v>34.981133756935002</v>
      </c>
      <c r="BO41">
        <v>1.0574596383427699</v>
      </c>
      <c r="BP41">
        <v>25.189018365776999</v>
      </c>
      <c r="BQ41">
        <v>1</v>
      </c>
      <c r="BR41" t="s">
        <v>643</v>
      </c>
      <c r="BS41">
        <v>13.78952</v>
      </c>
      <c r="BT41">
        <v>1.0111543599999999</v>
      </c>
      <c r="BU41">
        <v>1.04579447033464</v>
      </c>
      <c r="BV41">
        <v>1.0574596383427699</v>
      </c>
      <c r="BW41">
        <v>1.0042367148521101</v>
      </c>
      <c r="BX41">
        <v>2956086.2573893899</v>
      </c>
      <c r="BY41">
        <v>2943615</v>
      </c>
      <c r="BZ41">
        <v>64.516129032258107</v>
      </c>
      <c r="CA41" t="s">
        <v>782</v>
      </c>
      <c r="CB41" t="s">
        <v>783</v>
      </c>
      <c r="CC41">
        <v>1.04579447033464</v>
      </c>
      <c r="CD41" t="s">
        <v>784</v>
      </c>
      <c r="CE41">
        <v>1.04579447033464</v>
      </c>
      <c r="CF41" t="s">
        <v>785</v>
      </c>
      <c r="CG41">
        <v>1.0042367148521101</v>
      </c>
      <c r="CH41" t="s">
        <v>786</v>
      </c>
      <c r="CI41">
        <v>2956086.2573893899</v>
      </c>
      <c r="CJ41" t="s">
        <v>829</v>
      </c>
      <c r="CK41">
        <v>2943615</v>
      </c>
      <c r="CL41">
        <v>3362145.4577696701</v>
      </c>
      <c r="CM41">
        <v>406059.20038027997</v>
      </c>
      <c r="CN41">
        <v>1.1421824721540199</v>
      </c>
      <c r="CO41">
        <v>0.13794575730191</v>
      </c>
      <c r="CP41">
        <v>0.137363786109159</v>
      </c>
      <c r="CQ41">
        <v>662.47523256928798</v>
      </c>
      <c r="CR41">
        <v>5.3683320114449797</v>
      </c>
      <c r="CS41">
        <v>1.9093771715593601E-5</v>
      </c>
      <c r="CT41">
        <v>8.3037961126022197E-9</v>
      </c>
      <c r="CU41">
        <v>6.9213662609122494E-8</v>
      </c>
      <c r="CV41">
        <v>8.3037961126597997E-9</v>
      </c>
      <c r="CW41">
        <v>3.39787961287794</v>
      </c>
      <c r="CX41">
        <v>1.0305446491600801E-3</v>
      </c>
      <c r="CY41" t="s">
        <v>788</v>
      </c>
      <c r="CZ41" t="s">
        <v>789</v>
      </c>
    </row>
    <row r="42" spans="1:104">
      <c r="A42" t="s">
        <v>644</v>
      </c>
      <c r="B42">
        <v>13789520</v>
      </c>
      <c r="C42">
        <v>608.621106065763</v>
      </c>
      <c r="D42">
        <v>85.147893581579396</v>
      </c>
      <c r="E42">
        <v>624.86627494838604</v>
      </c>
      <c r="F42">
        <v>2643264.3898665099</v>
      </c>
      <c r="G42">
        <v>1562686.9740257801</v>
      </c>
      <c r="H42">
        <v>2.2019594042733499E-5</v>
      </c>
      <c r="I42">
        <v>7.2223252690249804E-5</v>
      </c>
      <c r="J42">
        <v>0.49112124879375701</v>
      </c>
      <c r="K42">
        <v>7679.7516396704104</v>
      </c>
      <c r="L42">
        <v>6.5036382888884496E-3</v>
      </c>
      <c r="M42">
        <v>41</v>
      </c>
      <c r="N42">
        <v>2759.46</v>
      </c>
      <c r="O42">
        <v>1.7530051946856999E-5</v>
      </c>
      <c r="P42">
        <v>1.48421403326196E-2</v>
      </c>
      <c r="Q42">
        <v>4.7244000000000001E-3</v>
      </c>
      <c r="R42">
        <v>0.30480000000000002</v>
      </c>
      <c r="S42">
        <v>4638739.74609375</v>
      </c>
      <c r="T42">
        <v>532.84871111815698</v>
      </c>
      <c r="U42">
        <v>589.33681824204905</v>
      </c>
      <c r="V42">
        <v>0.03</v>
      </c>
      <c r="W42">
        <v>180506.86362620699</v>
      </c>
      <c r="X42">
        <v>2.6930964972430499E-2</v>
      </c>
      <c r="Y42">
        <v>6.0936014016155697</v>
      </c>
      <c r="Z42">
        <v>6.0936014084825096</v>
      </c>
      <c r="AA42">
        <v>-6.8669399055920597E-9</v>
      </c>
      <c r="AB42">
        <v>1.9024558052984499E-5</v>
      </c>
      <c r="AC42">
        <v>697.34756668512</v>
      </c>
      <c r="AD42">
        <v>5236.5431749017198</v>
      </c>
      <c r="AE42">
        <v>589.33681824204905</v>
      </c>
      <c r="AF42">
        <v>0</v>
      </c>
      <c r="AG42">
        <v>1.9120237826816902E-5</v>
      </c>
      <c r="AH42">
        <v>41.022587357512002</v>
      </c>
      <c r="AI42">
        <v>0.256222923040269</v>
      </c>
      <c r="AJ42">
        <v>42.385890650459501</v>
      </c>
      <c r="AK42">
        <v>5.5517905939512602</v>
      </c>
      <c r="AL42">
        <v>1.1293680422758501</v>
      </c>
      <c r="AM42">
        <v>608.62110603234703</v>
      </c>
      <c r="AN42">
        <v>3.3416199585190003E-8</v>
      </c>
      <c r="AO42">
        <v>9.5679773832369104E-8</v>
      </c>
      <c r="AP42">
        <v>3.4011585465604899</v>
      </c>
      <c r="AQ42">
        <v>4.7139884483207897E-5</v>
      </c>
      <c r="AR42">
        <v>9.6079588003246099E-6</v>
      </c>
      <c r="AS42">
        <v>21.298997155438499</v>
      </c>
      <c r="AT42">
        <v>12.243299948513499</v>
      </c>
      <c r="AU42">
        <v>3.1370141004668999</v>
      </c>
      <c r="AV42">
        <v>0.264144446093596</v>
      </c>
      <c r="AW42">
        <v>1.1437780834663999E-2</v>
      </c>
      <c r="AX42">
        <v>0.26414443727362702</v>
      </c>
      <c r="AY42">
        <v>8.8199692549473208E-9</v>
      </c>
      <c r="AZ42">
        <v>1080577.4158407301</v>
      </c>
      <c r="BA42">
        <v>1.38599491431763E-5</v>
      </c>
      <c r="BB42">
        <v>4661240.1172547704</v>
      </c>
      <c r="BC42">
        <v>22500.371161016599</v>
      </c>
      <c r="BD42">
        <v>0.48505353592997003</v>
      </c>
      <c r="BE42">
        <v>4227700</v>
      </c>
      <c r="BF42">
        <v>1.10254751218269</v>
      </c>
      <c r="BG42">
        <v>1</v>
      </c>
      <c r="BH42">
        <v>-3.1E-2</v>
      </c>
      <c r="BI42">
        <v>4.5999999999999999E-2</v>
      </c>
      <c r="BJ42">
        <v>5625</v>
      </c>
      <c r="BK42">
        <v>1.0482032406884401</v>
      </c>
      <c r="BL42">
        <v>75.772394947606003</v>
      </c>
      <c r="BM42">
        <v>4.6612401172547697</v>
      </c>
      <c r="BN42">
        <v>75.772394947606003</v>
      </c>
      <c r="BO42">
        <v>1.0482032406884401</v>
      </c>
      <c r="BP42">
        <v>1279.66424028751</v>
      </c>
      <c r="BQ42">
        <v>1</v>
      </c>
      <c r="BR42" t="s">
        <v>644</v>
      </c>
      <c r="BS42">
        <v>13.78952</v>
      </c>
      <c r="BT42">
        <v>1.0111543599999999</v>
      </c>
      <c r="BU42">
        <v>1.0366401828979299</v>
      </c>
      <c r="BV42">
        <v>1.0482032406884401</v>
      </c>
      <c r="BW42">
        <v>1.0152937868326899</v>
      </c>
      <c r="BX42">
        <v>4292357.5425925804</v>
      </c>
      <c r="BY42">
        <v>4227700</v>
      </c>
      <c r="BZ42">
        <v>64.516129032258107</v>
      </c>
      <c r="CA42" t="s">
        <v>782</v>
      </c>
      <c r="CB42" t="s">
        <v>783</v>
      </c>
      <c r="CC42">
        <v>1.0366401828979299</v>
      </c>
      <c r="CD42" t="s">
        <v>784</v>
      </c>
      <c r="CE42">
        <v>1.0366401828979299</v>
      </c>
      <c r="CF42" t="s">
        <v>785</v>
      </c>
      <c r="CG42">
        <v>1.0152937868326899</v>
      </c>
      <c r="CH42" t="s">
        <v>786</v>
      </c>
      <c r="CI42">
        <v>4292357.5425925804</v>
      </c>
      <c r="CJ42" t="s">
        <v>830</v>
      </c>
      <c r="CK42">
        <v>4227700</v>
      </c>
      <c r="CL42">
        <v>4661240.1172547704</v>
      </c>
      <c r="CM42">
        <v>368882.57466218999</v>
      </c>
      <c r="CN42">
        <v>1.10254751218269</v>
      </c>
      <c r="CO42">
        <v>8.7253725350000103E-2</v>
      </c>
      <c r="CP42">
        <v>8.5939386689439706E-2</v>
      </c>
      <c r="CQ42">
        <v>697.34756668512</v>
      </c>
      <c r="CR42">
        <v>6.4158215693660203</v>
      </c>
      <c r="CS42">
        <v>1.9120237826816902E-5</v>
      </c>
      <c r="CT42">
        <v>7.4997519233006204E-9</v>
      </c>
      <c r="CU42">
        <v>9.5679773832369104E-8</v>
      </c>
      <c r="CV42">
        <v>7.4997519232261096E-9</v>
      </c>
      <c r="CW42">
        <v>3.4011585465604899</v>
      </c>
      <c r="CX42">
        <v>9.2828592948990295E-4</v>
      </c>
      <c r="CY42" t="s">
        <v>788</v>
      </c>
      <c r="CZ42" t="s">
        <v>789</v>
      </c>
    </row>
    <row r="43" spans="1:104">
      <c r="A43" t="s">
        <v>645</v>
      </c>
      <c r="B43">
        <v>13789520</v>
      </c>
      <c r="C43">
        <v>608.621106065763</v>
      </c>
      <c r="D43">
        <v>85.147893581579396</v>
      </c>
      <c r="E43">
        <v>624.86627494838604</v>
      </c>
      <c r="F43">
        <v>2643264.3898665099</v>
      </c>
      <c r="G43">
        <v>1562686.9740257801</v>
      </c>
      <c r="H43">
        <v>2.2019594042733499E-5</v>
      </c>
      <c r="I43">
        <v>7.2223252690249804E-5</v>
      </c>
      <c r="J43">
        <v>0.49112124879375701</v>
      </c>
      <c r="K43">
        <v>7679.7516396704104</v>
      </c>
      <c r="L43">
        <v>6.5036382888884496E-3</v>
      </c>
      <c r="M43">
        <v>42</v>
      </c>
      <c r="N43">
        <v>2759.46</v>
      </c>
      <c r="O43">
        <v>1.7530051946856999E-5</v>
      </c>
      <c r="P43">
        <v>1.48421403326196E-2</v>
      </c>
      <c r="Q43">
        <v>4.7244000000000001E-3</v>
      </c>
      <c r="R43">
        <v>0.30480000000000002</v>
      </c>
      <c r="S43">
        <v>4652060.83984375</v>
      </c>
      <c r="T43">
        <v>532.27181435384398</v>
      </c>
      <c r="U43">
        <v>588.92213867722205</v>
      </c>
      <c r="V43">
        <v>0.03</v>
      </c>
      <c r="W43">
        <v>180506.86362620699</v>
      </c>
      <c r="X43">
        <v>2.6930964972430499E-2</v>
      </c>
      <c r="Y43">
        <v>6.0936014016155697</v>
      </c>
      <c r="Z43">
        <v>6.0936014084825096</v>
      </c>
      <c r="AA43">
        <v>-6.8669399055920597E-9</v>
      </c>
      <c r="AB43">
        <v>1.9024558052984499E-5</v>
      </c>
      <c r="AC43">
        <v>697.754834074982</v>
      </c>
      <c r="AD43">
        <v>5236.5431749017198</v>
      </c>
      <c r="AE43">
        <v>588.92213970162504</v>
      </c>
      <c r="AF43">
        <v>1.024402308758E-6</v>
      </c>
      <c r="AG43">
        <v>1.911938822667E-5</v>
      </c>
      <c r="AH43">
        <v>41.022587357512002</v>
      </c>
      <c r="AI43">
        <v>0.256222923040269</v>
      </c>
      <c r="AJ43">
        <v>42.384007250302702</v>
      </c>
      <c r="AK43">
        <v>5.5773128903947704</v>
      </c>
      <c r="AL43">
        <v>1.1293680422758501</v>
      </c>
      <c r="AM43">
        <v>608.62110603237397</v>
      </c>
      <c r="AN43">
        <v>3.3388914744136901E-8</v>
      </c>
      <c r="AO43">
        <v>9.4830173685491497E-8</v>
      </c>
      <c r="AP43">
        <v>3.4010534213998702</v>
      </c>
      <c r="AQ43">
        <v>4.7142798677077697E-5</v>
      </c>
      <c r="AR43">
        <v>9.6071092001777408E-6</v>
      </c>
      <c r="AS43">
        <v>21.2971137552816</v>
      </c>
      <c r="AT43">
        <v>12.2428577954347</v>
      </c>
      <c r="AU43">
        <v>3.1369008107126302</v>
      </c>
      <c r="AV43">
        <v>0.264152610687233</v>
      </c>
      <c r="AW43">
        <v>1.1437780834663999E-2</v>
      </c>
      <c r="AX43">
        <v>0.26415260186940198</v>
      </c>
      <c r="AY43">
        <v>8.8178300217123301E-9</v>
      </c>
      <c r="AZ43">
        <v>1080577.4158407301</v>
      </c>
      <c r="BA43">
        <v>1.3861234398862701E-5</v>
      </c>
      <c r="BB43">
        <v>4619421.7042446099</v>
      </c>
      <c r="BC43">
        <v>-32639.135599137298</v>
      </c>
      <c r="BD43">
        <v>-0.70160594890744299</v>
      </c>
      <c r="BE43">
        <v>4196150</v>
      </c>
      <c r="BF43">
        <v>1.10087144269023</v>
      </c>
      <c r="BG43">
        <v>1</v>
      </c>
      <c r="BH43">
        <v>-3.5999999999999997E-2</v>
      </c>
      <c r="BI43">
        <v>4.5999999999999999E-2</v>
      </c>
      <c r="BJ43">
        <v>5625</v>
      </c>
      <c r="BK43">
        <v>1.0479302100736101</v>
      </c>
      <c r="BL43">
        <v>76.349291711918994</v>
      </c>
      <c r="BM43">
        <v>4.6194217042446102</v>
      </c>
      <c r="BN43">
        <v>76.349291711918994</v>
      </c>
      <c r="BO43">
        <v>1.0479302100736101</v>
      </c>
      <c r="BP43">
        <v>1321.27100795819</v>
      </c>
      <c r="BQ43">
        <v>1</v>
      </c>
      <c r="BR43" t="s">
        <v>645</v>
      </c>
      <c r="BS43">
        <v>13.78952</v>
      </c>
      <c r="BT43">
        <v>1.0111543599999999</v>
      </c>
      <c r="BU43">
        <v>1.03637016416921</v>
      </c>
      <c r="BV43">
        <v>1.0479302100736101</v>
      </c>
      <c r="BW43">
        <v>1.0123253374183301</v>
      </c>
      <c r="BX43">
        <v>4247868.9646079503</v>
      </c>
      <c r="BY43">
        <v>4196150</v>
      </c>
      <c r="BZ43">
        <v>64.516129032258107</v>
      </c>
      <c r="CA43" t="s">
        <v>782</v>
      </c>
      <c r="CB43" t="s">
        <v>783</v>
      </c>
      <c r="CC43">
        <v>1.03637016416921</v>
      </c>
      <c r="CD43" t="s">
        <v>784</v>
      </c>
      <c r="CE43">
        <v>1.03637016416921</v>
      </c>
      <c r="CF43" t="s">
        <v>785</v>
      </c>
      <c r="CG43">
        <v>1.0123253374183301</v>
      </c>
      <c r="CH43" t="s">
        <v>786</v>
      </c>
      <c r="CI43">
        <v>4247868.9646079503</v>
      </c>
      <c r="CJ43" t="s">
        <v>831</v>
      </c>
      <c r="CK43">
        <v>4196150</v>
      </c>
      <c r="CL43">
        <v>4619421.7042446099</v>
      </c>
      <c r="CM43">
        <v>371552.73963665997</v>
      </c>
      <c r="CN43">
        <v>1.10087144269023</v>
      </c>
      <c r="CO43">
        <v>8.8546105271899905E-2</v>
      </c>
      <c r="CP43">
        <v>8.7468032260966097E-2</v>
      </c>
      <c r="CQ43">
        <v>697.754834074982</v>
      </c>
      <c r="CR43">
        <v>6.4248574406450398</v>
      </c>
      <c r="CS43">
        <v>1.911938822667E-5</v>
      </c>
      <c r="CT43">
        <v>7.5554707648014797E-9</v>
      </c>
      <c r="CU43">
        <v>9.4830173685491497E-8</v>
      </c>
      <c r="CV43">
        <v>7.5554707647472994E-9</v>
      </c>
      <c r="CW43">
        <v>3.4010534213998702</v>
      </c>
      <c r="CX43">
        <v>9.3526370181029595E-4</v>
      </c>
      <c r="CY43" t="s">
        <v>788</v>
      </c>
      <c r="CZ43" t="s">
        <v>789</v>
      </c>
    </row>
    <row r="44" spans="1:104">
      <c r="A44" t="s">
        <v>646</v>
      </c>
      <c r="B44">
        <v>13789520</v>
      </c>
      <c r="C44">
        <v>608.621106065763</v>
      </c>
      <c r="D44">
        <v>85.147893581579396</v>
      </c>
      <c r="E44">
        <v>624.86627494838604</v>
      </c>
      <c r="F44">
        <v>2643264.3898665099</v>
      </c>
      <c r="G44">
        <v>1562686.9740257801</v>
      </c>
      <c r="H44">
        <v>2.2019594042733499E-5</v>
      </c>
      <c r="I44">
        <v>7.2223252690249804E-5</v>
      </c>
      <c r="J44">
        <v>0.49112124879375701</v>
      </c>
      <c r="K44">
        <v>7679.7516396704104</v>
      </c>
      <c r="L44">
        <v>6.5036382888884496E-3</v>
      </c>
      <c r="M44">
        <v>43</v>
      </c>
      <c r="N44">
        <v>2766.24</v>
      </c>
      <c r="O44">
        <v>1.7530051946856999E-5</v>
      </c>
      <c r="P44">
        <v>1.48421403326196E-2</v>
      </c>
      <c r="Q44">
        <v>4.7244000000000001E-3</v>
      </c>
      <c r="R44">
        <v>0.30480000000000002</v>
      </c>
      <c r="S44">
        <v>4646400.29296875</v>
      </c>
      <c r="T44">
        <v>532.84871111815698</v>
      </c>
      <c r="U44">
        <v>589.29142442501404</v>
      </c>
      <c r="V44">
        <v>0.03</v>
      </c>
      <c r="W44">
        <v>180950.36943364199</v>
      </c>
      <c r="X44">
        <v>2.6902755474970001E-2</v>
      </c>
      <c r="Y44">
        <v>6.0967953568832902</v>
      </c>
      <c r="Z44">
        <v>6.09679536327066</v>
      </c>
      <c r="AA44">
        <v>-6.3873750733023396E-9</v>
      </c>
      <c r="AB44">
        <v>1.8951265668188598E-5</v>
      </c>
      <c r="AC44">
        <v>697.30295888053899</v>
      </c>
      <c r="AD44">
        <v>5246.65934293999</v>
      </c>
      <c r="AE44">
        <v>589.29142544494698</v>
      </c>
      <c r="AF44">
        <v>1.0199325970461399E-6</v>
      </c>
      <c r="AG44">
        <v>1.9046435028750999E-5</v>
      </c>
      <c r="AH44">
        <v>41.1812386745571</v>
      </c>
      <c r="AI44">
        <v>0.25671790495069302</v>
      </c>
      <c r="AJ44">
        <v>42.303850771863402</v>
      </c>
      <c r="AK44">
        <v>5.5506816444360396</v>
      </c>
      <c r="AL44">
        <v>1.1293680422758501</v>
      </c>
      <c r="AM44">
        <v>608.62110604660495</v>
      </c>
      <c r="AN44">
        <v>1.9158392206008998E-8</v>
      </c>
      <c r="AO44">
        <v>9.5169360562386896E-8</v>
      </c>
      <c r="AP44">
        <v>3.4049388930907099</v>
      </c>
      <c r="AQ44">
        <v>4.7035268113937003E-5</v>
      </c>
      <c r="AR44">
        <v>9.5708021946566793E-6</v>
      </c>
      <c r="AS44">
        <v>21.2576152544348</v>
      </c>
      <c r="AT44">
        <v>12.2335759804382</v>
      </c>
      <c r="AU44">
        <v>3.1405779957532101</v>
      </c>
      <c r="AV44">
        <v>0.26436089733749801</v>
      </c>
      <c r="AW44">
        <v>1.1393716618727401E-2</v>
      </c>
      <c r="AX44">
        <v>0.26436088836335198</v>
      </c>
      <c r="AY44">
        <v>8.9741459818881708E-9</v>
      </c>
      <c r="AZ44">
        <v>1080577.4158407301</v>
      </c>
      <c r="BA44">
        <v>1.3813836192297201E-5</v>
      </c>
      <c r="BB44">
        <v>4651851.2795375297</v>
      </c>
      <c r="BC44">
        <v>5450.9865687824804</v>
      </c>
      <c r="BD44">
        <v>0.11731633576709399</v>
      </c>
      <c r="BE44">
        <v>4224545</v>
      </c>
      <c r="BF44">
        <v>1.1011484738682</v>
      </c>
      <c r="BG44">
        <v>1</v>
      </c>
      <c r="BH44">
        <v>-3.2000000000000001E-2</v>
      </c>
      <c r="BI44">
        <v>4.5999999999999999E-2</v>
      </c>
      <c r="BJ44">
        <v>5625</v>
      </c>
      <c r="BK44">
        <v>1.0482032406884401</v>
      </c>
      <c r="BL44">
        <v>75.772394947606003</v>
      </c>
      <c r="BM44">
        <v>4.6518512795375297</v>
      </c>
      <c r="BN44">
        <v>75.772394947606003</v>
      </c>
      <c r="BO44">
        <v>1.0482032406884401</v>
      </c>
      <c r="BP44">
        <v>1279.66424028751</v>
      </c>
      <c r="BQ44">
        <v>1</v>
      </c>
      <c r="BR44" t="s">
        <v>646</v>
      </c>
      <c r="BS44">
        <v>13.78952</v>
      </c>
      <c r="BT44">
        <v>1.0111543599999999</v>
      </c>
      <c r="BU44">
        <v>1.0366401828979299</v>
      </c>
      <c r="BV44">
        <v>1.0482032406884401</v>
      </c>
      <c r="BW44">
        <v>1.00527004710447</v>
      </c>
      <c r="BX44">
        <v>4246808.5511449603</v>
      </c>
      <c r="BY44">
        <v>4224545</v>
      </c>
      <c r="BZ44">
        <v>64.516129032258107</v>
      </c>
      <c r="CA44" t="s">
        <v>782</v>
      </c>
      <c r="CB44" t="s">
        <v>783</v>
      </c>
      <c r="CC44">
        <v>1.0366401828979299</v>
      </c>
      <c r="CD44" t="s">
        <v>784</v>
      </c>
      <c r="CE44">
        <v>1.0366401828979299</v>
      </c>
      <c r="CF44" t="s">
        <v>785</v>
      </c>
      <c r="CG44">
        <v>1.00527004710447</v>
      </c>
      <c r="CH44" t="s">
        <v>786</v>
      </c>
      <c r="CI44">
        <v>4246808.5511449603</v>
      </c>
      <c r="CJ44" t="s">
        <v>832</v>
      </c>
      <c r="CK44">
        <v>4224545</v>
      </c>
      <c r="CL44">
        <v>4651851.2795375297</v>
      </c>
      <c r="CM44">
        <v>405042.728392569</v>
      </c>
      <c r="CN44">
        <v>1.1011484738682</v>
      </c>
      <c r="CO44">
        <v>9.5878426763729999E-2</v>
      </c>
      <c r="CP44">
        <v>9.5375791848064606E-2</v>
      </c>
      <c r="CQ44">
        <v>697.30295888053899</v>
      </c>
      <c r="CR44">
        <v>6.4138715217079598</v>
      </c>
      <c r="CS44">
        <v>1.9046435028750999E-5</v>
      </c>
      <c r="CT44">
        <v>8.2082421027004395E-9</v>
      </c>
      <c r="CU44">
        <v>9.5169360562386896E-8</v>
      </c>
      <c r="CV44">
        <v>8.2082421026495993E-9</v>
      </c>
      <c r="CW44">
        <v>3.4049388930907099</v>
      </c>
      <c r="CX44">
        <v>1.0219532329700501E-3</v>
      </c>
      <c r="CY44" t="s">
        <v>788</v>
      </c>
      <c r="CZ44" t="s">
        <v>789</v>
      </c>
    </row>
    <row r="45" spans="1:104">
      <c r="A45" t="s">
        <v>647</v>
      </c>
      <c r="B45">
        <v>13789520</v>
      </c>
      <c r="C45">
        <v>608.621106065763</v>
      </c>
      <c r="D45">
        <v>85.147893581579396</v>
      </c>
      <c r="E45">
        <v>624.86627494838604</v>
      </c>
      <c r="F45">
        <v>2643264.3898665099</v>
      </c>
      <c r="G45">
        <v>1562686.9740257801</v>
      </c>
      <c r="H45">
        <v>2.2019594042733499E-5</v>
      </c>
      <c r="I45">
        <v>7.2223252690249804E-5</v>
      </c>
      <c r="J45">
        <v>0.49112124879375701</v>
      </c>
      <c r="K45">
        <v>7679.7516396704104</v>
      </c>
      <c r="L45">
        <v>6.5036382888884496E-3</v>
      </c>
      <c r="M45">
        <v>44</v>
      </c>
      <c r="N45">
        <v>2779.8</v>
      </c>
      <c r="O45">
        <v>1.7530051946856999E-5</v>
      </c>
      <c r="P45">
        <v>1.48421403326196E-2</v>
      </c>
      <c r="Q45">
        <v>4.7244000000000001E-3</v>
      </c>
      <c r="R45">
        <v>0.30480000000000002</v>
      </c>
      <c r="S45">
        <v>4661695.1335937502</v>
      </c>
      <c r="T45">
        <v>532.84871111815698</v>
      </c>
      <c r="U45">
        <v>589.20098373334702</v>
      </c>
      <c r="V45">
        <v>0.03</v>
      </c>
      <c r="W45">
        <v>181837.38104851299</v>
      </c>
      <c r="X45">
        <v>2.68466716729229E-2</v>
      </c>
      <c r="Y45">
        <v>6.1031602626924704</v>
      </c>
      <c r="Z45">
        <v>6.1031602680645403</v>
      </c>
      <c r="AA45">
        <v>-5.3720743409257904E-9</v>
      </c>
      <c r="AB45">
        <v>1.8806030895976101E-5</v>
      </c>
      <c r="AC45">
        <v>697.21374752657096</v>
      </c>
      <c r="AD45">
        <v>5266.8797671340399</v>
      </c>
      <c r="AE45">
        <v>589.20098475234499</v>
      </c>
      <c r="AF45">
        <v>1.0189975228058801E-6</v>
      </c>
      <c r="AG45">
        <v>1.89000008231093E-5</v>
      </c>
      <c r="AH45">
        <v>41.499272174098301</v>
      </c>
      <c r="AI45">
        <v>0.25770728592571202</v>
      </c>
      <c r="AJ45">
        <v>42.140391132864004</v>
      </c>
      <c r="AK45">
        <v>5.5484590249338304</v>
      </c>
      <c r="AL45">
        <v>1.1293680422758501</v>
      </c>
      <c r="AM45">
        <v>608.62110605868895</v>
      </c>
      <c r="AN45">
        <v>7.0735950430389502E-9</v>
      </c>
      <c r="AO45">
        <v>9.3969927133222295E-8</v>
      </c>
      <c r="AP45">
        <v>3.4124565587403102</v>
      </c>
      <c r="AQ45">
        <v>4.6828258338574497E-5</v>
      </c>
      <c r="AR45">
        <v>9.4969853751212797E-6</v>
      </c>
      <c r="AS45">
        <v>21.174955601132101</v>
      </c>
      <c r="AT45">
        <v>12.214095718885501</v>
      </c>
      <c r="AU45">
        <v>3.1476614577508499</v>
      </c>
      <c r="AV45">
        <v>0.26479510098945902</v>
      </c>
      <c r="AW45">
        <v>1.13063998206439E-2</v>
      </c>
      <c r="AX45">
        <v>0.26479509171454302</v>
      </c>
      <c r="AY45">
        <v>9.2749160574001605E-9</v>
      </c>
      <c r="AZ45">
        <v>1080577.4158407301</v>
      </c>
      <c r="BA45">
        <v>1.372274123714E-5</v>
      </c>
      <c r="BB45">
        <v>4623714.26862517</v>
      </c>
      <c r="BC45">
        <v>-37980.864968583002</v>
      </c>
      <c r="BD45">
        <v>-0.81474364753885398</v>
      </c>
      <c r="BE45">
        <v>4192995</v>
      </c>
      <c r="BF45">
        <v>1.1027235349971001</v>
      </c>
      <c r="BG45">
        <v>1</v>
      </c>
      <c r="BH45">
        <v>-3.6999999999999998E-2</v>
      </c>
      <c r="BI45">
        <v>4.5999999999999999E-2</v>
      </c>
      <c r="BJ45">
        <v>5625</v>
      </c>
      <c r="BK45">
        <v>1.0482032406884401</v>
      </c>
      <c r="BL45">
        <v>75.772394947606003</v>
      </c>
      <c r="BM45">
        <v>4.6237142686251698</v>
      </c>
      <c r="BN45">
        <v>75.772394947606003</v>
      </c>
      <c r="BO45">
        <v>1.0482032406884401</v>
      </c>
      <c r="BP45">
        <v>1279.66424028751</v>
      </c>
      <c r="BQ45">
        <v>1</v>
      </c>
      <c r="BR45" t="s">
        <v>647</v>
      </c>
      <c r="BS45">
        <v>13.78952</v>
      </c>
      <c r="BT45">
        <v>1.0111543599999999</v>
      </c>
      <c r="BU45">
        <v>1.0366401828979299</v>
      </c>
      <c r="BV45">
        <v>1.0482032406884401</v>
      </c>
      <c r="BW45">
        <v>1.01814372769307</v>
      </c>
      <c r="BX45">
        <v>4269071.5594984097</v>
      </c>
      <c r="BY45">
        <v>4192995</v>
      </c>
      <c r="BZ45">
        <v>64.516129032258107</v>
      </c>
      <c r="CA45" t="s">
        <v>782</v>
      </c>
      <c r="CB45" t="s">
        <v>783</v>
      </c>
      <c r="CC45">
        <v>1.0366401828979299</v>
      </c>
      <c r="CD45" t="s">
        <v>784</v>
      </c>
      <c r="CE45">
        <v>1.0366401828979299</v>
      </c>
      <c r="CF45" t="s">
        <v>785</v>
      </c>
      <c r="CG45">
        <v>1.01814372769307</v>
      </c>
      <c r="CH45" t="s">
        <v>786</v>
      </c>
      <c r="CI45">
        <v>4269071.5594984097</v>
      </c>
      <c r="CJ45" t="s">
        <v>833</v>
      </c>
      <c r="CK45">
        <v>4192995</v>
      </c>
      <c r="CL45">
        <v>4623714.26862517</v>
      </c>
      <c r="CM45">
        <v>354642.70912676002</v>
      </c>
      <c r="CN45">
        <v>1.1027235349971001</v>
      </c>
      <c r="CO45">
        <v>8.4579807304030002E-2</v>
      </c>
      <c r="CP45">
        <v>8.3072561371735396E-2</v>
      </c>
      <c r="CQ45">
        <v>697.21374752657096</v>
      </c>
      <c r="CR45">
        <v>6.4068893383919203</v>
      </c>
      <c r="CS45">
        <v>1.89000008231093E-5</v>
      </c>
      <c r="CT45">
        <v>7.1389499178983099E-9</v>
      </c>
      <c r="CU45">
        <v>9.3969927133222295E-8</v>
      </c>
      <c r="CV45">
        <v>7.1389499179152001E-9</v>
      </c>
      <c r="CW45">
        <v>3.4124565587403102</v>
      </c>
      <c r="CX45">
        <v>8.9917473255996005E-4</v>
      </c>
      <c r="CY45" t="s">
        <v>788</v>
      </c>
      <c r="CZ45" t="s">
        <v>789</v>
      </c>
    </row>
    <row r="46" spans="1:104">
      <c r="A46" t="s">
        <v>648</v>
      </c>
      <c r="B46">
        <v>13789520</v>
      </c>
      <c r="C46">
        <v>608.621106065763</v>
      </c>
      <c r="D46">
        <v>85.147893581579396</v>
      </c>
      <c r="E46">
        <v>624.86627494838604</v>
      </c>
      <c r="F46">
        <v>2643264.3898665099</v>
      </c>
      <c r="G46">
        <v>1562686.9740257801</v>
      </c>
      <c r="H46">
        <v>2.2019594042733499E-5</v>
      </c>
      <c r="I46">
        <v>7.2223252690249804E-5</v>
      </c>
      <c r="J46">
        <v>0.49112124879375701</v>
      </c>
      <c r="K46">
        <v>7679.7516396704104</v>
      </c>
      <c r="L46">
        <v>6.5036382888884496E-3</v>
      </c>
      <c r="M46">
        <v>45</v>
      </c>
      <c r="N46">
        <v>2793.36</v>
      </c>
      <c r="O46">
        <v>1.7530051946856999E-5</v>
      </c>
      <c r="P46">
        <v>1.48421403326196E-2</v>
      </c>
      <c r="Q46">
        <v>4.7244000000000001E-3</v>
      </c>
      <c r="R46">
        <v>0.30480000000000002</v>
      </c>
      <c r="S46">
        <v>4637484.47265625</v>
      </c>
      <c r="T46">
        <v>534.52714511009196</v>
      </c>
      <c r="U46">
        <v>590.31461641096303</v>
      </c>
      <c r="V46">
        <v>0.03</v>
      </c>
      <c r="W46">
        <v>182724.392663384</v>
      </c>
      <c r="X46">
        <v>2.67910299549288E-2</v>
      </c>
      <c r="Y46">
        <v>6.1094947370234403</v>
      </c>
      <c r="Z46">
        <v>6.1094947413837097</v>
      </c>
      <c r="AA46">
        <v>-4.3602650379170898E-9</v>
      </c>
      <c r="AB46">
        <v>1.86625707959308E-5</v>
      </c>
      <c r="AC46">
        <v>695.93121751934802</v>
      </c>
      <c r="AD46">
        <v>5287.0843949454502</v>
      </c>
      <c r="AE46">
        <v>590.31461641096303</v>
      </c>
      <c r="AF46">
        <v>0</v>
      </c>
      <c r="AG46">
        <v>1.8756675361010099E-5</v>
      </c>
      <c r="AH46">
        <v>41.818279121372697</v>
      </c>
      <c r="AI46">
        <v>0.25869589398715098</v>
      </c>
      <c r="AJ46">
        <v>41.981257134135298</v>
      </c>
      <c r="AK46">
        <v>5.4713767254683496</v>
      </c>
      <c r="AL46">
        <v>1.1293680422758501</v>
      </c>
      <c r="AM46">
        <v>608.62110606013698</v>
      </c>
      <c r="AN46">
        <v>5.6263615988427798E-9</v>
      </c>
      <c r="AO46">
        <v>9.41045650792476E-8</v>
      </c>
      <c r="AP46">
        <v>3.4201163409265698</v>
      </c>
      <c r="AQ46">
        <v>4.6618737636476402E-5</v>
      </c>
      <c r="AR46">
        <v>9.4253899630446697E-6</v>
      </c>
      <c r="AS46">
        <v>21.095941152268601</v>
      </c>
      <c r="AT46">
        <v>12.1954032976313</v>
      </c>
      <c r="AU46">
        <v>3.1549007586145899</v>
      </c>
      <c r="AV46">
        <v>0.26521558231197501</v>
      </c>
      <c r="AW46">
        <v>1.1220149975666401E-2</v>
      </c>
      <c r="AX46">
        <v>0.26521557274451801</v>
      </c>
      <c r="AY46">
        <v>9.5674569933201797E-9</v>
      </c>
      <c r="AZ46">
        <v>1080577.4158407301</v>
      </c>
      <c r="BA46">
        <v>1.3630746147029199E-5</v>
      </c>
      <c r="BB46">
        <v>4661589.5802456103</v>
      </c>
      <c r="BC46">
        <v>24105.107589363099</v>
      </c>
      <c r="BD46">
        <v>0.51978842692612304</v>
      </c>
      <c r="BE46">
        <v>4126740</v>
      </c>
      <c r="BF46">
        <v>1.12960583420463</v>
      </c>
      <c r="BG46">
        <v>1</v>
      </c>
      <c r="BH46">
        <v>-3.6999999999999998E-2</v>
      </c>
      <c r="BI46">
        <v>4.5999999999999999E-2</v>
      </c>
      <c r="BJ46">
        <v>5625</v>
      </c>
      <c r="BK46">
        <v>1.04898371699149</v>
      </c>
      <c r="BL46">
        <v>74.093960955670994</v>
      </c>
      <c r="BM46">
        <v>4.66158958024561</v>
      </c>
      <c r="BN46">
        <v>74.093960955670994</v>
      </c>
      <c r="BO46">
        <v>1.04898371699149</v>
      </c>
      <c r="BP46">
        <v>1162.3981736468199</v>
      </c>
      <c r="BQ46">
        <v>1</v>
      </c>
      <c r="BR46" t="s">
        <v>648</v>
      </c>
      <c r="BS46">
        <v>13.78952</v>
      </c>
      <c r="BT46">
        <v>1.0111543599999999</v>
      </c>
      <c r="BU46">
        <v>1.0374120495227801</v>
      </c>
      <c r="BV46">
        <v>1.04898371699149</v>
      </c>
      <c r="BW46">
        <v>1.04156518475003</v>
      </c>
      <c r="BX46">
        <v>4298268.7105153603</v>
      </c>
      <c r="BY46">
        <v>4126740</v>
      </c>
      <c r="BZ46">
        <v>64.516129032258107</v>
      </c>
      <c r="CA46" t="s">
        <v>782</v>
      </c>
      <c r="CB46" t="s">
        <v>783</v>
      </c>
      <c r="CC46">
        <v>1.0374120495227801</v>
      </c>
      <c r="CD46" t="s">
        <v>784</v>
      </c>
      <c r="CE46">
        <v>1.0374120495227801</v>
      </c>
      <c r="CF46" t="s">
        <v>785</v>
      </c>
      <c r="CG46">
        <v>1.04156518475003</v>
      </c>
      <c r="CH46" t="s">
        <v>786</v>
      </c>
      <c r="CI46">
        <v>4298268.7105153603</v>
      </c>
      <c r="CJ46" t="s">
        <v>834</v>
      </c>
      <c r="CK46">
        <v>4126740</v>
      </c>
      <c r="CL46">
        <v>4661589.5802456103</v>
      </c>
      <c r="CM46">
        <v>363320.86973024998</v>
      </c>
      <c r="CN46">
        <v>1.12960583420463</v>
      </c>
      <c r="CO46">
        <v>8.8040649454599995E-2</v>
      </c>
      <c r="CP46">
        <v>8.4527258345073505E-2</v>
      </c>
      <c r="CQ46">
        <v>695.93121751934802</v>
      </c>
      <c r="CR46">
        <v>6.3737493538600303</v>
      </c>
      <c r="CS46">
        <v>1.8756675361010099E-5</v>
      </c>
      <c r="CT46">
        <v>7.2639644634990301E-9</v>
      </c>
      <c r="CU46">
        <v>9.41045650792476E-8</v>
      </c>
      <c r="CV46">
        <v>7.2639644634854999E-9</v>
      </c>
      <c r="CW46">
        <v>3.4201163409265698</v>
      </c>
      <c r="CX46">
        <v>9.2545892235973404E-4</v>
      </c>
      <c r="CY46" t="s">
        <v>788</v>
      </c>
      <c r="CZ46" t="s">
        <v>789</v>
      </c>
    </row>
    <row r="47" spans="1:104">
      <c r="A47" t="s">
        <v>649</v>
      </c>
      <c r="B47">
        <v>13789520</v>
      </c>
      <c r="C47">
        <v>608.621106065763</v>
      </c>
      <c r="D47">
        <v>85.147893581579396</v>
      </c>
      <c r="E47">
        <v>624.86627494838604</v>
      </c>
      <c r="F47">
        <v>2643264.3898665099</v>
      </c>
      <c r="G47">
        <v>1562686.9740257801</v>
      </c>
      <c r="H47">
        <v>2.2019594042733499E-5</v>
      </c>
      <c r="I47">
        <v>7.2223252690249804E-5</v>
      </c>
      <c r="J47">
        <v>0.49112124879375701</v>
      </c>
      <c r="K47">
        <v>7679.7516396704104</v>
      </c>
      <c r="L47">
        <v>6.5036382888884496E-3</v>
      </c>
      <c r="M47">
        <v>46</v>
      </c>
      <c r="N47">
        <v>2793.36</v>
      </c>
      <c r="O47">
        <v>1.7530051946856999E-5</v>
      </c>
      <c r="P47">
        <v>1.48421403326196E-2</v>
      </c>
      <c r="Q47">
        <v>4.7244000000000001E-3</v>
      </c>
      <c r="R47">
        <v>0.30480000000000002</v>
      </c>
      <c r="S47">
        <v>4677008.30078125</v>
      </c>
      <c r="T47">
        <v>532.84871111815698</v>
      </c>
      <c r="U47">
        <v>589.11164156939799</v>
      </c>
      <c r="V47">
        <v>0.03</v>
      </c>
      <c r="W47">
        <v>182724.392663384</v>
      </c>
      <c r="X47">
        <v>2.67910299549288E-2</v>
      </c>
      <c r="Y47">
        <v>6.1094947370234403</v>
      </c>
      <c r="Z47">
        <v>6.1094947413837097</v>
      </c>
      <c r="AA47">
        <v>-4.3602650379170898E-9</v>
      </c>
      <c r="AB47">
        <v>1.86625707959308E-5</v>
      </c>
      <c r="AC47">
        <v>697.12631960393696</v>
      </c>
      <c r="AD47">
        <v>5287.0843949454502</v>
      </c>
      <c r="AE47">
        <v>589.11164258747897</v>
      </c>
      <c r="AF47">
        <v>1.01808120689384E-6</v>
      </c>
      <c r="AG47">
        <v>1.8756481353085502E-5</v>
      </c>
      <c r="AH47">
        <v>41.818279121372697</v>
      </c>
      <c r="AI47">
        <v>0.25869589398715098</v>
      </c>
      <c r="AJ47">
        <v>41.980822904912401</v>
      </c>
      <c r="AK47">
        <v>5.5462779977510897</v>
      </c>
      <c r="AL47">
        <v>1.1293680422758501</v>
      </c>
      <c r="AM47">
        <v>608.62110606005899</v>
      </c>
      <c r="AN47">
        <v>5.7040097090066402E-9</v>
      </c>
      <c r="AO47">
        <v>9.3910557154711594E-8</v>
      </c>
      <c r="AP47">
        <v>3.4200916323228601</v>
      </c>
      <c r="AQ47">
        <v>4.6619411237185603E-5</v>
      </c>
      <c r="AR47">
        <v>9.4251959551201303E-6</v>
      </c>
      <c r="AS47">
        <v>21.095506923045701</v>
      </c>
      <c r="AT47">
        <v>12.195300378854499</v>
      </c>
      <c r="AU47">
        <v>3.15487413394961</v>
      </c>
      <c r="AV47">
        <v>0.26521749837324998</v>
      </c>
      <c r="AW47">
        <v>1.1220149975666401E-2</v>
      </c>
      <c r="AX47">
        <v>0.26521748880618701</v>
      </c>
      <c r="AY47">
        <v>9.56706258659068E-9</v>
      </c>
      <c r="AZ47">
        <v>1080577.4158407301</v>
      </c>
      <c r="BA47">
        <v>1.3631041576954099E-5</v>
      </c>
      <c r="BB47">
        <v>4651878.3265819196</v>
      </c>
      <c r="BC47">
        <v>-25129.9741993342</v>
      </c>
      <c r="BD47">
        <v>-0.53730873633763798</v>
      </c>
      <c r="BE47">
        <v>4164600</v>
      </c>
      <c r="BF47">
        <v>1.1170048327767199</v>
      </c>
      <c r="BG47">
        <v>1</v>
      </c>
      <c r="BH47">
        <v>-3.9E-2</v>
      </c>
      <c r="BI47">
        <v>4.5999999999999999E-2</v>
      </c>
      <c r="BJ47">
        <v>5625</v>
      </c>
      <c r="BK47">
        <v>1.0482032406884401</v>
      </c>
      <c r="BL47">
        <v>75.772394947606003</v>
      </c>
      <c r="BM47">
        <v>4.6518783265819197</v>
      </c>
      <c r="BN47">
        <v>75.772394947606003</v>
      </c>
      <c r="BO47">
        <v>1.0482032406884401</v>
      </c>
      <c r="BP47">
        <v>1279.66424028751</v>
      </c>
      <c r="BQ47">
        <v>1</v>
      </c>
      <c r="BR47" t="s">
        <v>649</v>
      </c>
      <c r="BS47">
        <v>13.78952</v>
      </c>
      <c r="BT47">
        <v>1.0111543599999999</v>
      </c>
      <c r="BU47">
        <v>1.0366401828979299</v>
      </c>
      <c r="BV47">
        <v>1.0482032406884401</v>
      </c>
      <c r="BW47">
        <v>1.0400409861893201</v>
      </c>
      <c r="BX47">
        <v>4331354.6910840599</v>
      </c>
      <c r="BY47">
        <v>4164600</v>
      </c>
      <c r="BZ47">
        <v>64.516129032258107</v>
      </c>
      <c r="CA47" t="s">
        <v>782</v>
      </c>
      <c r="CB47" t="s">
        <v>783</v>
      </c>
      <c r="CC47">
        <v>1.0366401828979299</v>
      </c>
      <c r="CD47" t="s">
        <v>784</v>
      </c>
      <c r="CE47">
        <v>1.0366401828979299</v>
      </c>
      <c r="CF47" t="s">
        <v>785</v>
      </c>
      <c r="CG47">
        <v>1.0400409861893201</v>
      </c>
      <c r="CH47" t="s">
        <v>786</v>
      </c>
      <c r="CI47">
        <v>4331354.6910840599</v>
      </c>
      <c r="CJ47" t="s">
        <v>835</v>
      </c>
      <c r="CK47">
        <v>4164600</v>
      </c>
      <c r="CL47">
        <v>4651878.3265819196</v>
      </c>
      <c r="CM47">
        <v>320523.63549786003</v>
      </c>
      <c r="CN47">
        <v>1.1170048327767199</v>
      </c>
      <c r="CO47">
        <v>7.6963846587399895E-2</v>
      </c>
      <c r="CP47">
        <v>7.4000782285891603E-2</v>
      </c>
      <c r="CQ47">
        <v>697.12631960393696</v>
      </c>
      <c r="CR47">
        <v>6.4003608169499602</v>
      </c>
      <c r="CS47">
        <v>1.8756481353085502E-5</v>
      </c>
      <c r="CT47">
        <v>6.4079772764021902E-9</v>
      </c>
      <c r="CU47">
        <v>9.3910557154711594E-8</v>
      </c>
      <c r="CV47">
        <v>6.4079772764834897E-9</v>
      </c>
      <c r="CW47">
        <v>3.4200916323228601</v>
      </c>
      <c r="CX47">
        <v>8.1638337915013203E-4</v>
      </c>
      <c r="CY47" t="s">
        <v>788</v>
      </c>
      <c r="CZ47" t="s">
        <v>789</v>
      </c>
    </row>
    <row r="48" spans="1:104">
      <c r="A48" t="s">
        <v>650</v>
      </c>
      <c r="B48">
        <v>13789520</v>
      </c>
      <c r="C48">
        <v>608.621106065763</v>
      </c>
      <c r="D48">
        <v>85.147893581579396</v>
      </c>
      <c r="E48">
        <v>624.86627494838604</v>
      </c>
      <c r="F48">
        <v>2643264.3898665099</v>
      </c>
      <c r="G48">
        <v>1562686.9740257801</v>
      </c>
      <c r="H48">
        <v>2.2019594042733499E-5</v>
      </c>
      <c r="I48">
        <v>7.2223252690249804E-5</v>
      </c>
      <c r="J48">
        <v>0.49112124879375701</v>
      </c>
      <c r="K48">
        <v>7679.7516396704104</v>
      </c>
      <c r="L48">
        <v>6.5036382888884496E-3</v>
      </c>
      <c r="M48">
        <v>47</v>
      </c>
      <c r="N48">
        <v>2797.4279999999999</v>
      </c>
      <c r="O48">
        <v>1.7530051946856999E-5</v>
      </c>
      <c r="P48">
        <v>1.48421403326196E-2</v>
      </c>
      <c r="Q48">
        <v>4.7244000000000001E-3</v>
      </c>
      <c r="R48">
        <v>0.30480000000000002</v>
      </c>
      <c r="S48">
        <v>4719637.40234375</v>
      </c>
      <c r="T48">
        <v>531.212292416884</v>
      </c>
      <c r="U48">
        <v>587.90547458904598</v>
      </c>
      <c r="V48">
        <v>0.03</v>
      </c>
      <c r="W48">
        <v>182990.496147845</v>
      </c>
      <c r="X48">
        <v>2.6774422788588E-2</v>
      </c>
      <c r="Y48">
        <v>6.1113891880796603</v>
      </c>
      <c r="Z48">
        <v>6.1113891921477101</v>
      </c>
      <c r="AA48">
        <v>-4.0680481205868099E-9</v>
      </c>
      <c r="AB48">
        <v>1.8619874352375501E-5</v>
      </c>
      <c r="AC48">
        <v>698.252610175207</v>
      </c>
      <c r="AD48">
        <v>5293.1427183207497</v>
      </c>
      <c r="AE48">
        <v>587.90547458904598</v>
      </c>
      <c r="AF48">
        <v>0</v>
      </c>
      <c r="AG48">
        <v>1.8715471213204699E-5</v>
      </c>
      <c r="AH48">
        <v>41.914170842245703</v>
      </c>
      <c r="AI48">
        <v>0.25899232643735698</v>
      </c>
      <c r="AJ48">
        <v>41.937033346929098</v>
      </c>
      <c r="AK48">
        <v>5.6177767627218698</v>
      </c>
      <c r="AL48">
        <v>1.1293680422758501</v>
      </c>
      <c r="AM48">
        <v>608.62110606006797</v>
      </c>
      <c r="AN48">
        <v>5.6950284488266301E-9</v>
      </c>
      <c r="AO48">
        <v>9.5596860829184706E-8</v>
      </c>
      <c r="AP48">
        <v>3.4225951666386401</v>
      </c>
      <c r="AQ48">
        <v>4.6551234544442802E-5</v>
      </c>
      <c r="AR48">
        <v>9.40553403701692E-6</v>
      </c>
      <c r="AS48">
        <v>21.075621877890999</v>
      </c>
      <c r="AT48">
        <v>12.190585056501501</v>
      </c>
      <c r="AU48">
        <v>3.1572679844158</v>
      </c>
      <c r="AV48">
        <v>0.26532718222284002</v>
      </c>
      <c r="AW48">
        <v>1.11944803878396E-2</v>
      </c>
      <c r="AX48">
        <v>0.26532717256738297</v>
      </c>
      <c r="AY48">
        <v>9.6554567674545005E-9</v>
      </c>
      <c r="AZ48">
        <v>1080577.4158407301</v>
      </c>
      <c r="BA48">
        <v>1.3601151254520401E-5</v>
      </c>
      <c r="BB48">
        <v>4745816.40503278</v>
      </c>
      <c r="BC48">
        <v>26179.00268903</v>
      </c>
      <c r="BD48">
        <v>0.55468249904176203</v>
      </c>
      <c r="BE48">
        <v>4312885</v>
      </c>
      <c r="BF48">
        <v>1.1003809294782401</v>
      </c>
      <c r="BG48">
        <v>1</v>
      </c>
      <c r="BH48">
        <v>-3.5999999999999997E-2</v>
      </c>
      <c r="BI48">
        <v>4.5999999999999999E-2</v>
      </c>
      <c r="BJ48">
        <v>5625</v>
      </c>
      <c r="BK48">
        <v>1.04742281463692</v>
      </c>
      <c r="BL48">
        <v>77.408813648879004</v>
      </c>
      <c r="BM48">
        <v>4.7458164050327802</v>
      </c>
      <c r="BN48">
        <v>77.408813648879004</v>
      </c>
      <c r="BO48">
        <v>1.04742281463692</v>
      </c>
      <c r="BP48">
        <v>1399.41933861656</v>
      </c>
      <c r="BQ48">
        <v>1</v>
      </c>
      <c r="BR48" t="s">
        <v>650</v>
      </c>
      <c r="BS48">
        <v>13.78952</v>
      </c>
      <c r="BT48">
        <v>1.0111543599999999</v>
      </c>
      <c r="BU48">
        <v>1.0358683659702701</v>
      </c>
      <c r="BV48">
        <v>1.04742281463692</v>
      </c>
      <c r="BW48">
        <v>1.0101874887465501</v>
      </c>
      <c r="BX48">
        <v>4356822.4674026696</v>
      </c>
      <c r="BY48">
        <v>4312885</v>
      </c>
      <c r="BZ48">
        <v>64.516129032258107</v>
      </c>
      <c r="CA48" t="s">
        <v>782</v>
      </c>
      <c r="CB48" t="s">
        <v>783</v>
      </c>
      <c r="CC48">
        <v>1.0358683659702701</v>
      </c>
      <c r="CD48" t="s">
        <v>784</v>
      </c>
      <c r="CE48">
        <v>1.0358683659702701</v>
      </c>
      <c r="CF48" t="s">
        <v>785</v>
      </c>
      <c r="CG48">
        <v>1.0101874887465501</v>
      </c>
      <c r="CH48" t="s">
        <v>786</v>
      </c>
      <c r="CI48">
        <v>4356822.4674026696</v>
      </c>
      <c r="CJ48" t="s">
        <v>836</v>
      </c>
      <c r="CK48">
        <v>4312885</v>
      </c>
      <c r="CL48">
        <v>4745816.40503278</v>
      </c>
      <c r="CM48">
        <v>388993.93763011001</v>
      </c>
      <c r="CN48">
        <v>1.1003809294782401</v>
      </c>
      <c r="CO48">
        <v>9.019344073169E-2</v>
      </c>
      <c r="CP48">
        <v>8.92838623883601E-2</v>
      </c>
      <c r="CQ48">
        <v>698.252610175207</v>
      </c>
      <c r="CR48">
        <v>6.4256124818830402</v>
      </c>
      <c r="CS48">
        <v>1.8715471213204699E-5</v>
      </c>
      <c r="CT48">
        <v>7.7593175203000202E-9</v>
      </c>
      <c r="CU48">
        <v>9.5596860829184706E-8</v>
      </c>
      <c r="CV48">
        <v>7.7593175202254995E-9</v>
      </c>
      <c r="CW48">
        <v>3.4225951666386401</v>
      </c>
      <c r="CX48">
        <v>9.9183831857008208E-4</v>
      </c>
      <c r="CY48" t="s">
        <v>788</v>
      </c>
      <c r="CZ48" t="s">
        <v>789</v>
      </c>
    </row>
    <row r="49" spans="1:104">
      <c r="A49" t="s">
        <v>651</v>
      </c>
      <c r="B49">
        <v>13789520</v>
      </c>
      <c r="C49">
        <v>608.621106065763</v>
      </c>
      <c r="D49">
        <v>85.147893581579396</v>
      </c>
      <c r="E49">
        <v>624.86627494838604</v>
      </c>
      <c r="F49">
        <v>2643264.3898665099</v>
      </c>
      <c r="G49">
        <v>1562686.9740257801</v>
      </c>
      <c r="H49">
        <v>2.2019594042733499E-5</v>
      </c>
      <c r="I49">
        <v>7.2223252690249804E-5</v>
      </c>
      <c r="J49">
        <v>0.49112124879375701</v>
      </c>
      <c r="K49">
        <v>7679.7516396704104</v>
      </c>
      <c r="L49">
        <v>6.5036382888884496E-3</v>
      </c>
      <c r="M49">
        <v>48</v>
      </c>
      <c r="N49">
        <v>2797.4279999999999</v>
      </c>
      <c r="O49">
        <v>1.7530051946856999E-5</v>
      </c>
      <c r="P49">
        <v>1.48421403326196E-2</v>
      </c>
      <c r="Q49">
        <v>4.7244000000000001E-3</v>
      </c>
      <c r="R49">
        <v>0.30480000000000002</v>
      </c>
      <c r="S49">
        <v>4681616.2109375</v>
      </c>
      <c r="T49">
        <v>532.84871111815698</v>
      </c>
      <c r="U49">
        <v>589.08517550735303</v>
      </c>
      <c r="V49">
        <v>0.03</v>
      </c>
      <c r="W49">
        <v>182990.496147845</v>
      </c>
      <c r="X49">
        <v>2.6774422788588E-2</v>
      </c>
      <c r="Y49">
        <v>6.1113891880796603</v>
      </c>
      <c r="Z49">
        <v>6.1113891921477101</v>
      </c>
      <c r="AA49">
        <v>-4.0680481205868099E-9</v>
      </c>
      <c r="AB49">
        <v>1.8619874352375501E-5</v>
      </c>
      <c r="AC49">
        <v>697.10078596344499</v>
      </c>
      <c r="AD49">
        <v>5293.1427183207497</v>
      </c>
      <c r="AE49">
        <v>589.08517652516696</v>
      </c>
      <c r="AF49">
        <v>1.0178134743910101E-6</v>
      </c>
      <c r="AG49">
        <v>1.8714251812632599E-5</v>
      </c>
      <c r="AH49">
        <v>41.914170842245703</v>
      </c>
      <c r="AI49">
        <v>0.25899232643735698</v>
      </c>
      <c r="AJ49">
        <v>41.934300952864703</v>
      </c>
      <c r="AK49">
        <v>5.5456412274573896</v>
      </c>
      <c r="AL49">
        <v>1.1293680422758501</v>
      </c>
      <c r="AM49">
        <v>608.62110606015005</v>
      </c>
      <c r="AN49">
        <v>5.6130602388293499E-9</v>
      </c>
      <c r="AO49">
        <v>9.4377460257084094E-8</v>
      </c>
      <c r="AP49">
        <v>3.4224393476650601</v>
      </c>
      <c r="AQ49">
        <v>4.6555473468772202E-5</v>
      </c>
      <c r="AR49">
        <v>9.4043146364448194E-6</v>
      </c>
      <c r="AS49">
        <v>21.0728894838266</v>
      </c>
      <c r="AT49">
        <v>12.1899367787854</v>
      </c>
      <c r="AU49">
        <v>3.15710008546194</v>
      </c>
      <c r="AV49">
        <v>0.26533926220311999</v>
      </c>
      <c r="AW49">
        <v>1.11944803878396E-2</v>
      </c>
      <c r="AX49">
        <v>0.26533925254996099</v>
      </c>
      <c r="AY49">
        <v>9.6531591053938792E-9</v>
      </c>
      <c r="AZ49">
        <v>1080577.4158407301</v>
      </c>
      <c r="BA49">
        <v>1.36030090644366E-5</v>
      </c>
      <c r="BB49">
        <v>4684640.5235388502</v>
      </c>
      <c r="BC49">
        <v>3024.31260135397</v>
      </c>
      <c r="BD49">
        <v>6.4599754979666496E-2</v>
      </c>
      <c r="BE49">
        <v>4259250</v>
      </c>
      <c r="BF49">
        <v>1.09987451394937</v>
      </c>
      <c r="BG49">
        <v>1</v>
      </c>
      <c r="BH49">
        <v>-3.3000000000000002E-2</v>
      </c>
      <c r="BI49">
        <v>4.5999999999999999E-2</v>
      </c>
      <c r="BJ49">
        <v>5625</v>
      </c>
      <c r="BK49">
        <v>1.0482032406884401</v>
      </c>
      <c r="BL49">
        <v>75.772394947606003</v>
      </c>
      <c r="BM49">
        <v>4.6846405235388504</v>
      </c>
      <c r="BN49">
        <v>75.772394947606003</v>
      </c>
      <c r="BO49">
        <v>1.0482032406884401</v>
      </c>
      <c r="BP49">
        <v>1279.66424028751</v>
      </c>
      <c r="BQ49">
        <v>1</v>
      </c>
      <c r="BR49" t="s">
        <v>651</v>
      </c>
      <c r="BS49">
        <v>13.78952</v>
      </c>
      <c r="BT49">
        <v>1.0111543599999999</v>
      </c>
      <c r="BU49">
        <v>1.0366401828979299</v>
      </c>
      <c r="BV49">
        <v>1.0482032406884401</v>
      </c>
      <c r="BW49">
        <v>1.01488434764253</v>
      </c>
      <c r="BX49">
        <v>4322646.1576964296</v>
      </c>
      <c r="BY49">
        <v>4259250</v>
      </c>
      <c r="BZ49">
        <v>64.516129032258107</v>
      </c>
      <c r="CA49" t="s">
        <v>782</v>
      </c>
      <c r="CB49" t="s">
        <v>783</v>
      </c>
      <c r="CC49">
        <v>1.0366401828979299</v>
      </c>
      <c r="CD49" t="s">
        <v>784</v>
      </c>
      <c r="CE49">
        <v>1.0366401828979299</v>
      </c>
      <c r="CF49" t="s">
        <v>785</v>
      </c>
      <c r="CG49">
        <v>1.01488434764253</v>
      </c>
      <c r="CH49" t="s">
        <v>786</v>
      </c>
      <c r="CI49">
        <v>4322646.1576964296</v>
      </c>
      <c r="CJ49" t="s">
        <v>837</v>
      </c>
      <c r="CK49">
        <v>4259250</v>
      </c>
      <c r="CL49">
        <v>4684640.5235388502</v>
      </c>
      <c r="CM49">
        <v>361994.36584242102</v>
      </c>
      <c r="CN49">
        <v>1.09987451394937</v>
      </c>
      <c r="CO49">
        <v>8.4990166306840004E-2</v>
      </c>
      <c r="CP49">
        <v>8.3743696022372596E-2</v>
      </c>
      <c r="CQ49">
        <v>697.10078596344499</v>
      </c>
      <c r="CR49">
        <v>6.3997205690529899</v>
      </c>
      <c r="CS49">
        <v>1.8714251812632599E-5</v>
      </c>
      <c r="CT49">
        <v>7.2222748568981503E-9</v>
      </c>
      <c r="CU49">
        <v>9.4377460257084094E-8</v>
      </c>
      <c r="CV49">
        <v>7.2222748568846003E-9</v>
      </c>
      <c r="CW49">
        <v>3.4224393476650601</v>
      </c>
      <c r="CX49">
        <v>9.2327924796009597E-4</v>
      </c>
      <c r="CY49" t="s">
        <v>788</v>
      </c>
      <c r="CZ49" t="s">
        <v>789</v>
      </c>
    </row>
    <row r="50" spans="1:104">
      <c r="A50" t="s">
        <v>652</v>
      </c>
      <c r="B50">
        <v>13789520</v>
      </c>
      <c r="C50">
        <v>608.621106065763</v>
      </c>
      <c r="D50">
        <v>85.147893581579396</v>
      </c>
      <c r="E50">
        <v>624.86627494838604</v>
      </c>
      <c r="F50">
        <v>2643264.3898665099</v>
      </c>
      <c r="G50">
        <v>1562686.9740257801</v>
      </c>
      <c r="H50">
        <v>2.2019594042733499E-5</v>
      </c>
      <c r="I50">
        <v>7.2223252690249804E-5</v>
      </c>
      <c r="J50">
        <v>0.49112124879375701</v>
      </c>
      <c r="K50">
        <v>7679.7516396704104</v>
      </c>
      <c r="L50">
        <v>6.5036382888884496E-3</v>
      </c>
      <c r="M50">
        <v>49</v>
      </c>
      <c r="N50">
        <v>2820.48</v>
      </c>
      <c r="O50">
        <v>1.7530051946856999E-5</v>
      </c>
      <c r="P50">
        <v>1.48421403326196E-2</v>
      </c>
      <c r="Q50">
        <v>4.7244000000000001E-3</v>
      </c>
      <c r="R50">
        <v>0.30480000000000002</v>
      </c>
      <c r="S50">
        <v>4730063.22265625</v>
      </c>
      <c r="T50">
        <v>531.88681381594404</v>
      </c>
      <c r="U50">
        <v>588.240851614711</v>
      </c>
      <c r="V50">
        <v>0.03</v>
      </c>
      <c r="W50">
        <v>184498.415893125</v>
      </c>
      <c r="X50">
        <v>2.6681050006293099E-2</v>
      </c>
      <c r="Y50">
        <v>6.1220735321033803</v>
      </c>
      <c r="Z50">
        <v>6.1220735346898003</v>
      </c>
      <c r="AA50">
        <v>-2.5864146380172298E-9</v>
      </c>
      <c r="AB50">
        <v>1.8380855977977701E-5</v>
      </c>
      <c r="AC50">
        <v>697.628721385826</v>
      </c>
      <c r="AD50">
        <v>5327.4466695021101</v>
      </c>
      <c r="AE50">
        <v>588.240851614711</v>
      </c>
      <c r="AF50">
        <v>0</v>
      </c>
      <c r="AG50">
        <v>1.8474672735508E-5</v>
      </c>
      <c r="AH50">
        <v>42.459208406924297</v>
      </c>
      <c r="AI50">
        <v>0.26067081133664</v>
      </c>
      <c r="AJ50">
        <v>41.6657496126168</v>
      </c>
      <c r="AK50">
        <v>5.5843524152394801</v>
      </c>
      <c r="AL50">
        <v>1.1293680422758501</v>
      </c>
      <c r="AM50">
        <v>608.62110599528603</v>
      </c>
      <c r="AN50">
        <v>7.0476517066708806E-8</v>
      </c>
      <c r="AO50">
        <v>9.3816757530295503E-8</v>
      </c>
      <c r="AP50">
        <v>3.4352922152805601</v>
      </c>
      <c r="AQ50">
        <v>4.6207758095002897E-5</v>
      </c>
      <c r="AR50">
        <v>9.2842447465191307E-6</v>
      </c>
      <c r="AS50">
        <v>20.938666816394001</v>
      </c>
      <c r="AT50">
        <v>12.157987682883499</v>
      </c>
      <c r="AU50">
        <v>3.1692325135181201</v>
      </c>
      <c r="AV50">
        <v>0.26605970176243898</v>
      </c>
      <c r="AW50">
        <v>1.10507798206987E-2</v>
      </c>
      <c r="AX50">
        <v>0.26605969165284499</v>
      </c>
      <c r="AY50">
        <v>1.0109593329144E-8</v>
      </c>
      <c r="AZ50">
        <v>1080577.4158407301</v>
      </c>
      <c r="BA50">
        <v>1.3450895935276099E-5</v>
      </c>
      <c r="BB50">
        <v>4709471.5580365201</v>
      </c>
      <c r="BC50">
        <v>-20591.6646197345</v>
      </c>
      <c r="BD50">
        <v>-0.43533592788155001</v>
      </c>
      <c r="BE50">
        <v>4284490</v>
      </c>
      <c r="BF50">
        <v>1.0991906990182101</v>
      </c>
      <c r="BG50">
        <v>1</v>
      </c>
      <c r="BH50">
        <v>-3.9E-2</v>
      </c>
      <c r="BI50">
        <v>4.5999999999999999E-2</v>
      </c>
      <c r="BJ50">
        <v>5625</v>
      </c>
      <c r="BK50">
        <v>1.0477467102668401</v>
      </c>
      <c r="BL50">
        <v>76.734292249819006</v>
      </c>
      <c r="BM50">
        <v>4.7094715580365198</v>
      </c>
      <c r="BN50">
        <v>76.734292249819006</v>
      </c>
      <c r="BO50">
        <v>1.0477467102668401</v>
      </c>
      <c r="BP50">
        <v>1349.4082270951101</v>
      </c>
      <c r="BQ50">
        <v>1</v>
      </c>
      <c r="BR50" t="s">
        <v>652</v>
      </c>
      <c r="BS50">
        <v>13.78952</v>
      </c>
      <c r="BT50">
        <v>1.0111543599999999</v>
      </c>
      <c r="BU50">
        <v>1.0361886886061999</v>
      </c>
      <c r="BV50">
        <v>1.0477467102668401</v>
      </c>
      <c r="BW50">
        <v>1.0159056723914599</v>
      </c>
      <c r="BX50">
        <v>4352637.6943044905</v>
      </c>
      <c r="BY50">
        <v>4284490</v>
      </c>
      <c r="BZ50">
        <v>64.516129032258107</v>
      </c>
      <c r="CA50" t="s">
        <v>782</v>
      </c>
      <c r="CB50" t="s">
        <v>783</v>
      </c>
      <c r="CC50">
        <v>1.0361886886061999</v>
      </c>
      <c r="CD50" t="s">
        <v>784</v>
      </c>
      <c r="CE50">
        <v>1.0361886886061999</v>
      </c>
      <c r="CF50" t="s">
        <v>785</v>
      </c>
      <c r="CG50">
        <v>1.0159056723914599</v>
      </c>
      <c r="CH50" t="s">
        <v>786</v>
      </c>
      <c r="CI50">
        <v>4352637.6943044905</v>
      </c>
      <c r="CJ50" t="s">
        <v>838</v>
      </c>
      <c r="CK50">
        <v>4284490</v>
      </c>
      <c r="CL50">
        <v>4709471.5580365201</v>
      </c>
      <c r="CM50">
        <v>356833.86373202997</v>
      </c>
      <c r="CN50">
        <v>1.0991906990182101</v>
      </c>
      <c r="CO50">
        <v>8.3285026626750205E-2</v>
      </c>
      <c r="CP50">
        <v>8.1981062701122404E-2</v>
      </c>
      <c r="CQ50">
        <v>697.628721385826</v>
      </c>
      <c r="CR50">
        <v>6.4046714749119902</v>
      </c>
      <c r="CS50">
        <v>1.8474672735508E-5</v>
      </c>
      <c r="CT50">
        <v>7.0389323632012502E-9</v>
      </c>
      <c r="CU50">
        <v>9.3816757530295503E-8</v>
      </c>
      <c r="CV50">
        <v>7.0389323631233099E-9</v>
      </c>
      <c r="CW50">
        <v>3.4352922152805601</v>
      </c>
      <c r="CX50">
        <v>9.1744972805995995E-4</v>
      </c>
      <c r="CY50" t="s">
        <v>788</v>
      </c>
      <c r="CZ50" t="s">
        <v>789</v>
      </c>
    </row>
    <row r="51" spans="1:104">
      <c r="A51" t="s">
        <v>653</v>
      </c>
      <c r="B51">
        <v>13789520</v>
      </c>
      <c r="C51">
        <v>608.621106065763</v>
      </c>
      <c r="D51">
        <v>85.147893581579396</v>
      </c>
      <c r="E51">
        <v>624.86627494838604</v>
      </c>
      <c r="F51">
        <v>2643264.3898665099</v>
      </c>
      <c r="G51">
        <v>1562686.9740257801</v>
      </c>
      <c r="H51">
        <v>2.2019594042733499E-5</v>
      </c>
      <c r="I51">
        <v>7.2223252690249804E-5</v>
      </c>
      <c r="J51">
        <v>0.49112124879375701</v>
      </c>
      <c r="K51">
        <v>7679.7516396704104</v>
      </c>
      <c r="L51">
        <v>6.5036382888884496E-3</v>
      </c>
      <c r="M51">
        <v>50</v>
      </c>
      <c r="N51">
        <v>2834.04</v>
      </c>
      <c r="O51">
        <v>1.7530051946856999E-5</v>
      </c>
      <c r="P51">
        <v>1.48421403326196E-2</v>
      </c>
      <c r="Q51">
        <v>4.7244000000000001E-3</v>
      </c>
      <c r="R51">
        <v>0.30480000000000002</v>
      </c>
      <c r="S51">
        <v>4774505.9242187496</v>
      </c>
      <c r="T51">
        <v>530.63335550763395</v>
      </c>
      <c r="U51">
        <v>587.24471426541902</v>
      </c>
      <c r="V51">
        <v>0.03</v>
      </c>
      <c r="W51">
        <v>185385.42750799601</v>
      </c>
      <c r="X51">
        <v>2.66267006458492E-2</v>
      </c>
      <c r="Y51">
        <v>6.1283184133100903</v>
      </c>
      <c r="Z51">
        <v>6.1283184151948102</v>
      </c>
      <c r="AA51">
        <v>-1.8847252647447001E-9</v>
      </c>
      <c r="AB51">
        <v>1.8242543520100501E-5</v>
      </c>
      <c r="AC51">
        <v>698.41628217216703</v>
      </c>
      <c r="AD51">
        <v>5347.6045173894199</v>
      </c>
      <c r="AE51">
        <v>587.24471529597804</v>
      </c>
      <c r="AF51">
        <v>1.0305585647074601E-6</v>
      </c>
      <c r="AG51">
        <v>1.83374098074925E-5</v>
      </c>
      <c r="AH51">
        <v>42.781128289851303</v>
      </c>
      <c r="AI51">
        <v>0.261657130466528</v>
      </c>
      <c r="AJ51">
        <v>41.5126642637237</v>
      </c>
      <c r="AK51">
        <v>5.6370186380140401</v>
      </c>
      <c r="AL51">
        <v>1.1293680422758501</v>
      </c>
      <c r="AM51">
        <v>608.62110604084103</v>
      </c>
      <c r="AN51">
        <v>2.49215190706309E-8</v>
      </c>
      <c r="AO51">
        <v>9.4866287392019507E-8</v>
      </c>
      <c r="AP51">
        <v>3.4430009420358898</v>
      </c>
      <c r="AQ51">
        <v>4.60010754795957E-5</v>
      </c>
      <c r="AR51">
        <v>9.21613804744227E-6</v>
      </c>
      <c r="AS51">
        <v>20.863712410205199</v>
      </c>
      <c r="AT51">
        <v>12.1400570081459</v>
      </c>
      <c r="AU51">
        <v>3.17653248045151</v>
      </c>
      <c r="AV51">
        <v>0.26646846158438903</v>
      </c>
      <c r="AW51">
        <v>1.09676247967819E-2</v>
      </c>
      <c r="AX51">
        <v>0.26646845122733398</v>
      </c>
      <c r="AY51">
        <v>1.03570549359056E-8</v>
      </c>
      <c r="AZ51">
        <v>1080577.4158407301</v>
      </c>
      <c r="BA51">
        <v>1.3360750186839801E-5</v>
      </c>
      <c r="BB51">
        <v>4794287.0497780703</v>
      </c>
      <c r="BC51">
        <v>19781.125559321601</v>
      </c>
      <c r="BD51">
        <v>0.41430727856010302</v>
      </c>
      <c r="BE51">
        <v>4290800</v>
      </c>
      <c r="BF51">
        <v>1.1173410668821799</v>
      </c>
      <c r="BG51">
        <v>1</v>
      </c>
      <c r="BH51">
        <v>-4.4999999999999998E-2</v>
      </c>
      <c r="BI51">
        <v>4.5999999999999999E-2</v>
      </c>
      <c r="BJ51">
        <v>5625</v>
      </c>
      <c r="BK51">
        <v>1.04714246154446</v>
      </c>
      <c r="BL51">
        <v>77.987750558129093</v>
      </c>
      <c r="BM51">
        <v>4.7942870497780703</v>
      </c>
      <c r="BN51">
        <v>77.987750558129093</v>
      </c>
      <c r="BO51">
        <v>1.04714246154446</v>
      </c>
      <c r="BP51">
        <v>1443.0691924666301</v>
      </c>
      <c r="BQ51">
        <v>1</v>
      </c>
      <c r="BR51" t="s">
        <v>653</v>
      </c>
      <c r="BS51">
        <v>13.78952</v>
      </c>
      <c r="BT51">
        <v>1.0111543599999999</v>
      </c>
      <c r="BU51">
        <v>1.0355911055404701</v>
      </c>
      <c r="BV51">
        <v>1.04714246154446</v>
      </c>
      <c r="BW51">
        <v>1.02039953423789</v>
      </c>
      <c r="BX51">
        <v>4378330.3215079298</v>
      </c>
      <c r="BY51">
        <v>4290800</v>
      </c>
      <c r="BZ51">
        <v>64.516129032258107</v>
      </c>
      <c r="CA51" t="s">
        <v>782</v>
      </c>
      <c r="CB51" t="s">
        <v>783</v>
      </c>
      <c r="CC51">
        <v>1.0355911055404701</v>
      </c>
      <c r="CD51" t="s">
        <v>784</v>
      </c>
      <c r="CE51">
        <v>1.0355911055404701</v>
      </c>
      <c r="CF51" t="s">
        <v>785</v>
      </c>
      <c r="CG51">
        <v>1.02039953423789</v>
      </c>
      <c r="CH51" t="s">
        <v>786</v>
      </c>
      <c r="CI51">
        <v>4378330.3215079298</v>
      </c>
      <c r="CJ51" t="s">
        <v>839</v>
      </c>
      <c r="CK51">
        <v>4290800</v>
      </c>
      <c r="CL51">
        <v>4794287.0497780703</v>
      </c>
      <c r="CM51">
        <v>415956.72827014001</v>
      </c>
      <c r="CN51">
        <v>1.1173410668821799</v>
      </c>
      <c r="CO51">
        <v>9.6941532644289993E-2</v>
      </c>
      <c r="CP51">
        <v>9.5003505383499706E-2</v>
      </c>
      <c r="CQ51">
        <v>698.41628217216703</v>
      </c>
      <c r="CR51">
        <v>6.4196228237519799</v>
      </c>
      <c r="CS51">
        <v>1.83374098074925E-5</v>
      </c>
      <c r="CT51">
        <v>8.1495437517008797E-9</v>
      </c>
      <c r="CU51">
        <v>9.4866287392019507E-8</v>
      </c>
      <c r="CV51">
        <v>8.1495437517585094E-9</v>
      </c>
      <c r="CW51">
        <v>3.4430009420358898</v>
      </c>
      <c r="CX51">
        <v>1.0742233948897199E-3</v>
      </c>
      <c r="CY51" t="s">
        <v>788</v>
      </c>
      <c r="CZ51" t="s">
        <v>789</v>
      </c>
    </row>
    <row r="52" spans="1:104">
      <c r="A52" t="s">
        <v>654</v>
      </c>
      <c r="B52">
        <v>13789520</v>
      </c>
      <c r="C52">
        <v>608.621106065763</v>
      </c>
      <c r="D52">
        <v>85.147893581579396</v>
      </c>
      <c r="E52">
        <v>624.86627494838604</v>
      </c>
      <c r="F52">
        <v>2643264.3898665099</v>
      </c>
      <c r="G52">
        <v>1562686.9740257801</v>
      </c>
      <c r="H52">
        <v>2.2019594042733499E-5</v>
      </c>
      <c r="I52">
        <v>7.2223252690249804E-5</v>
      </c>
      <c r="J52">
        <v>0.49112124879375701</v>
      </c>
      <c r="K52">
        <v>7679.7516396704104</v>
      </c>
      <c r="L52">
        <v>6.5036382888884496E-3</v>
      </c>
      <c r="M52">
        <v>51</v>
      </c>
      <c r="N52">
        <v>3417.12</v>
      </c>
      <c r="O52">
        <v>1.7530051946856999E-5</v>
      </c>
      <c r="P52">
        <v>1.48421403326196E-2</v>
      </c>
      <c r="Q52">
        <v>4.7244000000000001E-3</v>
      </c>
      <c r="R52">
        <v>0.30480000000000002</v>
      </c>
      <c r="S52">
        <v>6738470.7679687496</v>
      </c>
      <c r="T52">
        <v>479.48806170427099</v>
      </c>
      <c r="U52">
        <v>545.75276171707605</v>
      </c>
      <c r="V52">
        <v>0.03</v>
      </c>
      <c r="W52">
        <v>223526.92694743999</v>
      </c>
      <c r="X52">
        <v>2.4627077270517599E-2</v>
      </c>
      <c r="Y52">
        <v>6.3722611146904002</v>
      </c>
      <c r="Z52">
        <v>6.3722611346379603</v>
      </c>
      <c r="AA52">
        <v>-1.99475591600162E-8</v>
      </c>
      <c r="AB52">
        <v>1.3566923130281601E-5</v>
      </c>
      <c r="AC52">
        <v>727.55002507319705</v>
      </c>
      <c r="AD52">
        <v>6200.9937672651504</v>
      </c>
      <c r="AE52">
        <v>545.75276302125405</v>
      </c>
      <c r="AF52">
        <v>1.30417731725174E-6</v>
      </c>
      <c r="AG52">
        <v>1.3670330869971999E-5</v>
      </c>
      <c r="AH52">
        <v>57.524951469995798</v>
      </c>
      <c r="AI52">
        <v>0.30341328157443997</v>
      </c>
      <c r="AJ52">
        <v>35.885884565722201</v>
      </c>
      <c r="AK52">
        <v>7.6405878585647304</v>
      </c>
      <c r="AL52">
        <v>1.1293680422758501</v>
      </c>
      <c r="AM52">
        <v>608.62110603287204</v>
      </c>
      <c r="AN52">
        <v>3.2890852708078502E-8</v>
      </c>
      <c r="AO52">
        <v>1.03407739690404E-7</v>
      </c>
      <c r="AP52">
        <v>3.7498025912869699</v>
      </c>
      <c r="AQ52">
        <v>3.8781576430387797E-5</v>
      </c>
      <c r="AR52">
        <v>6.8868693048312202E-6</v>
      </c>
      <c r="AS52">
        <v>18.078669729586</v>
      </c>
      <c r="AT52">
        <v>11.4236638767684</v>
      </c>
      <c r="AU52">
        <v>3.4660913444536998</v>
      </c>
      <c r="AV52">
        <v>0.28371124683326698</v>
      </c>
      <c r="AW52">
        <v>8.1565886015707596E-3</v>
      </c>
      <c r="AX52">
        <v>0.28371124381033302</v>
      </c>
      <c r="AY52">
        <v>3.0229346248411601E-9</v>
      </c>
      <c r="AZ52">
        <v>1080577.4158407301</v>
      </c>
      <c r="BA52">
        <v>1.03422981573752E-5</v>
      </c>
      <c r="BB52">
        <v>6751168.7512796698</v>
      </c>
      <c r="BC52">
        <v>12697.983310915501</v>
      </c>
      <c r="BD52">
        <v>0.188440133498468</v>
      </c>
      <c r="BE52">
        <v>6215350</v>
      </c>
      <c r="BF52">
        <v>1.08620894258242</v>
      </c>
      <c r="BG52">
        <v>1</v>
      </c>
      <c r="BH52">
        <v>-0.191</v>
      </c>
      <c r="BI52">
        <v>4.5999999999999999E-2</v>
      </c>
      <c r="BJ52">
        <v>5625</v>
      </c>
      <c r="BK52">
        <v>1.02248310120331</v>
      </c>
      <c r="BL52">
        <v>129.13304436149201</v>
      </c>
      <c r="BM52">
        <v>6.7511687512796703</v>
      </c>
      <c r="BN52">
        <v>129.13304436149201</v>
      </c>
      <c r="BO52">
        <v>1.02248310120331</v>
      </c>
      <c r="BP52">
        <v>7944.6995971476999</v>
      </c>
      <c r="BQ52">
        <v>1</v>
      </c>
      <c r="BR52" t="s">
        <v>654</v>
      </c>
      <c r="BS52">
        <v>13.78952</v>
      </c>
      <c r="BT52">
        <v>1.0111543599999999</v>
      </c>
      <c r="BU52">
        <v>1.0112037703158501</v>
      </c>
      <c r="BV52">
        <v>1.02248310120331</v>
      </c>
      <c r="BW52">
        <v>1.0170472284179699</v>
      </c>
      <c r="BX52">
        <v>6321304.4911476104</v>
      </c>
      <c r="BY52">
        <v>6215350</v>
      </c>
      <c r="BZ52">
        <v>64.516129032258107</v>
      </c>
      <c r="CA52" t="s">
        <v>782</v>
      </c>
      <c r="CB52" t="s">
        <v>783</v>
      </c>
      <c r="CC52">
        <v>1.0112037703158501</v>
      </c>
      <c r="CD52" t="s">
        <v>784</v>
      </c>
      <c r="CE52">
        <v>1.0112037703158501</v>
      </c>
      <c r="CF52" t="s">
        <v>785</v>
      </c>
      <c r="CG52">
        <v>1.0170472284179699</v>
      </c>
      <c r="CH52" t="s">
        <v>786</v>
      </c>
      <c r="CI52">
        <v>6321304.4911476104</v>
      </c>
      <c r="CJ52" t="s">
        <v>840</v>
      </c>
      <c r="CK52">
        <v>6215350</v>
      </c>
      <c r="CL52">
        <v>6751168.7512796698</v>
      </c>
      <c r="CM52">
        <v>429864.26013205899</v>
      </c>
      <c r="CN52">
        <v>1.08620894258242</v>
      </c>
      <c r="CO52">
        <v>6.9161714164449994E-2</v>
      </c>
      <c r="CP52">
        <v>6.8002460684182794E-2</v>
      </c>
      <c r="CQ52">
        <v>727.55002507319705</v>
      </c>
      <c r="CR52">
        <v>6.62617103631601</v>
      </c>
      <c r="CS52">
        <v>1.3670330869971999E-5</v>
      </c>
      <c r="CT52">
        <v>6.4813010762995602E-9</v>
      </c>
      <c r="CU52">
        <v>1.03407739690404E-7</v>
      </c>
      <c r="CV52">
        <v>6.4813010763098999E-9</v>
      </c>
      <c r="CW52">
        <v>3.7498025912869699</v>
      </c>
      <c r="CX52">
        <v>1.3278940702599099E-3</v>
      </c>
      <c r="CY52" t="s">
        <v>788</v>
      </c>
      <c r="CZ52" t="s">
        <v>789</v>
      </c>
    </row>
    <row r="53" spans="1:104">
      <c r="A53" t="s">
        <v>655</v>
      </c>
      <c r="B53">
        <v>13789520</v>
      </c>
      <c r="C53">
        <v>608.621106065763</v>
      </c>
      <c r="D53">
        <v>85.147893581579396</v>
      </c>
      <c r="E53">
        <v>624.86627494838604</v>
      </c>
      <c r="F53">
        <v>2643264.3898665099</v>
      </c>
      <c r="G53">
        <v>1562686.9740257801</v>
      </c>
      <c r="H53">
        <v>2.2019594042733499E-5</v>
      </c>
      <c r="I53">
        <v>7.2223252690249804E-5</v>
      </c>
      <c r="J53">
        <v>0.49112124879375701</v>
      </c>
      <c r="K53">
        <v>7679.7516396704104</v>
      </c>
      <c r="L53">
        <v>6.5036382888884496E-3</v>
      </c>
      <c r="M53">
        <v>52</v>
      </c>
      <c r="N53">
        <v>3451.02</v>
      </c>
      <c r="O53">
        <v>1.7530051946856999E-5</v>
      </c>
      <c r="P53">
        <v>1.48421403326196E-2</v>
      </c>
      <c r="Q53">
        <v>4.7244000000000001E-3</v>
      </c>
      <c r="R53">
        <v>0.30480000000000002</v>
      </c>
      <c r="S53">
        <v>5331319.82421875</v>
      </c>
      <c r="T53">
        <v>535.10115911890296</v>
      </c>
      <c r="U53">
        <v>587.01323286588797</v>
      </c>
      <c r="V53">
        <v>0.03</v>
      </c>
      <c r="W53">
        <v>225744.455984617</v>
      </c>
      <c r="X53">
        <v>2.4527777240697501E-2</v>
      </c>
      <c r="Y53">
        <v>6.3851470474837404</v>
      </c>
      <c r="Z53">
        <v>6.3851470632081497</v>
      </c>
      <c r="AA53">
        <v>-1.5724404001105099E-8</v>
      </c>
      <c r="AB53">
        <v>1.3355543071362601E-5</v>
      </c>
      <c r="AC53">
        <v>691.72159069142401</v>
      </c>
      <c r="AD53">
        <v>6249.8731217512104</v>
      </c>
      <c r="AE53">
        <v>587.01323382827195</v>
      </c>
      <c r="AF53">
        <v>9.6238477453880499E-7</v>
      </c>
      <c r="AG53">
        <v>1.3437132629364301E-5</v>
      </c>
      <c r="AH53">
        <v>58.435406968964998</v>
      </c>
      <c r="AI53">
        <v>0.30580493779963203</v>
      </c>
      <c r="AJ53">
        <v>35.551762786246101</v>
      </c>
      <c r="AK53">
        <v>5.3468234060540301</v>
      </c>
      <c r="AL53">
        <v>1.1293680422758501</v>
      </c>
      <c r="AM53">
        <v>608.62110605422401</v>
      </c>
      <c r="AN53">
        <v>1.15388729682309E-8</v>
      </c>
      <c r="AO53">
        <v>8.1589558001747193E-8</v>
      </c>
      <c r="AP53">
        <v>3.7618734238037401</v>
      </c>
      <c r="AQ53">
        <v>3.8533096581883501E-5</v>
      </c>
      <c r="AR53">
        <v>6.7593610936830502E-6</v>
      </c>
      <c r="AS53">
        <v>17.883815603937201</v>
      </c>
      <c r="AT53">
        <v>11.3694807382316</v>
      </c>
      <c r="AU53">
        <v>3.4768433499690201</v>
      </c>
      <c r="AV53">
        <v>0.28503007383472001</v>
      </c>
      <c r="AW53">
        <v>8.0295045042686995E-3</v>
      </c>
      <c r="AX53">
        <v>0.28503007029074201</v>
      </c>
      <c r="AY53">
        <v>3.5439785550650502E-9</v>
      </c>
      <c r="AZ53">
        <v>1080577.4158407301</v>
      </c>
      <c r="BA53">
        <v>1.02430603693522E-5</v>
      </c>
      <c r="BB53">
        <v>5378334.6374012204</v>
      </c>
      <c r="BC53">
        <v>47014.813182470403</v>
      </c>
      <c r="BD53">
        <v>0.88186067864273998</v>
      </c>
      <c r="BE53">
        <v>4732500</v>
      </c>
      <c r="BF53">
        <v>1.13646796352905</v>
      </c>
      <c r="BG53">
        <v>1</v>
      </c>
      <c r="BH53">
        <v>-5.8999999999999997E-2</v>
      </c>
      <c r="BI53">
        <v>4.5999999999999999E-2</v>
      </c>
      <c r="BJ53">
        <v>5625</v>
      </c>
      <c r="BK53">
        <v>1.0492456342366001</v>
      </c>
      <c r="BL53">
        <v>73.519946946860003</v>
      </c>
      <c r="BM53">
        <v>5.3783346374012204</v>
      </c>
      <c r="BN53">
        <v>73.519946946860003</v>
      </c>
      <c r="BO53">
        <v>1.0492456342366001</v>
      </c>
      <c r="BP53">
        <v>1123.58684332031</v>
      </c>
      <c r="BQ53">
        <v>1</v>
      </c>
      <c r="BR53" t="s">
        <v>655</v>
      </c>
      <c r="BS53">
        <v>13.78952</v>
      </c>
      <c r="BT53">
        <v>1.0111543599999999</v>
      </c>
      <c r="BU53">
        <v>1.0376710774768301</v>
      </c>
      <c r="BV53">
        <v>1.0492456342366001</v>
      </c>
      <c r="BW53">
        <v>1.02943477322421</v>
      </c>
      <c r="BX53">
        <v>4871800.06428356</v>
      </c>
      <c r="BY53">
        <v>4732500</v>
      </c>
      <c r="BZ53">
        <v>64.516129032258107</v>
      </c>
      <c r="CA53" t="s">
        <v>782</v>
      </c>
      <c r="CB53" t="s">
        <v>783</v>
      </c>
      <c r="CC53">
        <v>1.0376710774768301</v>
      </c>
      <c r="CD53" t="s">
        <v>784</v>
      </c>
      <c r="CE53">
        <v>1.0376710774768301</v>
      </c>
      <c r="CF53" t="s">
        <v>785</v>
      </c>
      <c r="CG53">
        <v>1.02943477322421</v>
      </c>
      <c r="CH53" t="s">
        <v>786</v>
      </c>
      <c r="CI53">
        <v>4871800.06428356</v>
      </c>
      <c r="CJ53" t="s">
        <v>841</v>
      </c>
      <c r="CK53">
        <v>4732500</v>
      </c>
      <c r="CL53">
        <v>5378334.6374012204</v>
      </c>
      <c r="CM53">
        <v>506534.57311766001</v>
      </c>
      <c r="CN53">
        <v>1.13646796352905</v>
      </c>
      <c r="CO53">
        <v>0.10703319030484</v>
      </c>
      <c r="CP53">
        <v>0.10397277524404</v>
      </c>
      <c r="CQ53">
        <v>691.72159069142401</v>
      </c>
      <c r="CR53">
        <v>6.1112295361630196</v>
      </c>
      <c r="CS53">
        <v>1.3437132629364301E-5</v>
      </c>
      <c r="CT53">
        <v>7.5899564938000098E-9</v>
      </c>
      <c r="CU53">
        <v>8.1589558001747193E-8</v>
      </c>
      <c r="CV53">
        <v>7.5899564938185999E-9</v>
      </c>
      <c r="CW53">
        <v>3.7618734238037401</v>
      </c>
      <c r="CX53">
        <v>1.5968364451E-3</v>
      </c>
      <c r="CY53" t="s">
        <v>788</v>
      </c>
      <c r="CZ53" t="s">
        <v>789</v>
      </c>
    </row>
    <row r="54" spans="1:104">
      <c r="A54" t="s">
        <v>656</v>
      </c>
      <c r="B54">
        <v>13789520</v>
      </c>
      <c r="C54">
        <v>608.621106065763</v>
      </c>
      <c r="D54">
        <v>85.147893581579396</v>
      </c>
      <c r="E54">
        <v>624.86627494838604</v>
      </c>
      <c r="F54">
        <v>2643264.3898665099</v>
      </c>
      <c r="G54">
        <v>1562686.9740257801</v>
      </c>
      <c r="H54">
        <v>2.2019594042733499E-5</v>
      </c>
      <c r="I54">
        <v>7.2223252690249804E-5</v>
      </c>
      <c r="J54">
        <v>0.49112124879375701</v>
      </c>
      <c r="K54">
        <v>7679.7516396704104</v>
      </c>
      <c r="L54">
        <v>6.5036382888884496E-3</v>
      </c>
      <c r="M54">
        <v>53</v>
      </c>
      <c r="N54">
        <v>3579.84</v>
      </c>
      <c r="O54">
        <v>1.7530051946856999E-5</v>
      </c>
      <c r="P54">
        <v>1.48421403326196E-2</v>
      </c>
      <c r="Q54">
        <v>4.7244000000000001E-3</v>
      </c>
      <c r="R54">
        <v>0.30480000000000002</v>
      </c>
      <c r="S54">
        <v>3303063.96484375</v>
      </c>
      <c r="T54">
        <v>586.97568839527196</v>
      </c>
      <c r="U54">
        <v>617.98088470555194</v>
      </c>
      <c r="V54">
        <v>0.03</v>
      </c>
      <c r="W54">
        <v>234171.06632588999</v>
      </c>
      <c r="X54">
        <v>2.4164267021167699E-2</v>
      </c>
      <c r="Y54">
        <v>6.4329946012287698</v>
      </c>
      <c r="Z54">
        <v>6.4329946343917497</v>
      </c>
      <c r="AA54">
        <v>-3.3162973700484599E-8</v>
      </c>
      <c r="AB54">
        <v>1.25983549178858E-5</v>
      </c>
      <c r="AC54">
        <v>646.97107251846603</v>
      </c>
      <c r="AD54">
        <v>6434.9482325499403</v>
      </c>
      <c r="AE54">
        <v>617.98088520108001</v>
      </c>
      <c r="AF54">
        <v>4.9552761538507205E-7</v>
      </c>
      <c r="AG54">
        <v>1.26459216702226E-5</v>
      </c>
      <c r="AH54">
        <v>61.947500269153103</v>
      </c>
      <c r="AI54">
        <v>0.31486062287411598</v>
      </c>
      <c r="AJ54">
        <v>34.449179282348503</v>
      </c>
      <c r="AK54">
        <v>2.4800687280092402</v>
      </c>
      <c r="AL54">
        <v>1.1293680422758501</v>
      </c>
      <c r="AM54">
        <v>608.62110606284898</v>
      </c>
      <c r="AN54">
        <v>2.9136799639673001E-9</v>
      </c>
      <c r="AO54">
        <v>4.7566752336792898E-8</v>
      </c>
      <c r="AP54">
        <v>3.8158999211561202</v>
      </c>
      <c r="AQ54">
        <v>3.7449697701619203E-5</v>
      </c>
      <c r="AR54">
        <v>6.3467442112796701E-6</v>
      </c>
      <c r="AS54">
        <v>17.289378733731599</v>
      </c>
      <c r="AT54">
        <v>11.200461834673099</v>
      </c>
      <c r="AU54">
        <v>3.5265843897429399</v>
      </c>
      <c r="AV54">
        <v>0.28931553141317601</v>
      </c>
      <c r="AW54">
        <v>7.5742743682544102E-3</v>
      </c>
      <c r="AX54">
        <v>0.28931552513229197</v>
      </c>
      <c r="AY54">
        <v>6.2808843126482802E-9</v>
      </c>
      <c r="AZ54">
        <v>1080577.4158407301</v>
      </c>
      <c r="BA54">
        <v>9.8141194673346993E-6</v>
      </c>
      <c r="BB54">
        <v>3272616.6263136398</v>
      </c>
      <c r="BC54">
        <v>-30447.338530112502</v>
      </c>
      <c r="BD54">
        <v>-0.921790763187743</v>
      </c>
      <c r="BE54">
        <v>3186550</v>
      </c>
      <c r="BF54">
        <v>1.0270093443735799</v>
      </c>
      <c r="BG54">
        <v>1</v>
      </c>
      <c r="BH54">
        <v>8.1000000000000003E-2</v>
      </c>
      <c r="BI54">
        <v>4.5999999999999999E-2</v>
      </c>
      <c r="BJ54">
        <v>5625</v>
      </c>
      <c r="BK54">
        <v>1.0549634936612799</v>
      </c>
      <c r="BL54">
        <v>21.645417670491</v>
      </c>
      <c r="BM54">
        <v>3.2726166263136398</v>
      </c>
      <c r="BN54">
        <v>21.645417670491</v>
      </c>
      <c r="BO54">
        <v>1.0549634936612799</v>
      </c>
      <c r="BP54">
        <v>336.89069249072202</v>
      </c>
      <c r="BQ54">
        <v>1</v>
      </c>
      <c r="BR54" t="s">
        <v>656</v>
      </c>
      <c r="BS54">
        <v>13.78952</v>
      </c>
      <c r="BT54">
        <v>1.0111543599999999</v>
      </c>
      <c r="BU54">
        <v>1.04332586140585</v>
      </c>
      <c r="BV54">
        <v>1.0549634936612799</v>
      </c>
      <c r="BW54">
        <v>0.88191660731350596</v>
      </c>
      <c r="BX54">
        <v>2810271.3650348498</v>
      </c>
      <c r="BY54">
        <v>3186550</v>
      </c>
      <c r="BZ54">
        <v>64.516129032258107</v>
      </c>
      <c r="CA54" t="s">
        <v>782</v>
      </c>
      <c r="CB54" t="s">
        <v>783</v>
      </c>
      <c r="CC54">
        <v>1.04332586140585</v>
      </c>
      <c r="CD54" t="s">
        <v>784</v>
      </c>
      <c r="CE54">
        <v>1.04332586140585</v>
      </c>
      <c r="CF54" t="s">
        <v>785</v>
      </c>
      <c r="CG54">
        <v>0.88191660731350596</v>
      </c>
      <c r="CH54" t="s">
        <v>786</v>
      </c>
      <c r="CI54">
        <v>2810271.3650348498</v>
      </c>
      <c r="CJ54" t="s">
        <v>842</v>
      </c>
      <c r="CK54">
        <v>3186550</v>
      </c>
      <c r="CL54">
        <v>3272616.6263136398</v>
      </c>
      <c r="CM54">
        <v>462345.26127879001</v>
      </c>
      <c r="CN54">
        <v>1.0270093443735799</v>
      </c>
      <c r="CO54">
        <v>0.145092737060074</v>
      </c>
      <c r="CP54">
        <v>0.16451979229879299</v>
      </c>
      <c r="CQ54">
        <v>646.97107251846603</v>
      </c>
      <c r="CR54">
        <v>4.7315546116540199</v>
      </c>
      <c r="CS54">
        <v>1.26459216702226E-5</v>
      </c>
      <c r="CT54">
        <v>6.6706299340989898E-9</v>
      </c>
      <c r="CU54">
        <v>4.7566752336792898E-8</v>
      </c>
      <c r="CV54">
        <v>6.6706299340498999E-9</v>
      </c>
      <c r="CW54">
        <v>3.8158999211561202</v>
      </c>
      <c r="CX54">
        <v>1.5387966300504099E-3</v>
      </c>
      <c r="CY54" t="s">
        <v>788</v>
      </c>
      <c r="CZ54" t="s">
        <v>803</v>
      </c>
    </row>
    <row r="55" spans="1:104">
      <c r="A55" t="s">
        <v>657</v>
      </c>
      <c r="B55">
        <v>13789520</v>
      </c>
      <c r="C55">
        <v>608.621106065763</v>
      </c>
      <c r="D55">
        <v>85.147893581579396</v>
      </c>
      <c r="E55">
        <v>624.86627494838604</v>
      </c>
      <c r="F55">
        <v>2643264.3898665099</v>
      </c>
      <c r="G55">
        <v>1562686.9740257801</v>
      </c>
      <c r="H55">
        <v>2.2019594042733499E-5</v>
      </c>
      <c r="I55">
        <v>7.2223252690249804E-5</v>
      </c>
      <c r="J55">
        <v>0.49112124879375701</v>
      </c>
      <c r="K55">
        <v>7679.7516396704104</v>
      </c>
      <c r="L55">
        <v>6.5036382888884496E-3</v>
      </c>
      <c r="M55">
        <v>54</v>
      </c>
      <c r="N55">
        <v>4068</v>
      </c>
      <c r="O55">
        <v>1.7530051946856999E-5</v>
      </c>
      <c r="P55">
        <v>1.48421403326196E-2</v>
      </c>
      <c r="Q55">
        <v>4.7244000000000001E-3</v>
      </c>
      <c r="R55">
        <v>0.30480000000000002</v>
      </c>
      <c r="S55">
        <v>5885352.05078125</v>
      </c>
      <c r="T55">
        <v>537.38968663960395</v>
      </c>
      <c r="U55">
        <v>586.00494747498703</v>
      </c>
      <c r="V55">
        <v>0.03</v>
      </c>
      <c r="W55">
        <v>266103.48446123902</v>
      </c>
      <c r="X55">
        <v>2.2957021152822998E-2</v>
      </c>
      <c r="Y55">
        <v>6.59997412347618</v>
      </c>
      <c r="Z55">
        <v>6.59997412806133</v>
      </c>
      <c r="AA55">
        <v>-4.5851500374283197E-9</v>
      </c>
      <c r="AB55">
        <v>1.02692156759919E-5</v>
      </c>
      <c r="AC55">
        <v>687.19707672448203</v>
      </c>
      <c r="AD55">
        <v>7127.4362156440402</v>
      </c>
      <c r="AE55">
        <v>586.00494747498703</v>
      </c>
      <c r="AF55">
        <v>0</v>
      </c>
      <c r="AG55">
        <v>1.03418460714053E-5</v>
      </c>
      <c r="AH55">
        <v>75.997682714092306</v>
      </c>
      <c r="AI55">
        <v>0.34874390985798798</v>
      </c>
      <c r="AJ55">
        <v>31.204321490961899</v>
      </c>
      <c r="AK55">
        <v>5.1640541953480001</v>
      </c>
      <c r="AL55">
        <v>1.1293680422758501</v>
      </c>
      <c r="AM55">
        <v>608.62110606184103</v>
      </c>
      <c r="AN55">
        <v>3.9223095882334697E-9</v>
      </c>
      <c r="AO55">
        <v>7.2630395413418305E-8</v>
      </c>
      <c r="AP55">
        <v>4.0417864599945403</v>
      </c>
      <c r="AQ55">
        <v>3.33807076401056E-5</v>
      </c>
      <c r="AR55">
        <v>5.20723823340936E-6</v>
      </c>
      <c r="AS55">
        <v>15.7117341327103</v>
      </c>
      <c r="AT55">
        <v>10.7220391509007</v>
      </c>
      <c r="AU55">
        <v>3.7392458551355299</v>
      </c>
      <c r="AV55">
        <v>0.30254060485900403</v>
      </c>
      <c r="AW55">
        <v>6.1739693462926296E-3</v>
      </c>
      <c r="AX55">
        <v>0.302540578178079</v>
      </c>
      <c r="AY55">
        <v>2.66809248583577E-8</v>
      </c>
      <c r="AZ55">
        <v>1080577.4158407301</v>
      </c>
      <c r="BA55">
        <v>8.25889936801628E-6</v>
      </c>
      <c r="BB55">
        <v>5937986.5064340504</v>
      </c>
      <c r="BC55">
        <v>52634.455652797602</v>
      </c>
      <c r="BD55">
        <v>0.894329773285366</v>
      </c>
      <c r="BE55">
        <v>5016450</v>
      </c>
      <c r="BF55">
        <v>1.18370291868434</v>
      </c>
      <c r="BG55">
        <v>1</v>
      </c>
      <c r="BH55">
        <v>-8.2000000000000003E-2</v>
      </c>
      <c r="BI55">
        <v>4.5999999999999999E-2</v>
      </c>
      <c r="BJ55">
        <v>5625</v>
      </c>
      <c r="BK55">
        <v>1.0502624473704001</v>
      </c>
      <c r="BL55">
        <v>71.231419426159107</v>
      </c>
      <c r="BM55">
        <v>5.9379865064340498</v>
      </c>
      <c r="BN55">
        <v>71.231419426159107</v>
      </c>
      <c r="BO55">
        <v>1.0502624473704001</v>
      </c>
      <c r="BP55">
        <v>975.40155937266502</v>
      </c>
      <c r="BQ55">
        <v>1</v>
      </c>
      <c r="BR55" t="s">
        <v>657</v>
      </c>
      <c r="BS55">
        <v>13.78952</v>
      </c>
      <c r="BT55">
        <v>1.0111543599999999</v>
      </c>
      <c r="BU55">
        <v>1.03867667382694</v>
      </c>
      <c r="BV55">
        <v>1.0502624473704001</v>
      </c>
      <c r="BW55">
        <v>1.0786523946223101</v>
      </c>
      <c r="BX55">
        <v>5411005.8050030796</v>
      </c>
      <c r="BY55">
        <v>5016450</v>
      </c>
      <c r="BZ55">
        <v>64.516129032258107</v>
      </c>
      <c r="CA55" t="s">
        <v>782</v>
      </c>
      <c r="CB55" t="s">
        <v>783</v>
      </c>
      <c r="CC55">
        <v>1.03867667382694</v>
      </c>
      <c r="CD55" t="s">
        <v>784</v>
      </c>
      <c r="CE55">
        <v>1.03867667382694</v>
      </c>
      <c r="CF55" t="s">
        <v>785</v>
      </c>
      <c r="CG55">
        <v>1.0786523946223101</v>
      </c>
      <c r="CH55" t="s">
        <v>786</v>
      </c>
      <c r="CI55">
        <v>5411005.8050030796</v>
      </c>
      <c r="CJ55" t="s">
        <v>843</v>
      </c>
      <c r="CK55">
        <v>5016450</v>
      </c>
      <c r="CL55">
        <v>5937986.5064340504</v>
      </c>
      <c r="CM55">
        <v>526980.70143097104</v>
      </c>
      <c r="CN55">
        <v>1.18370291868434</v>
      </c>
      <c r="CO55">
        <v>0.10505052406203</v>
      </c>
      <c r="CP55">
        <v>9.7390525980163706E-2</v>
      </c>
      <c r="CQ55">
        <v>687.19707672448203</v>
      </c>
      <c r="CR55">
        <v>5.8686686617439801</v>
      </c>
      <c r="CS55">
        <v>1.03418460714053E-5</v>
      </c>
      <c r="CT55">
        <v>6.3484444194001302E-9</v>
      </c>
      <c r="CU55">
        <v>7.2630395413418305E-8</v>
      </c>
      <c r="CV55">
        <v>6.3484444193780999E-9</v>
      </c>
      <c r="CW55">
        <v>4.0417864599945403</v>
      </c>
      <c r="CX55">
        <v>1.97896195937997E-3</v>
      </c>
      <c r="CY55" t="s">
        <v>788</v>
      </c>
      <c r="CZ55" t="s">
        <v>789</v>
      </c>
    </row>
    <row r="56" spans="1:104">
      <c r="A56" t="s">
        <v>658</v>
      </c>
      <c r="B56">
        <v>13789520</v>
      </c>
      <c r="C56">
        <v>608.621106065763</v>
      </c>
      <c r="D56">
        <v>85.147893581579396</v>
      </c>
      <c r="E56">
        <v>624.86627494838604</v>
      </c>
      <c r="F56">
        <v>2643264.3898665099</v>
      </c>
      <c r="G56">
        <v>1562686.9740257801</v>
      </c>
      <c r="H56">
        <v>2.2019594042733499E-5</v>
      </c>
      <c r="I56">
        <v>7.2223252690249804E-5</v>
      </c>
      <c r="J56">
        <v>0.49112124879375701</v>
      </c>
      <c r="K56">
        <v>7679.7516396704104</v>
      </c>
      <c r="L56">
        <v>6.5036382888884496E-3</v>
      </c>
      <c r="M56">
        <v>55</v>
      </c>
      <c r="N56">
        <v>2752.68</v>
      </c>
      <c r="O56">
        <v>1.7719053836560401E-5</v>
      </c>
      <c r="P56">
        <v>1.4921936786020801E-2</v>
      </c>
      <c r="Q56">
        <v>4.7498000000000002E-3</v>
      </c>
      <c r="R56">
        <v>0.3175</v>
      </c>
      <c r="S56">
        <v>2608548.2132812501</v>
      </c>
      <c r="T56">
        <v>588.56034428011105</v>
      </c>
      <c r="U56">
        <v>621.55353846533205</v>
      </c>
      <c r="V56">
        <v>0.03</v>
      </c>
      <c r="W56">
        <v>181031.44038769</v>
      </c>
      <c r="X56">
        <v>2.69268936237952E-2</v>
      </c>
      <c r="Y56">
        <v>6.0940620607316998</v>
      </c>
      <c r="Z56">
        <v>6.09406206753121</v>
      </c>
      <c r="AA56">
        <v>-6.7995067354331704E-9</v>
      </c>
      <c r="AB56">
        <v>1.9121281205086501E-5</v>
      </c>
      <c r="AC56">
        <v>645.94784456092702</v>
      </c>
      <c r="AD56">
        <v>5251.3642719095396</v>
      </c>
      <c r="AE56">
        <v>621.55353846533205</v>
      </c>
      <c r="AF56">
        <v>0</v>
      </c>
      <c r="AG56">
        <v>1.9175588955702101E-5</v>
      </c>
      <c r="AH56">
        <v>40.815078565917901</v>
      </c>
      <c r="AI56">
        <v>0.255574062009018</v>
      </c>
      <c r="AJ56">
        <v>42.4009443491504</v>
      </c>
      <c r="AK56">
        <v>2.3354783203932801</v>
      </c>
      <c r="AL56">
        <v>1.1293680422758501</v>
      </c>
      <c r="AM56">
        <v>608.62110604648205</v>
      </c>
      <c r="AN56">
        <v>1.9280605556559699E-8</v>
      </c>
      <c r="AO56">
        <v>5.4307750615637097E-8</v>
      </c>
      <c r="AP56">
        <v>3.39102209363304</v>
      </c>
      <c r="AQ56">
        <v>4.7422127048475602E-5</v>
      </c>
      <c r="AR56">
        <v>9.6149483531588792E-6</v>
      </c>
      <c r="AS56">
        <v>21.2605146566314</v>
      </c>
      <c r="AT56">
        <v>12.2342579018226</v>
      </c>
      <c r="AU56">
        <v>3.1267589876347199</v>
      </c>
      <c r="AV56">
        <v>0.26426310599831998</v>
      </c>
      <c r="AW56">
        <v>1.1495931894588699E-2</v>
      </c>
      <c r="AX56">
        <v>0.26426309749892901</v>
      </c>
      <c r="AY56">
        <v>8.4993911353414797E-9</v>
      </c>
      <c r="AZ56">
        <v>1080577.4158407301</v>
      </c>
      <c r="BA56">
        <v>1.39846116418749E-5</v>
      </c>
      <c r="BB56">
        <v>2622130.95129957</v>
      </c>
      <c r="BC56">
        <v>13582.7380183241</v>
      </c>
      <c r="BD56">
        <v>0.52070105314398696</v>
      </c>
      <c r="BE56">
        <v>2665975</v>
      </c>
      <c r="BF56">
        <v>0.983554216112144</v>
      </c>
      <c r="BG56">
        <v>1</v>
      </c>
      <c r="BH56">
        <v>0.11700000000000001</v>
      </c>
      <c r="BI56">
        <v>4.5999999999999999E-2</v>
      </c>
      <c r="BJ56">
        <v>5625</v>
      </c>
      <c r="BK56">
        <v>1.0544934206426599</v>
      </c>
      <c r="BL56">
        <v>20.060761785651898</v>
      </c>
      <c r="BM56">
        <v>2.6221309512995701</v>
      </c>
      <c r="BN56">
        <v>20.060761785651898</v>
      </c>
      <c r="BO56">
        <v>1.0544934206426599</v>
      </c>
      <c r="BP56">
        <v>397.57322056851802</v>
      </c>
      <c r="BQ56">
        <v>1</v>
      </c>
      <c r="BR56" t="s">
        <v>658</v>
      </c>
      <c r="BS56">
        <v>13.78952</v>
      </c>
      <c r="BT56">
        <v>1.0111543599999999</v>
      </c>
      <c r="BU56">
        <v>1.0428609739097201</v>
      </c>
      <c r="BV56">
        <v>1.0544934206426599</v>
      </c>
      <c r="BW56">
        <v>0.82489123286579302</v>
      </c>
      <c r="BX56">
        <v>2199139.4045393802</v>
      </c>
      <c r="BY56">
        <v>2665975</v>
      </c>
      <c r="BZ56">
        <v>66.844919786096298</v>
      </c>
      <c r="CA56" t="s">
        <v>782</v>
      </c>
      <c r="CB56" t="s">
        <v>783</v>
      </c>
      <c r="CC56">
        <v>1.0428609739097201</v>
      </c>
      <c r="CD56" t="s">
        <v>784</v>
      </c>
      <c r="CE56">
        <v>1.0428609739097201</v>
      </c>
      <c r="CF56" t="s">
        <v>785</v>
      </c>
      <c r="CG56">
        <v>0.82489123286579302</v>
      </c>
      <c r="CH56" t="s">
        <v>786</v>
      </c>
      <c r="CI56">
        <v>2199139.4045393802</v>
      </c>
      <c r="CJ56" t="s">
        <v>844</v>
      </c>
      <c r="CK56">
        <v>2665975</v>
      </c>
      <c r="CL56">
        <v>2622130.95129957</v>
      </c>
      <c r="CM56">
        <v>422991.54676018999</v>
      </c>
      <c r="CN56">
        <v>0.983554216112144</v>
      </c>
      <c r="CO56">
        <v>0.158662983246351</v>
      </c>
      <c r="CP56">
        <v>0.19234412601905401</v>
      </c>
      <c r="CQ56">
        <v>645.94784456092702</v>
      </c>
      <c r="CR56">
        <v>4.6069340347370398</v>
      </c>
      <c r="CS56">
        <v>1.9175588955702101E-5</v>
      </c>
      <c r="CT56">
        <v>8.7173506299003496E-9</v>
      </c>
      <c r="CU56">
        <v>5.4307750615637097E-8</v>
      </c>
      <c r="CV56">
        <v>8.7173506298969895E-9</v>
      </c>
      <c r="CW56">
        <v>3.39102209363304</v>
      </c>
      <c r="CX56">
        <v>1.0752778289999699E-3</v>
      </c>
      <c r="CY56" t="s">
        <v>788</v>
      </c>
      <c r="CZ56" t="s">
        <v>803</v>
      </c>
    </row>
    <row r="57" spans="1:104">
      <c r="A57" t="s">
        <v>659</v>
      </c>
      <c r="B57">
        <v>13789520</v>
      </c>
      <c r="C57">
        <v>608.621106065763</v>
      </c>
      <c r="D57">
        <v>85.147893581579396</v>
      </c>
      <c r="E57">
        <v>624.86627494838604</v>
      </c>
      <c r="F57">
        <v>2643264.3898665099</v>
      </c>
      <c r="G57">
        <v>1562686.9740257801</v>
      </c>
      <c r="H57">
        <v>2.2019594042733499E-5</v>
      </c>
      <c r="I57">
        <v>7.2223252690249804E-5</v>
      </c>
      <c r="J57">
        <v>0.49112124879375701</v>
      </c>
      <c r="K57">
        <v>7679.7516396704104</v>
      </c>
      <c r="L57">
        <v>6.5036382888884496E-3</v>
      </c>
      <c r="M57">
        <v>56</v>
      </c>
      <c r="N57">
        <v>2861.16</v>
      </c>
      <c r="O57">
        <v>1.7719053836560401E-5</v>
      </c>
      <c r="P57">
        <v>1.4921936786020801E-2</v>
      </c>
      <c r="Q57">
        <v>4.7498000000000002E-3</v>
      </c>
      <c r="R57">
        <v>0.3175</v>
      </c>
      <c r="S57">
        <v>3866282.8517187499</v>
      </c>
      <c r="T57">
        <v>560.91989777978495</v>
      </c>
      <c r="U57">
        <v>607.96698069949502</v>
      </c>
      <c r="V57">
        <v>0.03</v>
      </c>
      <c r="W57">
        <v>188165.68434385501</v>
      </c>
      <c r="X57">
        <v>2.6487587648389901E-2</v>
      </c>
      <c r="Y57">
        <v>6.1443903242986799</v>
      </c>
      <c r="Z57">
        <v>6.1443903505649899</v>
      </c>
      <c r="AA57">
        <v>-2.6266310904077299E-8</v>
      </c>
      <c r="AB57">
        <v>1.79923545897351E-5</v>
      </c>
      <c r="AC57">
        <v>672.91269886177804</v>
      </c>
      <c r="AD57">
        <v>5413.6059219729696</v>
      </c>
      <c r="AE57">
        <v>607.96698069949502</v>
      </c>
      <c r="AF57">
        <v>0</v>
      </c>
      <c r="AG57">
        <v>1.8068378505933201E-5</v>
      </c>
      <c r="AH57">
        <v>43.3760123375883</v>
      </c>
      <c r="AI57">
        <v>0.26347005919884497</v>
      </c>
      <c r="AJ57">
        <v>41.1870314034987</v>
      </c>
      <c r="AK57">
        <v>4.0409896494344997</v>
      </c>
      <c r="AL57">
        <v>1.1293680422758501</v>
      </c>
      <c r="AM57">
        <v>608.62110605310397</v>
      </c>
      <c r="AN57">
        <v>1.26586883197888E-8</v>
      </c>
      <c r="AO57">
        <v>7.6023916198049597E-8</v>
      </c>
      <c r="AP57">
        <v>3.45433523328742</v>
      </c>
      <c r="AQ57">
        <v>4.5699695233611299E-5</v>
      </c>
      <c r="AR57">
        <v>9.0722012110656201E-6</v>
      </c>
      <c r="AS57">
        <v>20.680164302309599</v>
      </c>
      <c r="AT57">
        <v>12.0958749729731</v>
      </c>
      <c r="AU57">
        <v>3.18690089519106</v>
      </c>
      <c r="AV57">
        <v>0.26743433809635803</v>
      </c>
      <c r="AW57">
        <v>1.08172083642525E-2</v>
      </c>
      <c r="AX57">
        <v>0.26743432734606498</v>
      </c>
      <c r="AY57">
        <v>1.0750292434025299E-8</v>
      </c>
      <c r="AZ57">
        <v>1080577.4158407301</v>
      </c>
      <c r="BA57">
        <v>1.3229664218235099E-5</v>
      </c>
      <c r="BB57">
        <v>3880113.1301494301</v>
      </c>
      <c r="BC57">
        <v>13830.2784306761</v>
      </c>
      <c r="BD57">
        <v>0.35771512227895702</v>
      </c>
      <c r="BE57">
        <v>3691350</v>
      </c>
      <c r="BF57">
        <v>1.0511366113073599</v>
      </c>
      <c r="BG57">
        <v>1</v>
      </c>
      <c r="BH57">
        <v>5.2999999999999999E-2</v>
      </c>
      <c r="BI57">
        <v>4.5999999999999999E-2</v>
      </c>
      <c r="BJ57">
        <v>5625</v>
      </c>
      <c r="BK57">
        <v>1.05717961431394</v>
      </c>
      <c r="BL57">
        <v>47.701208285978097</v>
      </c>
      <c r="BM57">
        <v>3.88011313014943</v>
      </c>
      <c r="BN57">
        <v>47.701208285978097</v>
      </c>
      <c r="BO57">
        <v>1.05717961431394</v>
      </c>
      <c r="BP57">
        <v>59.308609064016999</v>
      </c>
      <c r="BQ57">
        <v>1</v>
      </c>
      <c r="BR57" t="s">
        <v>659</v>
      </c>
      <c r="BS57">
        <v>13.78952</v>
      </c>
      <c r="BT57">
        <v>1.0111543599999999</v>
      </c>
      <c r="BU57">
        <v>1.04551753533846</v>
      </c>
      <c r="BV57">
        <v>1.05717961431394</v>
      </c>
      <c r="BW57">
        <v>0.94642361130359898</v>
      </c>
      <c r="BX57">
        <v>3493580.79758554</v>
      </c>
      <c r="BY57">
        <v>3691350</v>
      </c>
      <c r="BZ57">
        <v>66.844919786096298</v>
      </c>
      <c r="CA57" t="s">
        <v>782</v>
      </c>
      <c r="CB57" t="s">
        <v>783</v>
      </c>
      <c r="CC57">
        <v>1.04551753533846</v>
      </c>
      <c r="CD57" t="s">
        <v>784</v>
      </c>
      <c r="CE57">
        <v>1.04551753533846</v>
      </c>
      <c r="CF57" t="s">
        <v>785</v>
      </c>
      <c r="CG57">
        <v>0.94642361130359898</v>
      </c>
      <c r="CH57" t="s">
        <v>786</v>
      </c>
      <c r="CI57">
        <v>3493580.79758554</v>
      </c>
      <c r="CJ57" t="s">
        <v>845</v>
      </c>
      <c r="CK57">
        <v>3691350</v>
      </c>
      <c r="CL57">
        <v>3880113.1301494301</v>
      </c>
      <c r="CM57">
        <v>386532.33256389003</v>
      </c>
      <c r="CN57">
        <v>1.0511366113073599</v>
      </c>
      <c r="CO57">
        <v>0.10471300000376101</v>
      </c>
      <c r="CP57">
        <v>0.11064073080291199</v>
      </c>
      <c r="CQ57">
        <v>672.91269886177804</v>
      </c>
      <c r="CR57">
        <v>5.6088639242730096</v>
      </c>
      <c r="CS57">
        <v>1.8068378505933201E-5</v>
      </c>
      <c r="CT57">
        <v>7.5131597314996801E-9</v>
      </c>
      <c r="CU57">
        <v>7.6023916198049597E-8</v>
      </c>
      <c r="CV57">
        <v>7.5131597314523008E-9</v>
      </c>
      <c r="CW57">
        <v>3.45433523328742</v>
      </c>
      <c r="CX57">
        <v>1.01297088931007E-3</v>
      </c>
      <c r="CY57" t="s">
        <v>788</v>
      </c>
      <c r="CZ57" t="s">
        <v>803</v>
      </c>
    </row>
    <row r="58" spans="1:104">
      <c r="A58" t="s">
        <v>660</v>
      </c>
      <c r="B58">
        <v>13789520</v>
      </c>
      <c r="C58">
        <v>608.621106065763</v>
      </c>
      <c r="D58">
        <v>85.147893581579396</v>
      </c>
      <c r="E58">
        <v>624.86627494838604</v>
      </c>
      <c r="F58">
        <v>2643264.3898665099</v>
      </c>
      <c r="G58">
        <v>1562686.9740257801</v>
      </c>
      <c r="H58">
        <v>2.2019594042733499E-5</v>
      </c>
      <c r="I58">
        <v>7.2223252690249804E-5</v>
      </c>
      <c r="J58">
        <v>0.49112124879375701</v>
      </c>
      <c r="K58">
        <v>7679.7516396704104</v>
      </c>
      <c r="L58">
        <v>6.5036382888884496E-3</v>
      </c>
      <c r="M58">
        <v>57</v>
      </c>
      <c r="N58">
        <v>2861.16</v>
      </c>
      <c r="O58">
        <v>1.7719053836560401E-5</v>
      </c>
      <c r="P58">
        <v>1.4921936786020801E-2</v>
      </c>
      <c r="Q58">
        <v>4.7498000000000002E-3</v>
      </c>
      <c r="R58">
        <v>0.3175</v>
      </c>
      <c r="S58">
        <v>3281384.5547812502</v>
      </c>
      <c r="T58">
        <v>575.85741467334606</v>
      </c>
      <c r="U58">
        <v>615.78712937893704</v>
      </c>
      <c r="V58">
        <v>0.03</v>
      </c>
      <c r="W58">
        <v>188165.68434385501</v>
      </c>
      <c r="X58">
        <v>2.6487587648389901E-2</v>
      </c>
      <c r="Y58">
        <v>6.1443903242986799</v>
      </c>
      <c r="Z58">
        <v>6.1443903505649899</v>
      </c>
      <c r="AA58">
        <v>-2.6266310904077299E-8</v>
      </c>
      <c r="AB58">
        <v>1.79923545897351E-5</v>
      </c>
      <c r="AC58">
        <v>658.78536697768004</v>
      </c>
      <c r="AD58">
        <v>5413.6059219729696</v>
      </c>
      <c r="AE58">
        <v>615.78712937893704</v>
      </c>
      <c r="AF58">
        <v>0</v>
      </c>
      <c r="AG58">
        <v>1.8056843509171001E-5</v>
      </c>
      <c r="AH58">
        <v>43.3760123375883</v>
      </c>
      <c r="AI58">
        <v>0.26347005919884497</v>
      </c>
      <c r="AJ58">
        <v>41.1607372745747</v>
      </c>
      <c r="AK58">
        <v>3.1533454730117998</v>
      </c>
      <c r="AL58">
        <v>1.1293680422758501</v>
      </c>
      <c r="AM58">
        <v>608.62110605999499</v>
      </c>
      <c r="AN58">
        <v>5.76824277231935E-9</v>
      </c>
      <c r="AO58">
        <v>6.4488919435879899E-8</v>
      </c>
      <c r="AP58">
        <v>3.45277968583745</v>
      </c>
      <c r="AQ58">
        <v>4.5740881792939901E-5</v>
      </c>
      <c r="AR58">
        <v>9.0606662143034504E-6</v>
      </c>
      <c r="AS58">
        <v>20.653870173385599</v>
      </c>
      <c r="AT58">
        <v>12.0895135972196</v>
      </c>
      <c r="AU58">
        <v>3.1852248631447</v>
      </c>
      <c r="AV58">
        <v>0.26755482269274999</v>
      </c>
      <c r="AW58">
        <v>1.08172083642525E-2</v>
      </c>
      <c r="AX58">
        <v>0.26755481194797698</v>
      </c>
      <c r="AY58">
        <v>1.0744772738213699E-8</v>
      </c>
      <c r="AZ58">
        <v>1080577.4158407301</v>
      </c>
      <c r="BA58">
        <v>1.32475529732056E-5</v>
      </c>
      <c r="BB58">
        <v>3286944.77525362</v>
      </c>
      <c r="BC58">
        <v>5560.2204723744699</v>
      </c>
      <c r="BD58">
        <v>0.169447389647543</v>
      </c>
      <c r="BE58">
        <v>3129760</v>
      </c>
      <c r="BF58">
        <v>1.0502226289727099</v>
      </c>
      <c r="BG58">
        <v>1</v>
      </c>
      <c r="BH58">
        <v>7.9000000000000001E-2</v>
      </c>
      <c r="BI58">
        <v>4.5999999999999999E-2</v>
      </c>
      <c r="BJ58">
        <v>5625</v>
      </c>
      <c r="BK58">
        <v>1.0572364707241799</v>
      </c>
      <c r="BL58">
        <v>32.763691392416902</v>
      </c>
      <c r="BM58">
        <v>3.2869447752536201</v>
      </c>
      <c r="BN58">
        <v>32.763691392416902</v>
      </c>
      <c r="BO58">
        <v>1.0572364707241799</v>
      </c>
      <c r="BP58">
        <v>52.364162264180599</v>
      </c>
      <c r="BQ58">
        <v>1</v>
      </c>
      <c r="BR58" t="s">
        <v>660</v>
      </c>
      <c r="BS58">
        <v>13.78952</v>
      </c>
      <c r="BT58">
        <v>1.0111543599999999</v>
      </c>
      <c r="BU58">
        <v>1.04557376454785</v>
      </c>
      <c r="BV58">
        <v>1.0572364707241799</v>
      </c>
      <c r="BW58">
        <v>0.92281298839021597</v>
      </c>
      <c r="BX58">
        <v>2888183.17854416</v>
      </c>
      <c r="BY58">
        <v>3129760</v>
      </c>
      <c r="BZ58">
        <v>66.844919786096298</v>
      </c>
      <c r="CA58" t="s">
        <v>782</v>
      </c>
      <c r="CB58" t="s">
        <v>783</v>
      </c>
      <c r="CC58">
        <v>1.04557376454785</v>
      </c>
      <c r="CD58" t="s">
        <v>784</v>
      </c>
      <c r="CE58">
        <v>1.04557376454785</v>
      </c>
      <c r="CF58" t="s">
        <v>785</v>
      </c>
      <c r="CG58">
        <v>0.92281298839021597</v>
      </c>
      <c r="CH58" t="s">
        <v>786</v>
      </c>
      <c r="CI58">
        <v>2888183.17854416</v>
      </c>
      <c r="CJ58" t="s">
        <v>846</v>
      </c>
      <c r="CK58">
        <v>3129760</v>
      </c>
      <c r="CL58">
        <v>3286944.77525362</v>
      </c>
      <c r="CM58">
        <v>398761.59670946002</v>
      </c>
      <c r="CN58">
        <v>1.0502226289727099</v>
      </c>
      <c r="CO58">
        <v>0.12740964058249399</v>
      </c>
      <c r="CP58">
        <v>0.138066587906127</v>
      </c>
      <c r="CQ58">
        <v>658.78536697768004</v>
      </c>
      <c r="CR58">
        <v>5.1219909167530204</v>
      </c>
      <c r="CS58">
        <v>1.8056843509171001E-5</v>
      </c>
      <c r="CT58">
        <v>7.7719036643003993E-9</v>
      </c>
      <c r="CU58">
        <v>6.4488919435879899E-8</v>
      </c>
      <c r="CV58">
        <v>7.7719036643309007E-9</v>
      </c>
      <c r="CW58">
        <v>3.45277968583745</v>
      </c>
      <c r="CX58">
        <v>1.0491371482199701E-3</v>
      </c>
      <c r="CY58" t="s">
        <v>788</v>
      </c>
      <c r="CZ58" t="s">
        <v>803</v>
      </c>
    </row>
    <row r="59" spans="1:104">
      <c r="A59" t="s">
        <v>661</v>
      </c>
      <c r="B59">
        <v>13789520</v>
      </c>
      <c r="C59">
        <v>608.621106065763</v>
      </c>
      <c r="D59">
        <v>85.147893581579396</v>
      </c>
      <c r="E59">
        <v>624.86627494838604</v>
      </c>
      <c r="F59">
        <v>2643264.3898665099</v>
      </c>
      <c r="G59">
        <v>1562686.9740257801</v>
      </c>
      <c r="H59">
        <v>2.2019594042733499E-5</v>
      </c>
      <c r="I59">
        <v>7.2223252690249804E-5</v>
      </c>
      <c r="J59">
        <v>0.49112124879375701</v>
      </c>
      <c r="K59">
        <v>7679.7516396704104</v>
      </c>
      <c r="L59">
        <v>6.5036382888884496E-3</v>
      </c>
      <c r="M59">
        <v>58</v>
      </c>
      <c r="N59">
        <v>2861.16</v>
      </c>
      <c r="O59">
        <v>1.7719053836560401E-5</v>
      </c>
      <c r="P59">
        <v>1.4921936786020801E-2</v>
      </c>
      <c r="Q59">
        <v>4.7498000000000002E-3</v>
      </c>
      <c r="R59">
        <v>0.3175</v>
      </c>
      <c r="S59">
        <v>3304884.23828125</v>
      </c>
      <c r="T59">
        <v>575.31581159469101</v>
      </c>
      <c r="U59">
        <v>615.53148353637005</v>
      </c>
      <c r="V59">
        <v>0.03</v>
      </c>
      <c r="W59">
        <v>188165.68434385501</v>
      </c>
      <c r="X59">
        <v>2.6487587648389901E-2</v>
      </c>
      <c r="Y59">
        <v>6.1443903242986799</v>
      </c>
      <c r="Z59">
        <v>6.1443903505649899</v>
      </c>
      <c r="AA59">
        <v>-2.6266310904077299E-8</v>
      </c>
      <c r="AB59">
        <v>1.79923545897351E-5</v>
      </c>
      <c r="AC59">
        <v>659.32269781253603</v>
      </c>
      <c r="AD59">
        <v>5413.6059219729696</v>
      </c>
      <c r="AE59">
        <v>615.53148353637005</v>
      </c>
      <c r="AF59">
        <v>0</v>
      </c>
      <c r="AG59">
        <v>1.8056773610397799E-5</v>
      </c>
      <c r="AH59">
        <v>43.3760123375883</v>
      </c>
      <c r="AI59">
        <v>0.26347005919884497</v>
      </c>
      <c r="AJ59">
        <v>41.160577939691997</v>
      </c>
      <c r="AK59">
        <v>3.1871242427140198</v>
      </c>
      <c r="AL59">
        <v>1.1293680422758501</v>
      </c>
      <c r="AM59">
        <v>608.62110605995395</v>
      </c>
      <c r="AN59">
        <v>5.80917003389914E-9</v>
      </c>
      <c r="AO59">
        <v>6.4419020662627703E-8</v>
      </c>
      <c r="AP59">
        <v>3.4527702539379299</v>
      </c>
      <c r="AQ59">
        <v>4.5741131693141101E-5</v>
      </c>
      <c r="AR59">
        <v>9.0605963155301998E-6</v>
      </c>
      <c r="AS59">
        <v>20.653710838502999</v>
      </c>
      <c r="AT59">
        <v>12.089475024425299</v>
      </c>
      <c r="AU59">
        <v>3.1852147003683</v>
      </c>
      <c r="AV59">
        <v>0.26755555356963101</v>
      </c>
      <c r="AW59">
        <v>1.08172083642525E-2</v>
      </c>
      <c r="AX59">
        <v>0.26755554282490202</v>
      </c>
      <c r="AY59">
        <v>1.07447296615604E-8</v>
      </c>
      <c r="AZ59">
        <v>1080577.4158407301</v>
      </c>
      <c r="BA59">
        <v>1.3247661538143999E-5</v>
      </c>
      <c r="BB59">
        <v>3283355.1874772999</v>
      </c>
      <c r="BC59">
        <v>-21529.050803954698</v>
      </c>
      <c r="BD59">
        <v>-0.65143131352616401</v>
      </c>
      <c r="BE59">
        <v>3249650</v>
      </c>
      <c r="BF59">
        <v>1.0103719438946599</v>
      </c>
      <c r="BG59">
        <v>1</v>
      </c>
      <c r="BH59">
        <v>8.6999999999999994E-2</v>
      </c>
      <c r="BI59">
        <v>4.5999999999999999E-2</v>
      </c>
      <c r="BJ59">
        <v>5625</v>
      </c>
      <c r="BK59">
        <v>1.0572983243262599</v>
      </c>
      <c r="BL59">
        <v>33.305294471072003</v>
      </c>
      <c r="BM59">
        <v>3.2833551874773002</v>
      </c>
      <c r="BN59">
        <v>33.305294471072003</v>
      </c>
      <c r="BO59">
        <v>1.0572983243262599</v>
      </c>
      <c r="BP59">
        <v>44.819082119059303</v>
      </c>
      <c r="BQ59">
        <v>1</v>
      </c>
      <c r="BR59" t="s">
        <v>661</v>
      </c>
      <c r="BS59">
        <v>13.78952</v>
      </c>
      <c r="BT59">
        <v>1.0111543599999999</v>
      </c>
      <c r="BU59">
        <v>1.0456349358235</v>
      </c>
      <c r="BV59">
        <v>1.0572983243262599</v>
      </c>
      <c r="BW59">
        <v>0.89091497493977601</v>
      </c>
      <c r="BX59">
        <v>2895161.8483130401</v>
      </c>
      <c r="BY59">
        <v>3249650</v>
      </c>
      <c r="BZ59">
        <v>66.844919786096298</v>
      </c>
      <c r="CA59" t="s">
        <v>782</v>
      </c>
      <c r="CB59" t="s">
        <v>783</v>
      </c>
      <c r="CC59">
        <v>1.0456349358235</v>
      </c>
      <c r="CD59" t="s">
        <v>784</v>
      </c>
      <c r="CE59">
        <v>1.0456349358235</v>
      </c>
      <c r="CF59" t="s">
        <v>785</v>
      </c>
      <c r="CG59">
        <v>0.89091497493977601</v>
      </c>
      <c r="CH59" t="s">
        <v>786</v>
      </c>
      <c r="CI59">
        <v>2895161.8483130401</v>
      </c>
      <c r="CJ59" t="s">
        <v>847</v>
      </c>
      <c r="CK59">
        <v>3249650</v>
      </c>
      <c r="CL59">
        <v>3283355.1874772999</v>
      </c>
      <c r="CM59">
        <v>388193.33916426002</v>
      </c>
      <c r="CN59">
        <v>1.0103719438946599</v>
      </c>
      <c r="CO59">
        <v>0.119456968954884</v>
      </c>
      <c r="CP59">
        <v>0.13408346735103299</v>
      </c>
      <c r="CQ59">
        <v>659.32269781253603</v>
      </c>
      <c r="CR59">
        <v>5.1399612714139904</v>
      </c>
      <c r="CS59">
        <v>1.8056773610397799E-5</v>
      </c>
      <c r="CT59">
        <v>7.5658689262999901E-9</v>
      </c>
      <c r="CU59">
        <v>6.4419020662627703E-8</v>
      </c>
      <c r="CV59">
        <v>7.5658689262695102E-9</v>
      </c>
      <c r="CW59">
        <v>3.4527702539379299</v>
      </c>
      <c r="CX59">
        <v>1.0213207628098099E-3</v>
      </c>
      <c r="CY59" t="s">
        <v>788</v>
      </c>
      <c r="CZ59" t="s">
        <v>803</v>
      </c>
    </row>
    <row r="60" spans="1:104">
      <c r="A60" t="s">
        <v>662</v>
      </c>
      <c r="B60">
        <v>13789520</v>
      </c>
      <c r="C60">
        <v>608.621106065763</v>
      </c>
      <c r="D60">
        <v>85.147893581579396</v>
      </c>
      <c r="E60">
        <v>624.86627494838604</v>
      </c>
      <c r="F60">
        <v>2643264.3898665099</v>
      </c>
      <c r="G60">
        <v>1562686.9740257801</v>
      </c>
      <c r="H60">
        <v>2.2019594042733499E-5</v>
      </c>
      <c r="I60">
        <v>7.2223252690249804E-5</v>
      </c>
      <c r="J60">
        <v>0.49112124879375701</v>
      </c>
      <c r="K60">
        <v>7679.7516396704104</v>
      </c>
      <c r="L60">
        <v>6.5036382888884496E-3</v>
      </c>
      <c r="M60">
        <v>59</v>
      </c>
      <c r="N60">
        <v>3037.44</v>
      </c>
      <c r="O60">
        <v>1.7719053836560401E-5</v>
      </c>
      <c r="P60">
        <v>1.4921936786020801E-2</v>
      </c>
      <c r="Q60">
        <v>4.7498000000000002E-3</v>
      </c>
      <c r="R60">
        <v>0.3175</v>
      </c>
      <c r="S60">
        <v>4497488.8516562497</v>
      </c>
      <c r="T60">
        <v>546.46403770430902</v>
      </c>
      <c r="U60">
        <v>598.01581114286796</v>
      </c>
      <c r="V60">
        <v>0.03</v>
      </c>
      <c r="W60">
        <v>199758.83077262301</v>
      </c>
      <c r="X60">
        <v>2.5828430167953501E-2</v>
      </c>
      <c r="Y60">
        <v>6.2223006925849997</v>
      </c>
      <c r="Z60">
        <v>6.2223006947724198</v>
      </c>
      <c r="AA60">
        <v>-2.1874164701784999E-9</v>
      </c>
      <c r="AB60">
        <v>1.6371982484804101E-5</v>
      </c>
      <c r="AC60">
        <v>684.09371172998704</v>
      </c>
      <c r="AD60">
        <v>5675.1847435444397</v>
      </c>
      <c r="AE60">
        <v>598.01581114286796</v>
      </c>
      <c r="AF60">
        <v>0</v>
      </c>
      <c r="AG60">
        <v>1.6453028678356198E-5</v>
      </c>
      <c r="AH60">
        <v>47.669034302412101</v>
      </c>
      <c r="AI60">
        <v>0.27620061044286398</v>
      </c>
      <c r="AJ60">
        <v>39.317014333448299</v>
      </c>
      <c r="AK60">
        <v>4.7786531898420099</v>
      </c>
      <c r="AL60">
        <v>1.1293680422758501</v>
      </c>
      <c r="AM60">
        <v>608.62110599798598</v>
      </c>
      <c r="AN60">
        <v>6.7777250478684397E-8</v>
      </c>
      <c r="AO60">
        <v>8.1046193552141704E-8</v>
      </c>
      <c r="AP60">
        <v>3.5504710385599498</v>
      </c>
      <c r="AQ60">
        <v>4.3258386795717503E-5</v>
      </c>
      <c r="AR60">
        <v>8.2670374359541701E-6</v>
      </c>
      <c r="AS60">
        <v>19.755343269543101</v>
      </c>
      <c r="AT60">
        <v>11.8671200002484</v>
      </c>
      <c r="AU60">
        <v>3.27770578826732</v>
      </c>
      <c r="AV60">
        <v>0.27276525029262599</v>
      </c>
      <c r="AW60">
        <v>9.8430222120597308E-3</v>
      </c>
      <c r="AX60">
        <v>0.27276523981600898</v>
      </c>
      <c r="AY60">
        <v>1.04766171848958E-8</v>
      </c>
      <c r="AZ60">
        <v>1080577.4158407301</v>
      </c>
      <c r="BA60">
        <v>1.2183844432445501E-5</v>
      </c>
      <c r="BB60">
        <v>4491498.4019782096</v>
      </c>
      <c r="BC60">
        <v>-5990.4496780382497</v>
      </c>
      <c r="BD60">
        <v>-0.13319543139795001</v>
      </c>
      <c r="BE60">
        <v>4297110</v>
      </c>
      <c r="BF60">
        <v>1.0452370085890801</v>
      </c>
      <c r="BG60">
        <v>1</v>
      </c>
      <c r="BH60">
        <v>1.4999999999999999E-2</v>
      </c>
      <c r="BI60">
        <v>4.5999999999999999E-2</v>
      </c>
      <c r="BJ60">
        <v>5625</v>
      </c>
      <c r="BK60">
        <v>1.0537800256308201</v>
      </c>
      <c r="BL60">
        <v>62.157068361454002</v>
      </c>
      <c r="BM60">
        <v>4.4914984019782098</v>
      </c>
      <c r="BN60">
        <v>62.157068361454002</v>
      </c>
      <c r="BO60">
        <v>1.0537800256308201</v>
      </c>
      <c r="BP60">
        <v>490.93567837414503</v>
      </c>
      <c r="BQ60">
        <v>1</v>
      </c>
      <c r="BR60" t="s">
        <v>662</v>
      </c>
      <c r="BS60">
        <v>13.78952</v>
      </c>
      <c r="BT60">
        <v>1.0111543599999999</v>
      </c>
      <c r="BU60">
        <v>1.04215544858138</v>
      </c>
      <c r="BV60">
        <v>1.0537800256308201</v>
      </c>
      <c r="BW60">
        <v>0.95303734403812301</v>
      </c>
      <c r="BX60">
        <v>4095306.3014396601</v>
      </c>
      <c r="BY60">
        <v>4297110</v>
      </c>
      <c r="BZ60">
        <v>66.844919786096298</v>
      </c>
      <c r="CA60" t="s">
        <v>782</v>
      </c>
      <c r="CB60" t="s">
        <v>783</v>
      </c>
      <c r="CC60">
        <v>1.04215544858138</v>
      </c>
      <c r="CD60" t="s">
        <v>784</v>
      </c>
      <c r="CE60">
        <v>1.04215544858138</v>
      </c>
      <c r="CF60" t="s">
        <v>785</v>
      </c>
      <c r="CG60">
        <v>0.95303734403812301</v>
      </c>
      <c r="CH60" t="s">
        <v>786</v>
      </c>
      <c r="CI60">
        <v>4095306.3014396601</v>
      </c>
      <c r="CJ60" t="s">
        <v>848</v>
      </c>
      <c r="CK60">
        <v>4297110</v>
      </c>
      <c r="CL60">
        <v>4491498.4019782096</v>
      </c>
      <c r="CM60">
        <v>396192.10053854901</v>
      </c>
      <c r="CN60">
        <v>1.0452370085890801</v>
      </c>
      <c r="CO60">
        <v>9.21996645509571E-2</v>
      </c>
      <c r="CP60">
        <v>9.6742971435198E-2</v>
      </c>
      <c r="CQ60">
        <v>684.09371172998704</v>
      </c>
      <c r="CR60">
        <v>5.9119352439900004</v>
      </c>
      <c r="CS60">
        <v>1.6453028678356198E-5</v>
      </c>
      <c r="CT60">
        <v>7.08037732039844E-9</v>
      </c>
      <c r="CU60">
        <v>8.1046193552141704E-8</v>
      </c>
      <c r="CV60">
        <v>7.0803773203984003E-9</v>
      </c>
      <c r="CW60">
        <v>3.5504710385599498</v>
      </c>
      <c r="CX60">
        <v>1.09883477892003E-3</v>
      </c>
      <c r="CY60" t="s">
        <v>788</v>
      </c>
      <c r="CZ60" t="s">
        <v>803</v>
      </c>
    </row>
    <row r="61" spans="1:104">
      <c r="A61" t="s">
        <v>663</v>
      </c>
      <c r="B61">
        <v>13789520</v>
      </c>
      <c r="C61">
        <v>608.621106065763</v>
      </c>
      <c r="D61">
        <v>85.147893581579396</v>
      </c>
      <c r="E61">
        <v>624.86627494838604</v>
      </c>
      <c r="F61">
        <v>2643264.3898665099</v>
      </c>
      <c r="G61">
        <v>1562686.9740257801</v>
      </c>
      <c r="H61">
        <v>2.2019594042733499E-5</v>
      </c>
      <c r="I61">
        <v>7.2223252690249804E-5</v>
      </c>
      <c r="J61">
        <v>0.49112124879375701</v>
      </c>
      <c r="K61">
        <v>7679.7516396704104</v>
      </c>
      <c r="L61">
        <v>6.5036382888884496E-3</v>
      </c>
      <c r="M61">
        <v>60</v>
      </c>
      <c r="N61">
        <v>3240.84</v>
      </c>
      <c r="O61">
        <v>1.7719053836560401E-5</v>
      </c>
      <c r="P61">
        <v>1.4921936786020801E-2</v>
      </c>
      <c r="Q61">
        <v>4.7498000000000002E-3</v>
      </c>
      <c r="R61">
        <v>0.3175</v>
      </c>
      <c r="S61">
        <v>5075130.76171875</v>
      </c>
      <c r="T61">
        <v>532.84871111815698</v>
      </c>
      <c r="U61">
        <v>587.37059687029</v>
      </c>
      <c r="V61">
        <v>0.03</v>
      </c>
      <c r="W61">
        <v>213135.538190433</v>
      </c>
      <c r="X61">
        <v>2.5140656755995701E-2</v>
      </c>
      <c r="Y61">
        <v>6.3068382175993598</v>
      </c>
      <c r="Z61">
        <v>6.3068382264170504</v>
      </c>
      <c r="AA61">
        <v>-8.8176905777004305E-9</v>
      </c>
      <c r="AB61">
        <v>1.47748438042285E-5</v>
      </c>
      <c r="AC61">
        <v>692.77055776784903</v>
      </c>
      <c r="AD61">
        <v>5974.0546358768597</v>
      </c>
      <c r="AE61">
        <v>587.37059687029</v>
      </c>
      <c r="AF61">
        <v>0</v>
      </c>
      <c r="AG61">
        <v>1.48581050023786E-5</v>
      </c>
      <c r="AH61">
        <v>52.821986141285301</v>
      </c>
      <c r="AI61">
        <v>0.290746048245414</v>
      </c>
      <c r="AJ61">
        <v>37.375523630386603</v>
      </c>
      <c r="AK61">
        <v>5.3710948230686197</v>
      </c>
      <c r="AL61">
        <v>1.1293680422758501</v>
      </c>
      <c r="AM61">
        <v>608.62110605139605</v>
      </c>
      <c r="AN61">
        <v>1.4367060430231499E-8</v>
      </c>
      <c r="AO61">
        <v>8.3261198150071101E-8</v>
      </c>
      <c r="AP61">
        <v>3.6564845959976302</v>
      </c>
      <c r="AQ61">
        <v>4.0786343459228999E-5</v>
      </c>
      <c r="AR61">
        <v>7.4706831002643399E-6</v>
      </c>
      <c r="AS61">
        <v>18.792483476483699</v>
      </c>
      <c r="AT61">
        <v>11.617284874039401</v>
      </c>
      <c r="AU61">
        <v>3.3776796684681898</v>
      </c>
      <c r="AV61">
        <v>0.27880492752943198</v>
      </c>
      <c r="AW61">
        <v>8.8828042590270995E-3</v>
      </c>
      <c r="AX61">
        <v>0.27880492258849299</v>
      </c>
      <c r="AY61">
        <v>4.9409394353716599E-9</v>
      </c>
      <c r="AZ61">
        <v>1080577.4158407301</v>
      </c>
      <c r="BA61">
        <v>1.1154523528930901E-5</v>
      </c>
      <c r="BB61">
        <v>5040047.2103554104</v>
      </c>
      <c r="BC61">
        <v>-35083.551363341503</v>
      </c>
      <c r="BD61">
        <v>-0.69128369318035199</v>
      </c>
      <c r="BE61">
        <v>5016450</v>
      </c>
      <c r="BF61">
        <v>1.00470396602287</v>
      </c>
      <c r="BG61">
        <v>1</v>
      </c>
      <c r="BH61">
        <v>-1.4E-2</v>
      </c>
      <c r="BI61">
        <v>4.5999999999999999E-2</v>
      </c>
      <c r="BJ61">
        <v>5625</v>
      </c>
      <c r="BK61">
        <v>1.0482032406884401</v>
      </c>
      <c r="BL61">
        <v>75.772394947606003</v>
      </c>
      <c r="BM61">
        <v>5.0400472103554099</v>
      </c>
      <c r="BN61">
        <v>75.772394947606003</v>
      </c>
      <c r="BO61">
        <v>1.0482032406884401</v>
      </c>
      <c r="BP61">
        <v>1279.66424028751</v>
      </c>
      <c r="BQ61">
        <v>1</v>
      </c>
      <c r="BR61" t="s">
        <v>663</v>
      </c>
      <c r="BS61">
        <v>13.78952</v>
      </c>
      <c r="BT61">
        <v>1.0111543599999999</v>
      </c>
      <c r="BU61">
        <v>1.0366401828979299</v>
      </c>
      <c r="BV61">
        <v>1.0482032406884401</v>
      </c>
      <c r="BW61">
        <v>0.92951254871956901</v>
      </c>
      <c r="BX61">
        <v>4662853.2250242801</v>
      </c>
      <c r="BY61">
        <v>5016450</v>
      </c>
      <c r="BZ61">
        <v>66.844919786096298</v>
      </c>
      <c r="CA61" t="s">
        <v>782</v>
      </c>
      <c r="CB61" t="s">
        <v>783</v>
      </c>
      <c r="CC61">
        <v>1.0366401828979299</v>
      </c>
      <c r="CD61" t="s">
        <v>784</v>
      </c>
      <c r="CE61">
        <v>1.0366401828979299</v>
      </c>
      <c r="CF61" t="s">
        <v>785</v>
      </c>
      <c r="CG61">
        <v>0.92951254871956901</v>
      </c>
      <c r="CH61" t="s">
        <v>786</v>
      </c>
      <c r="CI61">
        <v>4662853.2250242801</v>
      </c>
      <c r="CJ61" t="s">
        <v>849</v>
      </c>
      <c r="CK61">
        <v>5016450</v>
      </c>
      <c r="CL61">
        <v>5040047.2103554104</v>
      </c>
      <c r="CM61">
        <v>377193.98533112998</v>
      </c>
      <c r="CN61">
        <v>1.00470396602287</v>
      </c>
      <c r="CO61">
        <v>7.5191417303301006E-2</v>
      </c>
      <c r="CP61">
        <v>8.0893385900899797E-2</v>
      </c>
      <c r="CQ61">
        <v>692.77055776784903</v>
      </c>
      <c r="CR61">
        <v>6.07516910060599</v>
      </c>
      <c r="CS61">
        <v>1.48581050023786E-5</v>
      </c>
      <c r="CT61">
        <v>6.1607474226999902E-9</v>
      </c>
      <c r="CU61">
        <v>8.3261198150071101E-8</v>
      </c>
      <c r="CV61">
        <v>6.1607474227219999E-9</v>
      </c>
      <c r="CW61">
        <v>3.6564845959976302</v>
      </c>
      <c r="CX61">
        <v>1.1143300709401901E-3</v>
      </c>
      <c r="CY61" t="s">
        <v>788</v>
      </c>
      <c r="CZ61" t="s">
        <v>803</v>
      </c>
    </row>
    <row r="62" spans="1:104">
      <c r="A62" t="s">
        <v>664</v>
      </c>
      <c r="B62">
        <v>13789520</v>
      </c>
      <c r="C62">
        <v>608.621106065763</v>
      </c>
      <c r="D62">
        <v>85.147893581579396</v>
      </c>
      <c r="E62">
        <v>624.86627494838604</v>
      </c>
      <c r="F62">
        <v>2643264.3898665099</v>
      </c>
      <c r="G62">
        <v>1562686.9740257801</v>
      </c>
      <c r="H62">
        <v>2.2019594042733499E-5</v>
      </c>
      <c r="I62">
        <v>7.2223252690249804E-5</v>
      </c>
      <c r="J62">
        <v>0.49112124879375701</v>
      </c>
      <c r="K62">
        <v>7679.7516396704104</v>
      </c>
      <c r="L62">
        <v>6.5036382888884496E-3</v>
      </c>
      <c r="M62">
        <v>61</v>
      </c>
      <c r="N62">
        <v>3254.4</v>
      </c>
      <c r="O62">
        <v>1.7719053836560401E-5</v>
      </c>
      <c r="P62">
        <v>1.4921936786020801E-2</v>
      </c>
      <c r="Q62">
        <v>4.7498000000000002E-3</v>
      </c>
      <c r="R62">
        <v>0.3175</v>
      </c>
      <c r="S62">
        <v>5117486.2632812504</v>
      </c>
      <c r="T62">
        <v>531.74235590187595</v>
      </c>
      <c r="U62">
        <v>586.49019431714999</v>
      </c>
      <c r="V62">
        <v>0.03</v>
      </c>
      <c r="W62">
        <v>214027.318684953</v>
      </c>
      <c r="X62">
        <v>2.5097279250446199E-2</v>
      </c>
      <c r="Y62">
        <v>6.3122861547861699</v>
      </c>
      <c r="Z62">
        <v>6.3122861986763299</v>
      </c>
      <c r="AA62">
        <v>-4.3890162615412003E-8</v>
      </c>
      <c r="AB62">
        <v>1.46773007210318E-5</v>
      </c>
      <c r="AC62">
        <v>693.434618742515</v>
      </c>
      <c r="AD62">
        <v>5993.8730869541596</v>
      </c>
      <c r="AE62">
        <v>586.490195296043</v>
      </c>
      <c r="AF62">
        <v>9.7889346761803608E-7</v>
      </c>
      <c r="AG62">
        <v>1.47615528255763E-5</v>
      </c>
      <c r="AH62">
        <v>53.173032937063702</v>
      </c>
      <c r="AI62">
        <v>0.29171057513448301</v>
      </c>
      <c r="AJ62">
        <v>37.255831488851697</v>
      </c>
      <c r="AK62">
        <v>5.4162527390661701</v>
      </c>
      <c r="AL62">
        <v>1.1293680422758501</v>
      </c>
      <c r="AM62">
        <v>608.62110605363296</v>
      </c>
      <c r="AN62">
        <v>1.2130385584896401E-8</v>
      </c>
      <c r="AO62">
        <v>8.42521045444644E-8</v>
      </c>
      <c r="AP62">
        <v>3.66354752886429</v>
      </c>
      <c r="AQ62">
        <v>4.0629231524403199E-5</v>
      </c>
      <c r="AR62">
        <v>7.4229024650603804E-6</v>
      </c>
      <c r="AS62">
        <v>18.734235257236602</v>
      </c>
      <c r="AT62">
        <v>11.6017630623834</v>
      </c>
      <c r="AU62">
        <v>3.3843569755018499</v>
      </c>
      <c r="AV62">
        <v>0.27919055336244097</v>
      </c>
      <c r="AW62">
        <v>8.8241602471959696E-3</v>
      </c>
      <c r="AX62">
        <v>0.27919054615139199</v>
      </c>
      <c r="AY62">
        <v>7.2110495907828903E-9</v>
      </c>
      <c r="AZ62">
        <v>1080577.4158407301</v>
      </c>
      <c r="BA62">
        <v>1.10901335943629E-5</v>
      </c>
      <c r="BB62">
        <v>5129640.7697808798</v>
      </c>
      <c r="BC62">
        <v>12154.506499635099</v>
      </c>
      <c r="BD62">
        <v>0.23750931364184599</v>
      </c>
      <c r="BE62">
        <v>4101500</v>
      </c>
      <c r="BF62">
        <v>1.25067433128877</v>
      </c>
      <c r="BG62">
        <v>1</v>
      </c>
      <c r="BH62">
        <v>-0.09</v>
      </c>
      <c r="BI62">
        <v>4.5999999999999999E-2</v>
      </c>
      <c r="BJ62">
        <v>5625</v>
      </c>
      <c r="BK62">
        <v>1.0476775982709401</v>
      </c>
      <c r="BL62">
        <v>76.878750163887005</v>
      </c>
      <c r="BM62">
        <v>5.1296407697808801</v>
      </c>
      <c r="BN62">
        <v>76.878750163887005</v>
      </c>
      <c r="BO62">
        <v>1.0476775982709401</v>
      </c>
      <c r="BP62">
        <v>1360.0422136504001</v>
      </c>
      <c r="BQ62">
        <v>1</v>
      </c>
      <c r="BR62" t="s">
        <v>664</v>
      </c>
      <c r="BS62">
        <v>13.78952</v>
      </c>
      <c r="BT62">
        <v>1.0111543599999999</v>
      </c>
      <c r="BU62">
        <v>1.03612033900634</v>
      </c>
      <c r="BV62">
        <v>1.0476775982709401</v>
      </c>
      <c r="BW62">
        <v>1.1610462010707101</v>
      </c>
      <c r="BX62">
        <v>4762030.9936915301</v>
      </c>
      <c r="BY62">
        <v>4101500</v>
      </c>
      <c r="BZ62">
        <v>66.844919786096298</v>
      </c>
      <c r="CA62" t="s">
        <v>782</v>
      </c>
      <c r="CB62" t="s">
        <v>783</v>
      </c>
      <c r="CC62">
        <v>1.03612033900634</v>
      </c>
      <c r="CD62" t="s">
        <v>784</v>
      </c>
      <c r="CE62">
        <v>1.03612033900634</v>
      </c>
      <c r="CF62" t="s">
        <v>785</v>
      </c>
      <c r="CG62">
        <v>1.1610462010707101</v>
      </c>
      <c r="CH62" t="s">
        <v>786</v>
      </c>
      <c r="CI62">
        <v>4762030.9936915301</v>
      </c>
      <c r="CJ62" t="s">
        <v>850</v>
      </c>
      <c r="CK62">
        <v>4101500</v>
      </c>
      <c r="CL62">
        <v>5129640.7697808798</v>
      </c>
      <c r="CM62">
        <v>367609.77608934999</v>
      </c>
      <c r="CN62">
        <v>1.25067433128877</v>
      </c>
      <c r="CO62">
        <v>8.9628130218059904E-2</v>
      </c>
      <c r="CP62">
        <v>7.7196006614900795E-2</v>
      </c>
      <c r="CQ62">
        <v>693.434618742515</v>
      </c>
      <c r="CR62">
        <v>6.0854748754020402</v>
      </c>
      <c r="CS62">
        <v>1.47615528255763E-5</v>
      </c>
      <c r="CT62">
        <v>5.9679728743005196E-9</v>
      </c>
      <c r="CU62">
        <v>8.42521045444644E-8</v>
      </c>
      <c r="CV62">
        <v>5.9679728742632998E-9</v>
      </c>
      <c r="CW62">
        <v>3.66354752886429</v>
      </c>
      <c r="CX62">
        <v>1.09004589723982E-3</v>
      </c>
      <c r="CY62" t="s">
        <v>788</v>
      </c>
      <c r="CZ62" t="s">
        <v>789</v>
      </c>
    </row>
    <row r="63" spans="1:104">
      <c r="A63" t="s">
        <v>665</v>
      </c>
      <c r="B63">
        <v>13789520</v>
      </c>
      <c r="C63">
        <v>608.621106065763</v>
      </c>
      <c r="D63">
        <v>85.147893581579396</v>
      </c>
      <c r="E63">
        <v>624.86627494838604</v>
      </c>
      <c r="F63">
        <v>2643264.3898665099</v>
      </c>
      <c r="G63">
        <v>1562686.9740257801</v>
      </c>
      <c r="H63">
        <v>2.2019594042733499E-5</v>
      </c>
      <c r="I63">
        <v>7.2223252690249804E-5</v>
      </c>
      <c r="J63">
        <v>0.49112124879375701</v>
      </c>
      <c r="K63">
        <v>7679.7516396704104</v>
      </c>
      <c r="L63">
        <v>6.5036382888884496E-3</v>
      </c>
      <c r="M63">
        <v>62</v>
      </c>
      <c r="N63">
        <v>3390</v>
      </c>
      <c r="O63">
        <v>1.7719053836560401E-5</v>
      </c>
      <c r="P63">
        <v>1.4921936786020801E-2</v>
      </c>
      <c r="Q63">
        <v>4.7498000000000002E-3</v>
      </c>
      <c r="R63">
        <v>0.3175</v>
      </c>
      <c r="S63">
        <v>5979792.80078125</v>
      </c>
      <c r="T63">
        <v>502.18664486312503</v>
      </c>
      <c r="U63">
        <v>563.60068383543796</v>
      </c>
      <c r="V63">
        <v>0.03</v>
      </c>
      <c r="W63">
        <v>222945.12363016</v>
      </c>
      <c r="X63">
        <v>2.4678932692460701E-2</v>
      </c>
      <c r="Y63">
        <v>6.3655628904620603</v>
      </c>
      <c r="Z63">
        <v>6.3655629128054798</v>
      </c>
      <c r="AA63">
        <v>-2.2343423999870999E-8</v>
      </c>
      <c r="AB63">
        <v>1.37558974038971E-5</v>
      </c>
      <c r="AC63">
        <v>711.04840159217304</v>
      </c>
      <c r="AD63">
        <v>6191.3616856873095</v>
      </c>
      <c r="AE63">
        <v>563.60068498187604</v>
      </c>
      <c r="AF63">
        <v>1.1464388762760799E-6</v>
      </c>
      <c r="AG63">
        <v>1.3848360539931899E-5</v>
      </c>
      <c r="AH63">
        <v>56.7346914382709</v>
      </c>
      <c r="AI63">
        <v>0.30132197528980798</v>
      </c>
      <c r="AJ63">
        <v>36.1026606831945</v>
      </c>
      <c r="AK63">
        <v>6.5740820614509303</v>
      </c>
      <c r="AL63">
        <v>1.1293680422758501</v>
      </c>
      <c r="AM63">
        <v>608.62110602846496</v>
      </c>
      <c r="AN63">
        <v>3.7298491406545502E-8</v>
      </c>
      <c r="AO63">
        <v>9.2463136034816101E-8</v>
      </c>
      <c r="AP63">
        <v>3.7329728568980198</v>
      </c>
      <c r="AQ63">
        <v>3.9132050401127103E-5</v>
      </c>
      <c r="AR63">
        <v>6.9704118379833704E-6</v>
      </c>
      <c r="AS63">
        <v>18.171855988526499</v>
      </c>
      <c r="AT63">
        <v>11.449370114776301</v>
      </c>
      <c r="AU63">
        <v>3.4499468188084901</v>
      </c>
      <c r="AV63">
        <v>0.28302603808953303</v>
      </c>
      <c r="AW63">
        <v>8.2702020857307601E-3</v>
      </c>
      <c r="AX63">
        <v>0.28302600331077399</v>
      </c>
      <c r="AY63">
        <v>3.4778759483433701E-8</v>
      </c>
      <c r="AZ63">
        <v>1080577.4158407301</v>
      </c>
      <c r="BA63">
        <v>1.04828113948957E-5</v>
      </c>
      <c r="BB63">
        <v>5955713.7940454204</v>
      </c>
      <c r="BC63">
        <v>-24079.0067358259</v>
      </c>
      <c r="BD63">
        <v>-0.40267292760846202</v>
      </c>
      <c r="BE63">
        <v>5300400</v>
      </c>
      <c r="BF63">
        <v>1.1236347811571601</v>
      </c>
      <c r="BG63">
        <v>1</v>
      </c>
      <c r="BH63">
        <v>-0.14399999999999999</v>
      </c>
      <c r="BI63">
        <v>4.5999999999999999E-2</v>
      </c>
      <c r="BJ63">
        <v>5625</v>
      </c>
      <c r="BK63">
        <v>1.03237777583044</v>
      </c>
      <c r="BL63">
        <v>106.434461202638</v>
      </c>
      <c r="BM63">
        <v>5.9557137940454199</v>
      </c>
      <c r="BN63">
        <v>106.434461202638</v>
      </c>
      <c r="BO63">
        <v>1.03237777583044</v>
      </c>
      <c r="BP63">
        <v>4413.5376352848098</v>
      </c>
      <c r="BQ63">
        <v>1</v>
      </c>
      <c r="BR63" t="s">
        <v>665</v>
      </c>
      <c r="BS63">
        <v>13.78952</v>
      </c>
      <c r="BT63">
        <v>1.0111543599999999</v>
      </c>
      <c r="BU63">
        <v>1.0209892936924401</v>
      </c>
      <c r="BV63">
        <v>1.03237777583044</v>
      </c>
      <c r="BW63">
        <v>1.0477304514613499</v>
      </c>
      <c r="BX63">
        <v>5553390.4849257404</v>
      </c>
      <c r="BY63">
        <v>5300400</v>
      </c>
      <c r="BZ63">
        <v>66.844919786096298</v>
      </c>
      <c r="CA63" t="s">
        <v>782</v>
      </c>
      <c r="CB63" t="s">
        <v>783</v>
      </c>
      <c r="CC63">
        <v>1.0209892936924401</v>
      </c>
      <c r="CD63" t="s">
        <v>784</v>
      </c>
      <c r="CE63">
        <v>1.0209892936924401</v>
      </c>
      <c r="CF63" t="s">
        <v>785</v>
      </c>
      <c r="CG63">
        <v>1.0477304514613499</v>
      </c>
      <c r="CH63" t="s">
        <v>786</v>
      </c>
      <c r="CI63">
        <v>5553390.4849257404</v>
      </c>
      <c r="CJ63" t="s">
        <v>851</v>
      </c>
      <c r="CK63">
        <v>5300400</v>
      </c>
      <c r="CL63">
        <v>5955713.7940454204</v>
      </c>
      <c r="CM63">
        <v>402323.30911968002</v>
      </c>
      <c r="CN63">
        <v>1.1236347811571601</v>
      </c>
      <c r="CO63">
        <v>7.5904329695810194E-2</v>
      </c>
      <c r="CP63">
        <v>7.2446428935935406E-2</v>
      </c>
      <c r="CQ63">
        <v>711.04840159217304</v>
      </c>
      <c r="CR63">
        <v>6.3299068791450299</v>
      </c>
      <c r="CS63">
        <v>1.3848360539931899E-5</v>
      </c>
      <c r="CT63">
        <v>6.1602667651990898E-9</v>
      </c>
      <c r="CU63">
        <v>9.2463136034816101E-8</v>
      </c>
      <c r="CV63">
        <v>6.1602667652008004E-9</v>
      </c>
      <c r="CW63">
        <v>3.7329728568980198</v>
      </c>
      <c r="CX63">
        <v>1.23818382625984E-3</v>
      </c>
      <c r="CY63" t="s">
        <v>788</v>
      </c>
      <c r="CZ63" t="s">
        <v>789</v>
      </c>
    </row>
    <row r="64" spans="1:104">
      <c r="A64" t="s">
        <v>666</v>
      </c>
      <c r="B64">
        <v>13789520</v>
      </c>
      <c r="C64">
        <v>608.621106065763</v>
      </c>
      <c r="D64">
        <v>85.147893581579396</v>
      </c>
      <c r="E64">
        <v>624.86627494838604</v>
      </c>
      <c r="F64">
        <v>2643264.3898665099</v>
      </c>
      <c r="G64">
        <v>1562686.9740257801</v>
      </c>
      <c r="H64">
        <v>2.2019594042733499E-5</v>
      </c>
      <c r="I64">
        <v>7.2223252690249804E-5</v>
      </c>
      <c r="J64">
        <v>0.49112124879375701</v>
      </c>
      <c r="K64">
        <v>7679.7516396704104</v>
      </c>
      <c r="L64">
        <v>6.5036382888884496E-3</v>
      </c>
      <c r="M64">
        <v>63</v>
      </c>
      <c r="N64">
        <v>3390</v>
      </c>
      <c r="O64">
        <v>1.7719053836560401E-5</v>
      </c>
      <c r="P64">
        <v>1.4921936786020801E-2</v>
      </c>
      <c r="Q64">
        <v>4.7498000000000002E-3</v>
      </c>
      <c r="R64">
        <v>0.3175</v>
      </c>
      <c r="S64">
        <v>5331194.82421875</v>
      </c>
      <c r="T64">
        <v>528.989187332651</v>
      </c>
      <c r="U64">
        <v>583.74195513102404</v>
      </c>
      <c r="V64">
        <v>0.03</v>
      </c>
      <c r="W64">
        <v>222945.12363016</v>
      </c>
      <c r="X64">
        <v>2.4678932692460701E-2</v>
      </c>
      <c r="Y64">
        <v>6.3655628904620603</v>
      </c>
      <c r="Z64">
        <v>6.3655629128054798</v>
      </c>
      <c r="AA64">
        <v>-2.2343423999870999E-8</v>
      </c>
      <c r="AB64">
        <v>1.37558974038971E-5</v>
      </c>
      <c r="AC64">
        <v>694.48870280499898</v>
      </c>
      <c r="AD64">
        <v>6191.3616856873095</v>
      </c>
      <c r="AE64">
        <v>583.74195513102404</v>
      </c>
      <c r="AF64">
        <v>0</v>
      </c>
      <c r="AG64">
        <v>1.38384385418784E-5</v>
      </c>
      <c r="AH64">
        <v>56.7346914382709</v>
      </c>
      <c r="AI64">
        <v>0.30132197528980798</v>
      </c>
      <c r="AJ64">
        <v>36.0767940451912</v>
      </c>
      <c r="AK64">
        <v>5.5118662677707304</v>
      </c>
      <c r="AL64">
        <v>1.1293680422758501</v>
      </c>
      <c r="AM64">
        <v>608.62110603449605</v>
      </c>
      <c r="AN64">
        <v>3.1266949918062898E-8</v>
      </c>
      <c r="AO64">
        <v>8.2541137981313205E-8</v>
      </c>
      <c r="AP64">
        <v>3.73097807307663</v>
      </c>
      <c r="AQ64">
        <v>3.9173905832633199E-5</v>
      </c>
      <c r="AR64">
        <v>6.96048983992987E-6</v>
      </c>
      <c r="AS64">
        <v>18.145989350523202</v>
      </c>
      <c r="AT64">
        <v>11.4422478193495</v>
      </c>
      <c r="AU64">
        <v>3.4478007146818799</v>
      </c>
      <c r="AV64">
        <v>0.283177358394745</v>
      </c>
      <c r="AW64">
        <v>8.2702020857307601E-3</v>
      </c>
      <c r="AX64">
        <v>0.28317732440711402</v>
      </c>
      <c r="AY64">
        <v>3.3987630765341901E-8</v>
      </c>
      <c r="AZ64">
        <v>1080577.4158407301</v>
      </c>
      <c r="BA64">
        <v>1.04996344297274E-5</v>
      </c>
      <c r="BB64">
        <v>5308101.8338287603</v>
      </c>
      <c r="BC64">
        <v>-23092.990389986</v>
      </c>
      <c r="BD64">
        <v>-0.43316725708612802</v>
      </c>
      <c r="BE64">
        <v>5300400</v>
      </c>
      <c r="BF64">
        <v>1.00145306652871</v>
      </c>
      <c r="BG64">
        <v>1</v>
      </c>
      <c r="BH64">
        <v>-2.7E-2</v>
      </c>
      <c r="BI64">
        <v>4.5999999999999999E-2</v>
      </c>
      <c r="BJ64">
        <v>5625</v>
      </c>
      <c r="BK64">
        <v>1.04633515751131</v>
      </c>
      <c r="BL64">
        <v>79.631918733112002</v>
      </c>
      <c r="BM64">
        <v>5.3081018338287604</v>
      </c>
      <c r="BN64">
        <v>79.631918733112002</v>
      </c>
      <c r="BO64">
        <v>1.04633515751131</v>
      </c>
      <c r="BP64">
        <v>1570.6889824679899</v>
      </c>
      <c r="BQ64">
        <v>1</v>
      </c>
      <c r="BR64" t="s">
        <v>666</v>
      </c>
      <c r="BS64">
        <v>13.78952</v>
      </c>
      <c r="BT64">
        <v>1.0111543599999999</v>
      </c>
      <c r="BU64">
        <v>1.0347927071306</v>
      </c>
      <c r="BV64">
        <v>1.04633515751131</v>
      </c>
      <c r="BW64">
        <v>0.91958096031630798</v>
      </c>
      <c r="BX64">
        <v>4874146.9220605604</v>
      </c>
      <c r="BY64">
        <v>5300400</v>
      </c>
      <c r="BZ64">
        <v>66.844919786096298</v>
      </c>
      <c r="CA64" t="s">
        <v>782</v>
      </c>
      <c r="CB64" t="s">
        <v>783</v>
      </c>
      <c r="CC64">
        <v>1.0347927071306</v>
      </c>
      <c r="CD64" t="s">
        <v>784</v>
      </c>
      <c r="CE64">
        <v>1.0347927071306</v>
      </c>
      <c r="CF64" t="s">
        <v>785</v>
      </c>
      <c r="CG64">
        <v>0.91958096031630798</v>
      </c>
      <c r="CH64" t="s">
        <v>786</v>
      </c>
      <c r="CI64">
        <v>4874146.9220605604</v>
      </c>
      <c r="CJ64" t="s">
        <v>852</v>
      </c>
      <c r="CK64">
        <v>5300400</v>
      </c>
      <c r="CL64">
        <v>5308101.8338287603</v>
      </c>
      <c r="CM64">
        <v>433954.91176819999</v>
      </c>
      <c r="CN64">
        <v>1.00145306652871</v>
      </c>
      <c r="CO64">
        <v>8.1872106212401999E-2</v>
      </c>
      <c r="CP64">
        <v>8.9031971893198503E-2</v>
      </c>
      <c r="CQ64">
        <v>694.48870280499898</v>
      </c>
      <c r="CR64">
        <v>6.0733065055019297</v>
      </c>
      <c r="CS64">
        <v>1.38384385418784E-5</v>
      </c>
      <c r="CT64">
        <v>6.6661829750999002E-9</v>
      </c>
      <c r="CU64">
        <v>8.2541137981313205E-8</v>
      </c>
      <c r="CV64">
        <v>6.6661829751355103E-9</v>
      </c>
      <c r="CW64">
        <v>3.73097807307663</v>
      </c>
      <c r="CX64">
        <v>1.34172631960983E-3</v>
      </c>
      <c r="CY64" t="s">
        <v>788</v>
      </c>
      <c r="CZ64" t="s">
        <v>803</v>
      </c>
    </row>
    <row r="65" spans="1:104">
      <c r="A65" t="s">
        <v>667</v>
      </c>
      <c r="B65">
        <v>13789520</v>
      </c>
      <c r="C65">
        <v>608.621106065763</v>
      </c>
      <c r="D65">
        <v>85.147893581579396</v>
      </c>
      <c r="E65">
        <v>624.86627494838604</v>
      </c>
      <c r="F65">
        <v>2643264.3898665099</v>
      </c>
      <c r="G65">
        <v>1562686.9740257801</v>
      </c>
      <c r="H65">
        <v>2.2019594042733499E-5</v>
      </c>
      <c r="I65">
        <v>7.2223252690249804E-5</v>
      </c>
      <c r="J65">
        <v>0.49112124879375701</v>
      </c>
      <c r="K65">
        <v>7679.7516396704104</v>
      </c>
      <c r="L65">
        <v>6.5036382888884496E-3</v>
      </c>
      <c r="M65">
        <v>64</v>
      </c>
      <c r="N65">
        <v>3403.56</v>
      </c>
      <c r="O65">
        <v>1.7719053836560401E-5</v>
      </c>
      <c r="P65">
        <v>1.4921936786020801E-2</v>
      </c>
      <c r="Q65">
        <v>4.7498000000000002E-3</v>
      </c>
      <c r="R65">
        <v>0.3175</v>
      </c>
      <c r="S65">
        <v>6418317.08984375</v>
      </c>
      <c r="T65">
        <v>486.08905396706899</v>
      </c>
      <c r="U65">
        <v>551.74423158579805</v>
      </c>
      <c r="V65">
        <v>0.03</v>
      </c>
      <c r="W65">
        <v>223836.90412468</v>
      </c>
      <c r="X65">
        <v>2.4638575604823201E-2</v>
      </c>
      <c r="Y65">
        <v>6.3707740372673998</v>
      </c>
      <c r="Z65">
        <v>6.3707740577340601</v>
      </c>
      <c r="AA65">
        <v>-2.04666577019452E-8</v>
      </c>
      <c r="AB65">
        <v>1.36688594841877E-5</v>
      </c>
      <c r="AC65">
        <v>721.18315988567599</v>
      </c>
      <c r="AD65">
        <v>6211.0424832401304</v>
      </c>
      <c r="AE65">
        <v>551.74423158579805</v>
      </c>
      <c r="AF65">
        <v>0</v>
      </c>
      <c r="AG65">
        <v>1.3766911303645E-5</v>
      </c>
      <c r="AH65">
        <v>57.095955633272197</v>
      </c>
      <c r="AI65">
        <v>0.30227980283970002</v>
      </c>
      <c r="AJ65">
        <v>36.004409015090303</v>
      </c>
      <c r="AK65">
        <v>7.2277208382805496</v>
      </c>
      <c r="AL65">
        <v>1.1293680422758501</v>
      </c>
      <c r="AM65">
        <v>608.62110602843904</v>
      </c>
      <c r="AN65">
        <v>3.7323957258195197E-8</v>
      </c>
      <c r="AO65">
        <v>9.8051819457300994E-8</v>
      </c>
      <c r="AP65">
        <v>3.7407951419744898</v>
      </c>
      <c r="AQ65">
        <v>3.8968565365990999E-5</v>
      </c>
      <c r="AR65">
        <v>6.9324815615511597E-6</v>
      </c>
      <c r="AS65">
        <v>18.130421277979401</v>
      </c>
      <c r="AT65">
        <v>11.4379563050486</v>
      </c>
      <c r="AU65">
        <v>3.4574631767791999</v>
      </c>
      <c r="AV65">
        <v>0.28333196519528703</v>
      </c>
      <c r="AW65">
        <v>8.2178738977555996E-3</v>
      </c>
      <c r="AX65">
        <v>0.28333196250227599</v>
      </c>
      <c r="AY65">
        <v>2.6930112584366802E-9</v>
      </c>
      <c r="AZ65">
        <v>1080577.4158407301</v>
      </c>
      <c r="BA65">
        <v>1.04171877600927E-5</v>
      </c>
      <c r="BB65">
        <v>6355476.79134259</v>
      </c>
      <c r="BC65">
        <v>-62840.298501160003</v>
      </c>
      <c r="BD65">
        <v>-0.97907749993526405</v>
      </c>
      <c r="BE65">
        <v>5836750</v>
      </c>
      <c r="BF65">
        <v>1.0888725388859499</v>
      </c>
      <c r="BG65">
        <v>1</v>
      </c>
      <c r="BH65">
        <v>-0.17399999999999999</v>
      </c>
      <c r="BI65">
        <v>4.5999999999999999E-2</v>
      </c>
      <c r="BJ65">
        <v>5625</v>
      </c>
      <c r="BK65">
        <v>1.0250114030639901</v>
      </c>
      <c r="BL65">
        <v>122.532052098694</v>
      </c>
      <c r="BM65">
        <v>6.35547679134259</v>
      </c>
      <c r="BN65">
        <v>122.532052098694</v>
      </c>
      <c r="BO65">
        <v>1.0250114030639901</v>
      </c>
      <c r="BP65">
        <v>6811.5396236215402</v>
      </c>
      <c r="BQ65">
        <v>1</v>
      </c>
      <c r="BR65" t="s">
        <v>667</v>
      </c>
      <c r="BS65">
        <v>13.78952</v>
      </c>
      <c r="BT65">
        <v>1.0111543599999999</v>
      </c>
      <c r="BU65">
        <v>1.01370418168794</v>
      </c>
      <c r="BV65">
        <v>1.0250114030639901</v>
      </c>
      <c r="BW65">
        <v>1.0376475756552499</v>
      </c>
      <c r="BX65">
        <v>6056489.4872057997</v>
      </c>
      <c r="BY65">
        <v>5836750</v>
      </c>
      <c r="BZ65">
        <v>66.844919786096298</v>
      </c>
      <c r="CA65" t="s">
        <v>782</v>
      </c>
      <c r="CB65" t="s">
        <v>783</v>
      </c>
      <c r="CC65">
        <v>1.01370418168794</v>
      </c>
      <c r="CD65" t="s">
        <v>784</v>
      </c>
      <c r="CE65">
        <v>1.01370418168794</v>
      </c>
      <c r="CF65" t="s">
        <v>785</v>
      </c>
      <c r="CG65">
        <v>1.0376475756552499</v>
      </c>
      <c r="CH65" t="s">
        <v>786</v>
      </c>
      <c r="CI65">
        <v>6056489.4872057997</v>
      </c>
      <c r="CJ65" t="s">
        <v>853</v>
      </c>
      <c r="CK65">
        <v>5836750</v>
      </c>
      <c r="CL65">
        <v>6355476.79134259</v>
      </c>
      <c r="CM65">
        <v>298987.30413678999</v>
      </c>
      <c r="CN65">
        <v>1.0888725388859499</v>
      </c>
      <c r="CO65">
        <v>5.1224963230699999E-2</v>
      </c>
      <c r="CP65">
        <v>4.9366436574915802E-2</v>
      </c>
      <c r="CQ65">
        <v>721.18315988567599</v>
      </c>
      <c r="CR65">
        <v>6.44028109484998</v>
      </c>
      <c r="CS65">
        <v>1.3766911303645E-5</v>
      </c>
      <c r="CT65">
        <v>4.54369375980011E-9</v>
      </c>
      <c r="CU65">
        <v>9.8051819457300994E-8</v>
      </c>
      <c r="CV65">
        <v>4.5436937598577E-9</v>
      </c>
      <c r="CW65">
        <v>3.7407951419744898</v>
      </c>
      <c r="CX65">
        <v>9.2114191016001701E-4</v>
      </c>
      <c r="CY65" t="s">
        <v>788</v>
      </c>
      <c r="CZ65" t="s">
        <v>789</v>
      </c>
    </row>
    <row r="66" spans="1:104">
      <c r="A66" t="s">
        <v>668</v>
      </c>
      <c r="B66">
        <v>13789520</v>
      </c>
      <c r="C66">
        <v>608.621106065763</v>
      </c>
      <c r="D66">
        <v>85.147893581579396</v>
      </c>
      <c r="E66">
        <v>624.86627494838604</v>
      </c>
      <c r="F66">
        <v>2643264.3898665099</v>
      </c>
      <c r="G66">
        <v>1562686.9740257801</v>
      </c>
      <c r="H66">
        <v>2.2019594042733499E-5</v>
      </c>
      <c r="I66">
        <v>7.2223252690249804E-5</v>
      </c>
      <c r="J66">
        <v>0.49112124879375701</v>
      </c>
      <c r="K66">
        <v>7679.7516396704104</v>
      </c>
      <c r="L66">
        <v>6.5036382888884496E-3</v>
      </c>
      <c r="M66">
        <v>65</v>
      </c>
      <c r="N66">
        <v>3403.56</v>
      </c>
      <c r="O66">
        <v>1.7719053836560401E-5</v>
      </c>
      <c r="P66">
        <v>1.4921936786020801E-2</v>
      </c>
      <c r="Q66">
        <v>4.7498000000000002E-3</v>
      </c>
      <c r="R66">
        <v>0.3175</v>
      </c>
      <c r="S66">
        <v>5711991.64453125</v>
      </c>
      <c r="T66">
        <v>513.90123078477097</v>
      </c>
      <c r="U66">
        <v>572.33116198462096</v>
      </c>
      <c r="V66">
        <v>0.03</v>
      </c>
      <c r="W66">
        <v>223836.90412468</v>
      </c>
      <c r="X66">
        <v>2.4638575604823201E-2</v>
      </c>
      <c r="Y66">
        <v>6.3707740372673998</v>
      </c>
      <c r="Z66">
        <v>6.3707740577340601</v>
      </c>
      <c r="AA66">
        <v>-2.04666577019452E-8</v>
      </c>
      <c r="AB66">
        <v>1.36688594841877E-5</v>
      </c>
      <c r="AC66">
        <v>703.80334300962795</v>
      </c>
      <c r="AD66">
        <v>6211.0424832401304</v>
      </c>
      <c r="AE66">
        <v>572.33116306258705</v>
      </c>
      <c r="AF66">
        <v>1.07796540760319E-6</v>
      </c>
      <c r="AG66">
        <v>1.37578211445449E-5</v>
      </c>
      <c r="AH66">
        <v>57.095955633272197</v>
      </c>
      <c r="AI66">
        <v>0.30227980283970002</v>
      </c>
      <c r="AJ66">
        <v>35.980635650169503</v>
      </c>
      <c r="AK66">
        <v>6.1123936976578799</v>
      </c>
      <c r="AL66">
        <v>1.1293680422758501</v>
      </c>
      <c r="AM66">
        <v>608.62110603446399</v>
      </c>
      <c r="AN66">
        <v>3.1299009606300401E-8</v>
      </c>
      <c r="AO66">
        <v>8.8961660357155396E-8</v>
      </c>
      <c r="AP66">
        <v>3.7389517234120202</v>
      </c>
      <c r="AQ66">
        <v>3.9007000248595599E-5</v>
      </c>
      <c r="AR66">
        <v>6.9233914024510201E-6</v>
      </c>
      <c r="AS66">
        <v>18.106647913058602</v>
      </c>
      <c r="AT66">
        <v>11.4313957942617</v>
      </c>
      <c r="AU66">
        <v>3.4554800668719898</v>
      </c>
      <c r="AV66">
        <v>0.28347165654003098</v>
      </c>
      <c r="AW66">
        <v>8.2178738977555996E-3</v>
      </c>
      <c r="AX66">
        <v>0.28347165390180501</v>
      </c>
      <c r="AY66">
        <v>2.6382260820412301E-9</v>
      </c>
      <c r="AZ66">
        <v>1080577.4158407301</v>
      </c>
      <c r="BA66">
        <v>1.04326033428961E-5</v>
      </c>
      <c r="BB66">
        <v>5757754.6756745297</v>
      </c>
      <c r="BC66">
        <v>45763.031143284403</v>
      </c>
      <c r="BD66">
        <v>0.801174686365283</v>
      </c>
      <c r="BE66">
        <v>5836750</v>
      </c>
      <c r="BF66">
        <v>0.98646587153373599</v>
      </c>
      <c r="BG66">
        <v>1</v>
      </c>
      <c r="BH66">
        <v>-5.6000000000000001E-2</v>
      </c>
      <c r="BI66">
        <v>4.5999999999999999E-2</v>
      </c>
      <c r="BJ66">
        <v>5625</v>
      </c>
      <c r="BK66">
        <v>1.03846893034034</v>
      </c>
      <c r="BL66">
        <v>94.719875280991999</v>
      </c>
      <c r="BM66">
        <v>5.7577546756745299</v>
      </c>
      <c r="BN66">
        <v>94.719875280991999</v>
      </c>
      <c r="BO66">
        <v>1.03846893034034</v>
      </c>
      <c r="BP66">
        <v>2994.26475076732</v>
      </c>
      <c r="BQ66">
        <v>1</v>
      </c>
      <c r="BR66" t="s">
        <v>668</v>
      </c>
      <c r="BS66">
        <v>13.78952</v>
      </c>
      <c r="BT66">
        <v>1.0111543599999999</v>
      </c>
      <c r="BU66">
        <v>1.02701325477184</v>
      </c>
      <c r="BV66">
        <v>1.03846893034034</v>
      </c>
      <c r="BW66">
        <v>0.90117825915192395</v>
      </c>
      <c r="BX66">
        <v>5259952.2041049898</v>
      </c>
      <c r="BY66">
        <v>5836750</v>
      </c>
      <c r="BZ66">
        <v>66.844919786096298</v>
      </c>
      <c r="CA66" t="s">
        <v>782</v>
      </c>
      <c r="CB66" t="s">
        <v>783</v>
      </c>
      <c r="CC66">
        <v>1.02701325477184</v>
      </c>
      <c r="CD66" t="s">
        <v>784</v>
      </c>
      <c r="CE66">
        <v>1.02701325477184</v>
      </c>
      <c r="CF66" t="s">
        <v>785</v>
      </c>
      <c r="CG66">
        <v>0.90117825915192395</v>
      </c>
      <c r="CH66" t="s">
        <v>786</v>
      </c>
      <c r="CI66">
        <v>5259952.2041049898</v>
      </c>
      <c r="CJ66" t="s">
        <v>854</v>
      </c>
      <c r="CK66">
        <v>5836750</v>
      </c>
      <c r="CL66">
        <v>5757754.6756745297</v>
      </c>
      <c r="CM66">
        <v>497802.47156953998</v>
      </c>
      <c r="CN66">
        <v>0.98646587153373599</v>
      </c>
      <c r="CO66">
        <v>8.5287612381811997E-2</v>
      </c>
      <c r="CP66">
        <v>9.4640113113774002E-2</v>
      </c>
      <c r="CQ66">
        <v>703.80334300962795</v>
      </c>
      <c r="CR66">
        <v>6.2297764048508997</v>
      </c>
      <c r="CS66">
        <v>1.37578211445449E-5</v>
      </c>
      <c r="CT66">
        <v>7.5908472110993304E-9</v>
      </c>
      <c r="CU66">
        <v>8.8961660357155396E-8</v>
      </c>
      <c r="CV66">
        <v>7.5908472110485001E-9</v>
      </c>
      <c r="CW66">
        <v>3.7389517234120202</v>
      </c>
      <c r="CX66">
        <v>1.5411260444802E-3</v>
      </c>
      <c r="CY66" t="s">
        <v>788</v>
      </c>
      <c r="CZ66" t="s">
        <v>803</v>
      </c>
    </row>
    <row r="67" spans="1:104">
      <c r="A67" t="s">
        <v>669</v>
      </c>
      <c r="B67">
        <v>13789520</v>
      </c>
      <c r="C67">
        <v>608.621106065763</v>
      </c>
      <c r="D67">
        <v>85.147893581579396</v>
      </c>
      <c r="E67">
        <v>624.86627494838604</v>
      </c>
      <c r="F67">
        <v>2643264.3898665099</v>
      </c>
      <c r="G67">
        <v>1562686.9740257801</v>
      </c>
      <c r="H67">
        <v>2.2019594042733499E-5</v>
      </c>
      <c r="I67">
        <v>7.2223252690249804E-5</v>
      </c>
      <c r="J67">
        <v>0.49112124879375701</v>
      </c>
      <c r="K67">
        <v>7679.7516396704104</v>
      </c>
      <c r="L67">
        <v>6.5036382888884496E-3</v>
      </c>
      <c r="M67">
        <v>66</v>
      </c>
      <c r="N67">
        <v>3457.8</v>
      </c>
      <c r="O67">
        <v>1.7719053836560401E-5</v>
      </c>
      <c r="P67">
        <v>1.4921936786020801E-2</v>
      </c>
      <c r="Q67">
        <v>4.7498000000000002E-3</v>
      </c>
      <c r="R67">
        <v>0.3175</v>
      </c>
      <c r="S67">
        <v>5332318.4242187496</v>
      </c>
      <c r="T67">
        <v>531.74235590187595</v>
      </c>
      <c r="U67">
        <v>585.43285341638102</v>
      </c>
      <c r="V67">
        <v>0.03</v>
      </c>
      <c r="W67">
        <v>227404.02610276299</v>
      </c>
      <c r="X67">
        <v>2.4479693484813901E-2</v>
      </c>
      <c r="Y67">
        <v>6.3914149207841797</v>
      </c>
      <c r="Z67">
        <v>6.3914149346502196</v>
      </c>
      <c r="AA67">
        <v>-1.38660345427866E-8</v>
      </c>
      <c r="AB67">
        <v>1.3329350327789201E-5</v>
      </c>
      <c r="AC67">
        <v>692.34364670027503</v>
      </c>
      <c r="AD67">
        <v>6289.6452084297298</v>
      </c>
      <c r="AE67">
        <v>585.43285438384396</v>
      </c>
      <c r="AF67">
        <v>9.6746350664034295E-7</v>
      </c>
      <c r="AG67">
        <v>1.3410329891616899E-5</v>
      </c>
      <c r="AH67">
        <v>58.5502350433053</v>
      </c>
      <c r="AI67">
        <v>0.30610525023232199</v>
      </c>
      <c r="AJ67">
        <v>35.515692090728102</v>
      </c>
      <c r="AK67">
        <v>5.3877272589057004</v>
      </c>
      <c r="AL67">
        <v>1.1293680422758501</v>
      </c>
      <c r="AM67">
        <v>608.62110605527596</v>
      </c>
      <c r="AN67">
        <v>1.0486701285117299E-8</v>
      </c>
      <c r="AO67">
        <v>8.0979563827700496E-8</v>
      </c>
      <c r="AP67">
        <v>3.7638160787369799</v>
      </c>
      <c r="AQ67">
        <v>3.8493329924643201E-5</v>
      </c>
      <c r="AR67">
        <v>6.7456547277222797E-6</v>
      </c>
      <c r="AS67">
        <v>17.865078502648501</v>
      </c>
      <c r="AT67">
        <v>11.3642394284029</v>
      </c>
      <c r="AU67">
        <v>3.47865335393129</v>
      </c>
      <c r="AV67">
        <v>0.28516272480569599</v>
      </c>
      <c r="AW67">
        <v>8.0137571287124797E-3</v>
      </c>
      <c r="AX67">
        <v>0.28516272117903702</v>
      </c>
      <c r="AY67">
        <v>3.6266588065991799E-9</v>
      </c>
      <c r="AZ67">
        <v>1080577.4158407301</v>
      </c>
      <c r="BA67">
        <v>1.0227208003628201E-5</v>
      </c>
      <c r="BB67">
        <v>5346398.3813799703</v>
      </c>
      <c r="BC67">
        <v>14079.9571612198</v>
      </c>
      <c r="BD67">
        <v>0.26404944418304599</v>
      </c>
      <c r="BE67">
        <v>4764050</v>
      </c>
      <c r="BF67">
        <v>1.1222380918294199</v>
      </c>
      <c r="BG67">
        <v>1</v>
      </c>
      <c r="BH67">
        <v>-6.0999999999999999E-2</v>
      </c>
      <c r="BI67">
        <v>4.5999999999999999E-2</v>
      </c>
      <c r="BJ67">
        <v>5625</v>
      </c>
      <c r="BK67">
        <v>1.0476775982709401</v>
      </c>
      <c r="BL67">
        <v>76.878750163887005</v>
      </c>
      <c r="BM67">
        <v>5.34639838137997</v>
      </c>
      <c r="BN67">
        <v>76.878750163887005</v>
      </c>
      <c r="BO67">
        <v>1.0476775982709401</v>
      </c>
      <c r="BP67">
        <v>1360.0422136504001</v>
      </c>
      <c r="BQ67">
        <v>1</v>
      </c>
      <c r="BR67" t="s">
        <v>669</v>
      </c>
      <c r="BS67">
        <v>13.78952</v>
      </c>
      <c r="BT67">
        <v>1.0111543599999999</v>
      </c>
      <c r="BU67">
        <v>1.03612033900634</v>
      </c>
      <c r="BV67">
        <v>1.0476775982709401</v>
      </c>
      <c r="BW67">
        <v>1.0284568577934501</v>
      </c>
      <c r="BX67">
        <v>4899619.8933708696</v>
      </c>
      <c r="BY67">
        <v>4764050</v>
      </c>
      <c r="BZ67">
        <v>66.844919786096298</v>
      </c>
      <c r="CA67" t="s">
        <v>782</v>
      </c>
      <c r="CB67" t="s">
        <v>783</v>
      </c>
      <c r="CC67">
        <v>1.03612033900634</v>
      </c>
      <c r="CD67" t="s">
        <v>784</v>
      </c>
      <c r="CE67">
        <v>1.03612033900634</v>
      </c>
      <c r="CF67" t="s">
        <v>785</v>
      </c>
      <c r="CG67">
        <v>1.0284568577934501</v>
      </c>
      <c r="CH67" t="s">
        <v>786</v>
      </c>
      <c r="CI67">
        <v>4899619.8933708696</v>
      </c>
      <c r="CJ67" t="s">
        <v>855</v>
      </c>
      <c r="CK67">
        <v>4764050</v>
      </c>
      <c r="CL67">
        <v>5346398.3813799703</v>
      </c>
      <c r="CM67">
        <v>446778.48800910101</v>
      </c>
      <c r="CN67">
        <v>1.1222380918294199</v>
      </c>
      <c r="CO67">
        <v>9.3781234035969802E-2</v>
      </c>
      <c r="CP67">
        <v>9.1186356846486599E-2</v>
      </c>
      <c r="CQ67">
        <v>692.34364670027503</v>
      </c>
      <c r="CR67">
        <v>6.0140488957400704</v>
      </c>
      <c r="CS67">
        <v>1.3410329891616899E-5</v>
      </c>
      <c r="CT67">
        <v>6.6836728816989702E-9</v>
      </c>
      <c r="CU67">
        <v>8.0979563827700496E-8</v>
      </c>
      <c r="CV67">
        <v>6.6836728817006899E-9</v>
      </c>
      <c r="CW67">
        <v>3.7638160787369799</v>
      </c>
      <c r="CX67">
        <v>1.4103228426298701E-3</v>
      </c>
      <c r="CY67" t="s">
        <v>788</v>
      </c>
      <c r="CZ67" t="s">
        <v>789</v>
      </c>
    </row>
    <row r="68" spans="1:104">
      <c r="A68" t="s">
        <v>670</v>
      </c>
      <c r="B68">
        <v>13789520</v>
      </c>
      <c r="C68">
        <v>608.621106065763</v>
      </c>
      <c r="D68">
        <v>85.147893581579396</v>
      </c>
      <c r="E68">
        <v>624.86627494838604</v>
      </c>
      <c r="F68">
        <v>2643264.3898665099</v>
      </c>
      <c r="G68">
        <v>1562686.9740257801</v>
      </c>
      <c r="H68">
        <v>2.2019594042733499E-5</v>
      </c>
      <c r="I68">
        <v>7.2223252690249804E-5</v>
      </c>
      <c r="J68">
        <v>0.49112124879375701</v>
      </c>
      <c r="K68">
        <v>7679.7516396704104</v>
      </c>
      <c r="L68">
        <v>6.5036382888884496E-3</v>
      </c>
      <c r="M68">
        <v>67</v>
      </c>
      <c r="N68">
        <v>3471.36</v>
      </c>
      <c r="O68">
        <v>1.7719053836560401E-5</v>
      </c>
      <c r="P68">
        <v>1.4921936786020801E-2</v>
      </c>
      <c r="Q68">
        <v>4.7498000000000002E-3</v>
      </c>
      <c r="R68">
        <v>0.3175</v>
      </c>
      <c r="S68">
        <v>6118513.92578125</v>
      </c>
      <c r="T68">
        <v>500.510864523382</v>
      </c>
      <c r="U68">
        <v>561.87682280042998</v>
      </c>
      <c r="V68">
        <v>0.03</v>
      </c>
      <c r="W68">
        <v>228295.80659728299</v>
      </c>
      <c r="X68">
        <v>2.4440596296902501E-2</v>
      </c>
      <c r="Y68">
        <v>6.3965249944564002</v>
      </c>
      <c r="Z68">
        <v>6.3965250069065602</v>
      </c>
      <c r="AA68">
        <v>-1.2450162678589999E-8</v>
      </c>
      <c r="AB68">
        <v>1.3246574634701799E-5</v>
      </c>
      <c r="AC68">
        <v>711.52989477634901</v>
      </c>
      <c r="AD68">
        <v>6309.2660898415897</v>
      </c>
      <c r="AE68">
        <v>561.87682395090906</v>
      </c>
      <c r="AF68">
        <v>1.15047976123606E-6</v>
      </c>
      <c r="AG68">
        <v>1.33392565876722E-5</v>
      </c>
      <c r="AH68">
        <v>58.916105951052501</v>
      </c>
      <c r="AI68">
        <v>0.30706016177587098</v>
      </c>
      <c r="AJ68">
        <v>35.437668639646297</v>
      </c>
      <c r="AK68">
        <v>6.6247479629753396</v>
      </c>
      <c r="AL68">
        <v>1.1293680422758501</v>
      </c>
      <c r="AM68">
        <v>608.62110605621695</v>
      </c>
      <c r="AN68">
        <v>9.5461700766463797E-9</v>
      </c>
      <c r="AO68">
        <v>9.2681952970386905E-8</v>
      </c>
      <c r="AP68">
        <v>3.7728809446813099</v>
      </c>
      <c r="AQ68">
        <v>3.83085810835407E-5</v>
      </c>
      <c r="AR68">
        <v>6.7159692703212697E-6</v>
      </c>
      <c r="AS68">
        <v>17.8419458409433</v>
      </c>
      <c r="AT68">
        <v>11.3577609650286</v>
      </c>
      <c r="AU68">
        <v>3.48751591933335</v>
      </c>
      <c r="AV68">
        <v>0.28536502534795699</v>
      </c>
      <c r="AW68">
        <v>7.9639914398941507E-3</v>
      </c>
      <c r="AX68">
        <v>0.28536502135417102</v>
      </c>
      <c r="AY68">
        <v>3.9937862461592E-9</v>
      </c>
      <c r="AZ68">
        <v>1080577.4158407301</v>
      </c>
      <c r="BA68">
        <v>1.0153668150474E-5</v>
      </c>
      <c r="BB68">
        <v>6163326.6202586899</v>
      </c>
      <c r="BC68">
        <v>44812.694477441699</v>
      </c>
      <c r="BD68">
        <v>0.73241141592596404</v>
      </c>
      <c r="BE68">
        <v>5742100</v>
      </c>
      <c r="BF68">
        <v>1.0733575904736401</v>
      </c>
      <c r="BG68">
        <v>1</v>
      </c>
      <c r="BH68">
        <v>-0.128</v>
      </c>
      <c r="BI68">
        <v>4.5999999999999999E-2</v>
      </c>
      <c r="BJ68">
        <v>5625</v>
      </c>
      <c r="BK68">
        <v>1.03154389960459</v>
      </c>
      <c r="BL68">
        <v>108.110241542381</v>
      </c>
      <c r="BM68">
        <v>6.1633266202586903</v>
      </c>
      <c r="BN68">
        <v>108.110241542381</v>
      </c>
      <c r="BO68">
        <v>1.03154389960459</v>
      </c>
      <c r="BP68">
        <v>4639.0050029614804</v>
      </c>
      <c r="BQ68">
        <v>1</v>
      </c>
      <c r="BR68" t="s">
        <v>670</v>
      </c>
      <c r="BS68">
        <v>13.78952</v>
      </c>
      <c r="BT68">
        <v>1.0111543599999999</v>
      </c>
      <c r="BU68">
        <v>1.02016461621606</v>
      </c>
      <c r="BV68">
        <v>1.03154389960459</v>
      </c>
      <c r="BW68">
        <v>0.99416392179707802</v>
      </c>
      <c r="BX68">
        <v>5708588.6553509999</v>
      </c>
      <c r="BY68">
        <v>5742100</v>
      </c>
      <c r="BZ68">
        <v>66.844919786096298</v>
      </c>
      <c r="CA68" t="s">
        <v>782</v>
      </c>
      <c r="CB68" t="s">
        <v>783</v>
      </c>
      <c r="CC68">
        <v>1.02016461621606</v>
      </c>
      <c r="CD68" t="s">
        <v>784</v>
      </c>
      <c r="CE68">
        <v>1.02016461621606</v>
      </c>
      <c r="CF68" t="s">
        <v>785</v>
      </c>
      <c r="CG68">
        <v>0.99416392179707802</v>
      </c>
      <c r="CH68" t="s">
        <v>786</v>
      </c>
      <c r="CI68">
        <v>5708588.6553509999</v>
      </c>
      <c r="CJ68" t="s">
        <v>856</v>
      </c>
      <c r="CK68">
        <v>5742100</v>
      </c>
      <c r="CL68">
        <v>6163326.6202586899</v>
      </c>
      <c r="CM68">
        <v>454737.96490769001</v>
      </c>
      <c r="CN68">
        <v>1.0733575904736401</v>
      </c>
      <c r="CO68">
        <v>7.9193668676562107E-2</v>
      </c>
      <c r="CP68">
        <v>7.9658562275534403E-2</v>
      </c>
      <c r="CQ68">
        <v>711.52989477634901</v>
      </c>
      <c r="CR68">
        <v>6.3095066628819696</v>
      </c>
      <c r="CS68">
        <v>1.33392565876722E-5</v>
      </c>
      <c r="CT68">
        <v>6.7402887263001601E-9</v>
      </c>
      <c r="CU68">
        <v>9.2681952970386905E-8</v>
      </c>
      <c r="CV68">
        <v>6.7402887263052001E-9</v>
      </c>
      <c r="CW68">
        <v>3.7728809446813099</v>
      </c>
      <c r="CX68">
        <v>1.4331922393599999E-3</v>
      </c>
      <c r="CY68" t="s">
        <v>788</v>
      </c>
      <c r="CZ68" t="s">
        <v>789</v>
      </c>
    </row>
    <row r="69" spans="1:104">
      <c r="A69" t="s">
        <v>671</v>
      </c>
      <c r="B69">
        <v>13789520</v>
      </c>
      <c r="C69">
        <v>608.621106065763</v>
      </c>
      <c r="D69">
        <v>85.147893581579396</v>
      </c>
      <c r="E69">
        <v>624.86627494838604</v>
      </c>
      <c r="F69">
        <v>2643264.3898665099</v>
      </c>
      <c r="G69">
        <v>1562686.9740257801</v>
      </c>
      <c r="H69">
        <v>2.2019594042733499E-5</v>
      </c>
      <c r="I69">
        <v>7.2223252690249804E-5</v>
      </c>
      <c r="J69">
        <v>0.49112124879375701</v>
      </c>
      <c r="K69">
        <v>7679.7516396704104</v>
      </c>
      <c r="L69">
        <v>6.5036382888884496E-3</v>
      </c>
      <c r="M69">
        <v>68</v>
      </c>
      <c r="N69">
        <v>3593.4</v>
      </c>
      <c r="O69">
        <v>1.7719053836560401E-5</v>
      </c>
      <c r="P69">
        <v>1.4921936786020801E-2</v>
      </c>
      <c r="Q69">
        <v>4.7498000000000002E-3</v>
      </c>
      <c r="R69">
        <v>0.3175</v>
      </c>
      <c r="S69">
        <v>8001791.11328125</v>
      </c>
      <c r="T69">
        <v>446.050522823802</v>
      </c>
      <c r="U69">
        <v>523.57928836507006</v>
      </c>
      <c r="V69">
        <v>0.03</v>
      </c>
      <c r="W69">
        <v>236321.831047969</v>
      </c>
      <c r="X69">
        <v>2.4099415895864999E-2</v>
      </c>
      <c r="Y69">
        <v>6.4416443265370704</v>
      </c>
      <c r="Z69">
        <v>6.4416443519234496</v>
      </c>
      <c r="AA69">
        <v>-2.53863881027883E-8</v>
      </c>
      <c r="AB69">
        <v>1.25370989752036E-5</v>
      </c>
      <c r="AC69">
        <v>748.753976931897</v>
      </c>
      <c r="AD69">
        <v>6485.33048417599</v>
      </c>
      <c r="AE69">
        <v>523.57928987398998</v>
      </c>
      <c r="AF69">
        <v>1.5089196949702499E-6</v>
      </c>
      <c r="AG69">
        <v>1.2651656643087399E-5</v>
      </c>
      <c r="AH69">
        <v>62.250174159922899</v>
      </c>
      <c r="AI69">
        <v>0.31562888603594502</v>
      </c>
      <c r="AJ69">
        <v>34.548896586273997</v>
      </c>
      <c r="AK69">
        <v>9.0580736099939898</v>
      </c>
      <c r="AL69">
        <v>1.1293680422758501</v>
      </c>
      <c r="AM69">
        <v>608.62110605594</v>
      </c>
      <c r="AN69">
        <v>9.8229975264985098E-9</v>
      </c>
      <c r="AO69">
        <v>1.14557667883776E-7</v>
      </c>
      <c r="AP69">
        <v>3.8365143977731901</v>
      </c>
      <c r="AQ69">
        <v>3.7048327210155498E-5</v>
      </c>
      <c r="AR69">
        <v>6.3831071554855698E-6</v>
      </c>
      <c r="AS69">
        <v>17.430864212906801</v>
      </c>
      <c r="AT69">
        <v>11.2412122011258</v>
      </c>
      <c r="AU69">
        <v>3.5480512847350001</v>
      </c>
      <c r="AV69">
        <v>0.28846311303819</v>
      </c>
      <c r="AW69">
        <v>7.5374465983126197E-3</v>
      </c>
      <c r="AX69">
        <v>0.288463105815503</v>
      </c>
      <c r="AY69">
        <v>7.2226872815939203E-9</v>
      </c>
      <c r="AZ69">
        <v>1080577.4158407301</v>
      </c>
      <c r="BA69">
        <v>9.6567674114970797E-6</v>
      </c>
      <c r="BB69">
        <v>8010052.5407711901</v>
      </c>
      <c r="BC69">
        <v>8261.4274899382108</v>
      </c>
      <c r="BD69">
        <v>0.10324472824873</v>
      </c>
      <c r="BE69">
        <v>6941000</v>
      </c>
      <c r="BF69">
        <v>1.1540199597711001</v>
      </c>
      <c r="BG69">
        <v>1</v>
      </c>
      <c r="BH69">
        <v>-0.28399999999999997</v>
      </c>
      <c r="BI69">
        <v>4.5999999999999999E-2</v>
      </c>
      <c r="BJ69">
        <v>5625</v>
      </c>
      <c r="BK69">
        <v>1.01437274940489</v>
      </c>
      <c r="BL69">
        <v>162.570583241961</v>
      </c>
      <c r="BM69">
        <v>8.0100525407711896</v>
      </c>
      <c r="BN69">
        <v>162.570583241961</v>
      </c>
      <c r="BO69">
        <v>1.01437274940489</v>
      </c>
      <c r="BP69">
        <v>15023.547876274501</v>
      </c>
      <c r="BQ69">
        <v>1</v>
      </c>
      <c r="BR69" t="s">
        <v>671</v>
      </c>
      <c r="BS69">
        <v>13.78952</v>
      </c>
      <c r="BT69">
        <v>1.0111543599999999</v>
      </c>
      <c r="BU69">
        <v>1.00318288634476</v>
      </c>
      <c r="BV69">
        <v>1.01437274940489</v>
      </c>
      <c r="BW69">
        <v>1.1052937814180701</v>
      </c>
      <c r="BX69">
        <v>7671844.1368228104</v>
      </c>
      <c r="BY69">
        <v>6941000</v>
      </c>
      <c r="BZ69">
        <v>66.844919786096298</v>
      </c>
      <c r="CA69" t="s">
        <v>782</v>
      </c>
      <c r="CB69" t="s">
        <v>783</v>
      </c>
      <c r="CC69">
        <v>1.00318288634476</v>
      </c>
      <c r="CD69" t="s">
        <v>784</v>
      </c>
      <c r="CE69">
        <v>1.00318288634476</v>
      </c>
      <c r="CF69" t="s">
        <v>785</v>
      </c>
      <c r="CG69">
        <v>1.1052937814180701</v>
      </c>
      <c r="CH69" t="s">
        <v>786</v>
      </c>
      <c r="CI69">
        <v>7671844.1368228104</v>
      </c>
      <c r="CJ69" t="s">
        <v>857</v>
      </c>
      <c r="CK69">
        <v>6941000</v>
      </c>
      <c r="CL69">
        <v>8010052.5407711901</v>
      </c>
      <c r="CM69">
        <v>338208.40394837997</v>
      </c>
      <c r="CN69">
        <v>1.1540199597711001</v>
      </c>
      <c r="CO69">
        <v>4.8726178353029899E-2</v>
      </c>
      <c r="CP69">
        <v>4.4084368492976797E-2</v>
      </c>
      <c r="CQ69">
        <v>748.753976931897</v>
      </c>
      <c r="CR69">
        <v>6.6762336879160102</v>
      </c>
      <c r="CS69">
        <v>1.2651656643087399E-5</v>
      </c>
      <c r="CT69">
        <v>4.7433014585984498E-9</v>
      </c>
      <c r="CU69">
        <v>1.14557667883776E-7</v>
      </c>
      <c r="CV69">
        <v>4.7433014585819898E-9</v>
      </c>
      <c r="CW69">
        <v>3.8365143977731901</v>
      </c>
      <c r="CX69">
        <v>1.09109703733035E-3</v>
      </c>
      <c r="CY69" t="s">
        <v>788</v>
      </c>
      <c r="CZ69" t="s">
        <v>789</v>
      </c>
    </row>
    <row r="70" spans="1:104">
      <c r="A70" t="s">
        <v>672</v>
      </c>
      <c r="B70">
        <v>13789520</v>
      </c>
      <c r="C70">
        <v>608.621106065763</v>
      </c>
      <c r="D70">
        <v>85.147893581579396</v>
      </c>
      <c r="E70">
        <v>624.86627494838604</v>
      </c>
      <c r="F70">
        <v>2643264.3898665099</v>
      </c>
      <c r="G70">
        <v>1562686.9740257801</v>
      </c>
      <c r="H70">
        <v>2.2019594042733499E-5</v>
      </c>
      <c r="I70">
        <v>7.2223252690249804E-5</v>
      </c>
      <c r="J70">
        <v>0.49112124879375701</v>
      </c>
      <c r="K70">
        <v>7679.7516396704104</v>
      </c>
      <c r="L70">
        <v>6.5036382888884496E-3</v>
      </c>
      <c r="M70">
        <v>69</v>
      </c>
      <c r="N70">
        <v>3593.4</v>
      </c>
      <c r="O70">
        <v>1.7719053836560401E-5</v>
      </c>
      <c r="P70">
        <v>1.4921936786020801E-2</v>
      </c>
      <c r="Q70">
        <v>4.7498000000000002E-3</v>
      </c>
      <c r="R70">
        <v>0.3175</v>
      </c>
      <c r="S70">
        <v>6852852.10546875</v>
      </c>
      <c r="T70">
        <v>479.48806170427099</v>
      </c>
      <c r="U70">
        <v>545.88484170669301</v>
      </c>
      <c r="V70">
        <v>0.03</v>
      </c>
      <c r="W70">
        <v>236321.831047969</v>
      </c>
      <c r="X70">
        <v>2.4099415895864999E-2</v>
      </c>
      <c r="Y70">
        <v>6.4416443265370704</v>
      </c>
      <c r="Z70">
        <v>6.4416443519234496</v>
      </c>
      <c r="AA70">
        <v>-2.53863881027883E-8</v>
      </c>
      <c r="AB70">
        <v>1.25370989752036E-5</v>
      </c>
      <c r="AC70">
        <v>724.14316085187295</v>
      </c>
      <c r="AD70">
        <v>6485.33048417599</v>
      </c>
      <c r="AE70">
        <v>545.884842976036</v>
      </c>
      <c r="AF70">
        <v>1.26934276067914E-6</v>
      </c>
      <c r="AG70">
        <v>1.2635871149548599E-5</v>
      </c>
      <c r="AH70">
        <v>62.250174159922899</v>
      </c>
      <c r="AI70">
        <v>0.31562888603594502</v>
      </c>
      <c r="AJ70">
        <v>34.505789869168098</v>
      </c>
      <c r="AK70">
        <v>7.4687575202277596</v>
      </c>
      <c r="AL70">
        <v>1.1293680422758501</v>
      </c>
      <c r="AM70">
        <v>608.62110605736405</v>
      </c>
      <c r="AN70">
        <v>8.3985014498466593E-9</v>
      </c>
      <c r="AO70">
        <v>9.8772174344989599E-8</v>
      </c>
      <c r="AP70">
        <v>3.8328802983176198</v>
      </c>
      <c r="AQ70">
        <v>3.7118614368967097E-5</v>
      </c>
      <c r="AR70">
        <v>6.3673216619467801E-6</v>
      </c>
      <c r="AS70">
        <v>17.387757495800901</v>
      </c>
      <c r="AT70">
        <v>11.2288318319399</v>
      </c>
      <c r="AU70">
        <v>3.54414368260016</v>
      </c>
      <c r="AV70">
        <v>0.288736615717468</v>
      </c>
      <c r="AW70">
        <v>7.5374465983126197E-3</v>
      </c>
      <c r="AX70">
        <v>0.28873660864737</v>
      </c>
      <c r="AY70">
        <v>7.0700979515336801E-9</v>
      </c>
      <c r="AZ70">
        <v>1080577.4158407301</v>
      </c>
      <c r="BA70">
        <v>9.6842613074193102E-6</v>
      </c>
      <c r="BB70">
        <v>6886698.7730027996</v>
      </c>
      <c r="BC70">
        <v>33846.667534045897</v>
      </c>
      <c r="BD70">
        <v>0.493906289135225</v>
      </c>
      <c r="BE70">
        <v>6941000</v>
      </c>
      <c r="BF70">
        <v>0.99217674297691905</v>
      </c>
      <c r="BG70">
        <v>1</v>
      </c>
      <c r="BH70">
        <v>-0.14799999999999999</v>
      </c>
      <c r="BI70">
        <v>4.5999999999999999E-2</v>
      </c>
      <c r="BJ70">
        <v>5625</v>
      </c>
      <c r="BK70">
        <v>1.02248310120331</v>
      </c>
      <c r="BL70">
        <v>129.13304436149201</v>
      </c>
      <c r="BM70">
        <v>6.8866987730028004</v>
      </c>
      <c r="BN70">
        <v>129.13304436149201</v>
      </c>
      <c r="BO70">
        <v>1.02248310120331</v>
      </c>
      <c r="BP70">
        <v>7944.6995971476999</v>
      </c>
      <c r="BQ70">
        <v>1</v>
      </c>
      <c r="BR70" t="s">
        <v>672</v>
      </c>
      <c r="BS70">
        <v>13.78952</v>
      </c>
      <c r="BT70">
        <v>1.0111543599999999</v>
      </c>
      <c r="BU70">
        <v>1.0112037703158501</v>
      </c>
      <c r="BV70">
        <v>1.02248310120331</v>
      </c>
      <c r="BW70">
        <v>0.93636374213829099</v>
      </c>
      <c r="BX70">
        <v>6499300.73418188</v>
      </c>
      <c r="BY70">
        <v>6941000</v>
      </c>
      <c r="BZ70">
        <v>66.844919786096298</v>
      </c>
      <c r="CA70" t="s">
        <v>782</v>
      </c>
      <c r="CB70" t="s">
        <v>783</v>
      </c>
      <c r="CC70">
        <v>1.0112037703158501</v>
      </c>
      <c r="CD70" t="s">
        <v>784</v>
      </c>
      <c r="CE70">
        <v>1.0112037703158501</v>
      </c>
      <c r="CF70" t="s">
        <v>785</v>
      </c>
      <c r="CG70">
        <v>0.93636374213829099</v>
      </c>
      <c r="CH70" t="s">
        <v>786</v>
      </c>
      <c r="CI70">
        <v>6499300.73418188</v>
      </c>
      <c r="CJ70" t="s">
        <v>858</v>
      </c>
      <c r="CK70">
        <v>6941000</v>
      </c>
      <c r="CL70">
        <v>6886698.7730027996</v>
      </c>
      <c r="CM70">
        <v>387398.03882091999</v>
      </c>
      <c r="CN70">
        <v>0.99217674297691905</v>
      </c>
      <c r="CO70">
        <v>5.5813000838628099E-2</v>
      </c>
      <c r="CP70">
        <v>5.9606110667178198E-2</v>
      </c>
      <c r="CQ70">
        <v>724.14316085187295</v>
      </c>
      <c r="CR70">
        <v>6.4057292751119803</v>
      </c>
      <c r="CS70">
        <v>1.2635871149548599E-5</v>
      </c>
      <c r="CT70">
        <v>5.4642523261988601E-9</v>
      </c>
      <c r="CU70">
        <v>9.8772174344989599E-8</v>
      </c>
      <c r="CV70">
        <v>5.4642523261768E-9</v>
      </c>
      <c r="CW70">
        <v>3.8328802983176198</v>
      </c>
      <c r="CX70">
        <v>1.25995421898972E-3</v>
      </c>
      <c r="CY70" t="s">
        <v>788</v>
      </c>
      <c r="CZ70" t="s">
        <v>803</v>
      </c>
    </row>
    <row r="71" spans="1:104">
      <c r="A71" t="s">
        <v>673</v>
      </c>
      <c r="B71">
        <v>13789520</v>
      </c>
      <c r="C71">
        <v>608.621106065763</v>
      </c>
      <c r="D71">
        <v>85.147893581579396</v>
      </c>
      <c r="E71">
        <v>624.86627494838604</v>
      </c>
      <c r="F71">
        <v>2643264.3898665099</v>
      </c>
      <c r="G71">
        <v>1562686.9740257801</v>
      </c>
      <c r="H71">
        <v>2.2019594042733499E-5</v>
      </c>
      <c r="I71">
        <v>7.2223252690249804E-5</v>
      </c>
      <c r="J71">
        <v>0.49112124879375701</v>
      </c>
      <c r="K71">
        <v>7679.7516396704104</v>
      </c>
      <c r="L71">
        <v>6.5036382888884496E-3</v>
      </c>
      <c r="M71">
        <v>70</v>
      </c>
      <c r="N71">
        <v>3606.96</v>
      </c>
      <c r="O71">
        <v>1.7719053836560401E-5</v>
      </c>
      <c r="P71">
        <v>1.4921936786020801E-2</v>
      </c>
      <c r="Q71">
        <v>4.7498000000000002E-3</v>
      </c>
      <c r="R71">
        <v>0.3175</v>
      </c>
      <c r="S71">
        <v>6991861.23046875</v>
      </c>
      <c r="T71">
        <v>475.56753850351203</v>
      </c>
      <c r="U71">
        <v>543.05649239582101</v>
      </c>
      <c r="V71">
        <v>0.03</v>
      </c>
      <c r="W71">
        <v>237213.61154248999</v>
      </c>
      <c r="X71">
        <v>2.4062651639905699E-2</v>
      </c>
      <c r="Y71">
        <v>6.4465633993775704</v>
      </c>
      <c r="Z71">
        <v>6.4465634208098503</v>
      </c>
      <c r="AA71">
        <v>-2.1432279950772701E-8</v>
      </c>
      <c r="AB71">
        <v>1.24620233863153E-5</v>
      </c>
      <c r="AC71">
        <v>726.70687965789</v>
      </c>
      <c r="AD71">
        <v>6504.8361010318004</v>
      </c>
      <c r="AE71">
        <v>543.05649368966601</v>
      </c>
      <c r="AF71">
        <v>1.29384466163174E-6</v>
      </c>
      <c r="AG71">
        <v>1.25615712798288E-5</v>
      </c>
      <c r="AH71">
        <v>62.625190988135998</v>
      </c>
      <c r="AI71">
        <v>0.31657818786947001</v>
      </c>
      <c r="AJ71">
        <v>34.406064401328202</v>
      </c>
      <c r="AK71">
        <v>7.63808077826892</v>
      </c>
      <c r="AL71">
        <v>1.1293680422758501</v>
      </c>
      <c r="AM71">
        <v>608.62110605877899</v>
      </c>
      <c r="AN71">
        <v>6.98423718858976E-9</v>
      </c>
      <c r="AO71">
        <v>9.95478935134481E-8</v>
      </c>
      <c r="AP71">
        <v>3.83949740422623</v>
      </c>
      <c r="AQ71">
        <v>3.6990781934640399E-5</v>
      </c>
      <c r="AR71">
        <v>6.3305595866711099E-6</v>
      </c>
      <c r="AS71">
        <v>17.3393627264774</v>
      </c>
      <c r="AT71">
        <v>11.2148960951607</v>
      </c>
      <c r="AU71">
        <v>3.55039148295036</v>
      </c>
      <c r="AV71">
        <v>0.28910592127586199</v>
      </c>
      <c r="AW71">
        <v>7.4923102997796502E-3</v>
      </c>
      <c r="AX71">
        <v>0.28910591380959599</v>
      </c>
      <c r="AY71">
        <v>7.4662663829272397E-9</v>
      </c>
      <c r="AZ71">
        <v>1080577.4158407301</v>
      </c>
      <c r="BA71">
        <v>9.6342771045824302E-6</v>
      </c>
      <c r="BB71">
        <v>6976794.2136195004</v>
      </c>
      <c r="BC71">
        <v>-15067.016849247701</v>
      </c>
      <c r="BD71">
        <v>-0.21549364829481299</v>
      </c>
      <c r="BE71">
        <v>6215350</v>
      </c>
      <c r="BF71">
        <v>1.1225102711222199</v>
      </c>
      <c r="BG71">
        <v>1</v>
      </c>
      <c r="BH71">
        <v>-0.216</v>
      </c>
      <c r="BI71">
        <v>4.5999999999999999E-2</v>
      </c>
      <c r="BJ71">
        <v>5625</v>
      </c>
      <c r="BK71">
        <v>1.02113215570347</v>
      </c>
      <c r="BL71">
        <v>133.053567562251</v>
      </c>
      <c r="BM71">
        <v>6.9767942136194998</v>
      </c>
      <c r="BN71">
        <v>133.053567562251</v>
      </c>
      <c r="BO71">
        <v>1.02113215570347</v>
      </c>
      <c r="BP71">
        <v>8658.9664360624101</v>
      </c>
      <c r="BQ71">
        <v>1</v>
      </c>
      <c r="BR71" t="s">
        <v>673</v>
      </c>
      <c r="BS71">
        <v>13.78952</v>
      </c>
      <c r="BT71">
        <v>1.0111543599999999</v>
      </c>
      <c r="BU71">
        <v>1.0098677275183501</v>
      </c>
      <c r="BV71">
        <v>1.02113215570347</v>
      </c>
      <c r="BW71">
        <v>1.05454516151399</v>
      </c>
      <c r="BX71">
        <v>6554367.2696159799</v>
      </c>
      <c r="BY71">
        <v>6215350</v>
      </c>
      <c r="BZ71">
        <v>66.844919786096298</v>
      </c>
      <c r="CA71" t="s">
        <v>782</v>
      </c>
      <c r="CB71" t="s">
        <v>783</v>
      </c>
      <c r="CC71">
        <v>1.0098677275183501</v>
      </c>
      <c r="CD71" t="s">
        <v>784</v>
      </c>
      <c r="CE71">
        <v>1.0098677275183501</v>
      </c>
      <c r="CF71" t="s">
        <v>785</v>
      </c>
      <c r="CG71">
        <v>1.05454516151399</v>
      </c>
      <c r="CH71" t="s">
        <v>786</v>
      </c>
      <c r="CI71">
        <v>6554367.2696159799</v>
      </c>
      <c r="CJ71" t="s">
        <v>859</v>
      </c>
      <c r="CK71">
        <v>6215350</v>
      </c>
      <c r="CL71">
        <v>6976794.2136195004</v>
      </c>
      <c r="CM71">
        <v>422426.944003521</v>
      </c>
      <c r="CN71">
        <v>1.1225102711222199</v>
      </c>
      <c r="CO71">
        <v>6.7965109608229907E-2</v>
      </c>
      <c r="CP71">
        <v>6.4449690813292104E-2</v>
      </c>
      <c r="CQ71">
        <v>726.70687965789</v>
      </c>
      <c r="CR71">
        <v>6.4296516839019704</v>
      </c>
      <c r="CS71">
        <v>1.25615712798288E-5</v>
      </c>
      <c r="CT71">
        <v>5.9265503711996801E-9</v>
      </c>
      <c r="CU71">
        <v>9.95478935134481E-8</v>
      </c>
      <c r="CV71">
        <v>5.9265503712030004E-9</v>
      </c>
      <c r="CW71">
        <v>3.83949740422623</v>
      </c>
      <c r="CX71">
        <v>1.3787151719299999E-3</v>
      </c>
      <c r="CY71" t="s">
        <v>788</v>
      </c>
      <c r="CZ71" t="s">
        <v>789</v>
      </c>
    </row>
    <row r="72" spans="1:104">
      <c r="A72" t="s">
        <v>674</v>
      </c>
      <c r="B72">
        <v>13789520</v>
      </c>
      <c r="C72">
        <v>608.621106065763</v>
      </c>
      <c r="D72">
        <v>85.147893581579396</v>
      </c>
      <c r="E72">
        <v>624.86627494838604</v>
      </c>
      <c r="F72">
        <v>2643264.3898665099</v>
      </c>
      <c r="G72">
        <v>1562686.9740257801</v>
      </c>
      <c r="H72">
        <v>2.2019594042733499E-5</v>
      </c>
      <c r="I72">
        <v>7.2223252690249804E-5</v>
      </c>
      <c r="J72">
        <v>0.49112124879375701</v>
      </c>
      <c r="K72">
        <v>7679.7516396704104</v>
      </c>
      <c r="L72">
        <v>6.5036382888884496E-3</v>
      </c>
      <c r="M72">
        <v>71</v>
      </c>
      <c r="N72">
        <v>3606.96</v>
      </c>
      <c r="O72">
        <v>1.7719053836560401E-5</v>
      </c>
      <c r="P72">
        <v>1.4921936786020801E-2</v>
      </c>
      <c r="Q72">
        <v>4.7498000000000002E-3</v>
      </c>
      <c r="R72">
        <v>0.3175</v>
      </c>
      <c r="S72">
        <v>6120279.19921875</v>
      </c>
      <c r="T72">
        <v>506.68610815273303</v>
      </c>
      <c r="U72">
        <v>565.76211482233896</v>
      </c>
      <c r="V72">
        <v>0.03</v>
      </c>
      <c r="W72">
        <v>237213.61154248999</v>
      </c>
      <c r="X72">
        <v>2.4062651639905699E-2</v>
      </c>
      <c r="Y72">
        <v>6.4465633993775704</v>
      </c>
      <c r="Z72">
        <v>6.4465634208098503</v>
      </c>
      <c r="AA72">
        <v>-2.1432279950772701E-8</v>
      </c>
      <c r="AB72">
        <v>1.24620233863153E-5</v>
      </c>
      <c r="AC72">
        <v>706.89136645236397</v>
      </c>
      <c r="AD72">
        <v>6504.8361010318004</v>
      </c>
      <c r="AE72">
        <v>565.76211482233896</v>
      </c>
      <c r="AF72">
        <v>0</v>
      </c>
      <c r="AG72">
        <v>1.2549112155941901E-5</v>
      </c>
      <c r="AH72">
        <v>62.625190988135998</v>
      </c>
      <c r="AI72">
        <v>0.31657818786947001</v>
      </c>
      <c r="AJ72">
        <v>34.371938939689102</v>
      </c>
      <c r="AK72">
        <v>6.3573843768730498</v>
      </c>
      <c r="AL72">
        <v>1.1293680422758501</v>
      </c>
      <c r="AM72">
        <v>608.62110606031797</v>
      </c>
      <c r="AN72">
        <v>5.4449174058390798E-9</v>
      </c>
      <c r="AO72">
        <v>8.7088769626538203E-8</v>
      </c>
      <c r="AP72">
        <v>3.8365975753784398</v>
      </c>
      <c r="AQ72">
        <v>3.7046720808821597E-5</v>
      </c>
      <c r="AR72">
        <v>6.3181004627841999E-6</v>
      </c>
      <c r="AS72">
        <v>17.305237264838301</v>
      </c>
      <c r="AT72">
        <v>11.205045938806</v>
      </c>
      <c r="AU72">
        <v>3.54727313830137</v>
      </c>
      <c r="AV72">
        <v>0.28932443707706801</v>
      </c>
      <c r="AW72">
        <v>7.4923102997796502E-3</v>
      </c>
      <c r="AX72">
        <v>0.28932442973482903</v>
      </c>
      <c r="AY72">
        <v>7.3422383728427601E-9</v>
      </c>
      <c r="AZ72">
        <v>1080577.4158407301</v>
      </c>
      <c r="BA72">
        <v>9.6561393476790107E-6</v>
      </c>
      <c r="BB72">
        <v>6089779.9888542797</v>
      </c>
      <c r="BC72">
        <v>-30499.2103644665</v>
      </c>
      <c r="BD72">
        <v>-0.49833037630635801</v>
      </c>
      <c r="BE72">
        <v>6215350</v>
      </c>
      <c r="BF72">
        <v>0.97979679162947897</v>
      </c>
      <c r="BG72">
        <v>1</v>
      </c>
      <c r="BH72">
        <v>-8.5000000000000006E-2</v>
      </c>
      <c r="BI72">
        <v>4.5999999999999999E-2</v>
      </c>
      <c r="BJ72">
        <v>5625</v>
      </c>
      <c r="BK72">
        <v>1.0346728850674101</v>
      </c>
      <c r="BL72">
        <v>101.93499791303</v>
      </c>
      <c r="BM72">
        <v>6.0897799888542803</v>
      </c>
      <c r="BN72">
        <v>101.93499791303</v>
      </c>
      <c r="BO72">
        <v>1.0346728850674101</v>
      </c>
      <c r="BP72">
        <v>3835.9439664870301</v>
      </c>
      <c r="BQ72">
        <v>1</v>
      </c>
      <c r="BR72" t="s">
        <v>674</v>
      </c>
      <c r="BS72">
        <v>13.78952</v>
      </c>
      <c r="BT72">
        <v>1.0111543599999999</v>
      </c>
      <c r="BU72">
        <v>1.0232590848615899</v>
      </c>
      <c r="BV72">
        <v>1.0346728850674101</v>
      </c>
      <c r="BW72">
        <v>0.92480983546692297</v>
      </c>
      <c r="BX72">
        <v>5748016.8108693399</v>
      </c>
      <c r="BY72">
        <v>6215350</v>
      </c>
      <c r="BZ72">
        <v>66.844919786096298</v>
      </c>
      <c r="CA72" t="s">
        <v>782</v>
      </c>
      <c r="CB72" t="s">
        <v>783</v>
      </c>
      <c r="CC72">
        <v>1.0232590848615899</v>
      </c>
      <c r="CD72" t="s">
        <v>784</v>
      </c>
      <c r="CE72">
        <v>1.0232590848615899</v>
      </c>
      <c r="CF72" t="s">
        <v>785</v>
      </c>
      <c r="CG72">
        <v>0.92480983546692297</v>
      </c>
      <c r="CH72" t="s">
        <v>786</v>
      </c>
      <c r="CI72">
        <v>5748016.8108693399</v>
      </c>
      <c r="CJ72" t="s">
        <v>860</v>
      </c>
      <c r="CK72">
        <v>6215350</v>
      </c>
      <c r="CL72">
        <v>6089779.9888542797</v>
      </c>
      <c r="CM72">
        <v>341763.17798494</v>
      </c>
      <c r="CN72">
        <v>0.97979679162947897</v>
      </c>
      <c r="CO72">
        <v>5.4986956162556E-2</v>
      </c>
      <c r="CP72">
        <v>5.9457581498139997E-2</v>
      </c>
      <c r="CQ72">
        <v>706.89136645236397</v>
      </c>
      <c r="CR72">
        <v>6.2029290748760104</v>
      </c>
      <c r="CS72">
        <v>1.2549112155941901E-5</v>
      </c>
      <c r="CT72">
        <v>4.8153156482014001E-9</v>
      </c>
      <c r="CU72">
        <v>8.7088769626538203E-8</v>
      </c>
      <c r="CV72">
        <v>4.8153156481980103E-9</v>
      </c>
      <c r="CW72">
        <v>3.8365975753784398</v>
      </c>
      <c r="CX72">
        <v>1.1222022059595999E-3</v>
      </c>
      <c r="CY72" t="s">
        <v>788</v>
      </c>
      <c r="CZ72" t="s">
        <v>803</v>
      </c>
    </row>
    <row r="73" spans="1:104">
      <c r="A73" t="s">
        <v>675</v>
      </c>
      <c r="B73">
        <v>13789520</v>
      </c>
      <c r="C73">
        <v>608.621106065763</v>
      </c>
      <c r="D73">
        <v>85.147893581579396</v>
      </c>
      <c r="E73">
        <v>624.86627494838604</v>
      </c>
      <c r="F73">
        <v>2643264.3898665099</v>
      </c>
      <c r="G73">
        <v>1562686.9740257801</v>
      </c>
      <c r="H73">
        <v>2.2019594042733499E-5</v>
      </c>
      <c r="I73">
        <v>7.2223252690249804E-5</v>
      </c>
      <c r="J73">
        <v>0.49112124879375701</v>
      </c>
      <c r="K73">
        <v>7679.7516396704104</v>
      </c>
      <c r="L73">
        <v>6.5036382888884496E-3</v>
      </c>
      <c r="M73">
        <v>72</v>
      </c>
      <c r="N73">
        <v>3647.64</v>
      </c>
      <c r="O73">
        <v>1.7719053836560401E-5</v>
      </c>
      <c r="P73">
        <v>1.4921936786020801E-2</v>
      </c>
      <c r="Q73">
        <v>4.7498000000000002E-3</v>
      </c>
      <c r="R73">
        <v>0.3175</v>
      </c>
      <c r="S73">
        <v>9367569.62890625</v>
      </c>
      <c r="T73">
        <v>414.08396642751802</v>
      </c>
      <c r="U73">
        <v>503.49604329503802</v>
      </c>
      <c r="V73">
        <v>0.03</v>
      </c>
      <c r="W73">
        <v>239888.95302605201</v>
      </c>
      <c r="X73">
        <v>2.3953673772885199E-2</v>
      </c>
      <c r="Y73">
        <v>6.4612111628115603</v>
      </c>
      <c r="Z73">
        <v>6.4612111743555198</v>
      </c>
      <c r="AA73">
        <v>-1.1543957789683601E-8</v>
      </c>
      <c r="AB73">
        <v>1.22410487732576E-5</v>
      </c>
      <c r="AC73">
        <v>774.62738054215504</v>
      </c>
      <c r="AD73">
        <v>6563.2859359548402</v>
      </c>
      <c r="AE73">
        <v>503.49604506195402</v>
      </c>
      <c r="AF73">
        <v>1.76691600017875E-6</v>
      </c>
      <c r="AG73">
        <v>1.23729635753365E-5</v>
      </c>
      <c r="AH73">
        <v>63.755696846139301</v>
      </c>
      <c r="AI73">
        <v>0.31942283184416997</v>
      </c>
      <c r="AJ73">
        <v>34.193986197350299</v>
      </c>
      <c r="AK73">
        <v>10.748444359733201</v>
      </c>
      <c r="AL73">
        <v>1.1293680422758501</v>
      </c>
      <c r="AM73">
        <v>608.62110603271299</v>
      </c>
      <c r="AN73">
        <v>3.3050469028239597E-8</v>
      </c>
      <c r="AO73">
        <v>1.31914802078891E-7</v>
      </c>
      <c r="AP73">
        <v>3.86642185771507</v>
      </c>
      <c r="AQ73">
        <v>3.6477393136465998E-5</v>
      </c>
      <c r="AR73">
        <v>6.2524391887076697E-6</v>
      </c>
      <c r="AS73">
        <v>17.279273313679699</v>
      </c>
      <c r="AT73">
        <v>11.197538544425701</v>
      </c>
      <c r="AU73">
        <v>3.5767494715446899</v>
      </c>
      <c r="AV73">
        <v>0.28967238617037999</v>
      </c>
      <c r="AW73">
        <v>7.3594578473263504E-3</v>
      </c>
      <c r="AX73">
        <v>0.28967237712404698</v>
      </c>
      <c r="AY73">
        <v>9.0463326829493001E-9</v>
      </c>
      <c r="AZ73">
        <v>1080577.4158407301</v>
      </c>
      <c r="BA73">
        <v>9.4344058871069495E-6</v>
      </c>
      <c r="BB73">
        <v>9441085.8303840403</v>
      </c>
      <c r="BC73">
        <v>73516.201477792099</v>
      </c>
      <c r="BD73">
        <v>0.78479482288487501</v>
      </c>
      <c r="BE73">
        <v>8171450</v>
      </c>
      <c r="BF73">
        <v>1.1553746067569499</v>
      </c>
      <c r="BG73">
        <v>1</v>
      </c>
      <c r="BH73">
        <v>-0.33400000000000002</v>
      </c>
      <c r="BI73">
        <v>4.5999999999999999E-2</v>
      </c>
      <c r="BJ73">
        <v>5625</v>
      </c>
      <c r="BK73">
        <v>1.01182073250768</v>
      </c>
      <c r="BL73">
        <v>194.53713963824501</v>
      </c>
      <c r="BM73">
        <v>9.4410858303840399</v>
      </c>
      <c r="BN73">
        <v>194.53713963824501</v>
      </c>
      <c r="BO73">
        <v>1.01182073250768</v>
      </c>
      <c r="BP73">
        <v>23881.727527570401</v>
      </c>
      <c r="BQ73">
        <v>1</v>
      </c>
      <c r="BR73" t="s">
        <v>675</v>
      </c>
      <c r="BS73">
        <v>13.78952</v>
      </c>
      <c r="BT73">
        <v>1.0111543599999999</v>
      </c>
      <c r="BU73">
        <v>1.00065902154413</v>
      </c>
      <c r="BV73">
        <v>1.01182073250768</v>
      </c>
      <c r="BW73">
        <v>1.0989117330018201</v>
      </c>
      <c r="BX73">
        <v>8979702.2806377504</v>
      </c>
      <c r="BY73">
        <v>8171450</v>
      </c>
      <c r="BZ73">
        <v>66.844919786096298</v>
      </c>
      <c r="CA73" t="s">
        <v>782</v>
      </c>
      <c r="CB73" t="s">
        <v>783</v>
      </c>
      <c r="CC73">
        <v>1.00065902154413</v>
      </c>
      <c r="CD73" t="s">
        <v>784</v>
      </c>
      <c r="CE73">
        <v>1.00065902154413</v>
      </c>
      <c r="CF73" t="s">
        <v>785</v>
      </c>
      <c r="CG73">
        <v>1.0989117330018201</v>
      </c>
      <c r="CH73" t="s">
        <v>786</v>
      </c>
      <c r="CI73">
        <v>8979702.2806377504</v>
      </c>
      <c r="CJ73" t="s">
        <v>861</v>
      </c>
      <c r="CK73">
        <v>8171450</v>
      </c>
      <c r="CL73">
        <v>9441085.8303840403</v>
      </c>
      <c r="CM73">
        <v>461383.54974629002</v>
      </c>
      <c r="CN73">
        <v>1.1553746067569499</v>
      </c>
      <c r="CO73">
        <v>5.6462873755129803E-2</v>
      </c>
      <c r="CP73">
        <v>5.1380717904334398E-2</v>
      </c>
      <c r="CQ73">
        <v>774.62738054215504</v>
      </c>
      <c r="CR73">
        <v>6.9624111606850603</v>
      </c>
      <c r="CS73">
        <v>1.23729635753365E-5</v>
      </c>
      <c r="CT73">
        <v>6.3006992979992599E-9</v>
      </c>
      <c r="CU73">
        <v>1.31914802078891E-7</v>
      </c>
      <c r="CV73">
        <v>6.30069929794402E-9</v>
      </c>
      <c r="CW73">
        <v>3.86642185771507</v>
      </c>
      <c r="CX73">
        <v>1.49798094770981E-3</v>
      </c>
      <c r="CY73" t="s">
        <v>788</v>
      </c>
      <c r="CZ73" t="s">
        <v>789</v>
      </c>
    </row>
    <row r="74" spans="1:104">
      <c r="A74" t="s">
        <v>676</v>
      </c>
      <c r="B74">
        <v>13789520</v>
      </c>
      <c r="C74">
        <v>608.621106065763</v>
      </c>
      <c r="D74">
        <v>85.147893581579396</v>
      </c>
      <c r="E74">
        <v>624.86627494838604</v>
      </c>
      <c r="F74">
        <v>2643264.3898665099</v>
      </c>
      <c r="G74">
        <v>1562686.9740257801</v>
      </c>
      <c r="H74">
        <v>2.2019594042733499E-5</v>
      </c>
      <c r="I74">
        <v>7.2223252690249804E-5</v>
      </c>
      <c r="J74">
        <v>0.49112124879375701</v>
      </c>
      <c r="K74">
        <v>7679.7516396704104</v>
      </c>
      <c r="L74">
        <v>6.5036382888884496E-3</v>
      </c>
      <c r="M74">
        <v>73</v>
      </c>
      <c r="N74">
        <v>3647.64</v>
      </c>
      <c r="O74">
        <v>1.7719053836560401E-5</v>
      </c>
      <c r="P74">
        <v>1.4921936786020801E-2</v>
      </c>
      <c r="Q74">
        <v>4.7498000000000002E-3</v>
      </c>
      <c r="R74">
        <v>0.3175</v>
      </c>
      <c r="S74">
        <v>9151835.39453125</v>
      </c>
      <c r="T74">
        <v>419.27906470028603</v>
      </c>
      <c r="U74">
        <v>506.63198997235202</v>
      </c>
      <c r="V74">
        <v>0.03</v>
      </c>
      <c r="W74">
        <v>239888.95302605201</v>
      </c>
      <c r="X74">
        <v>2.3953673772885199E-2</v>
      </c>
      <c r="Y74">
        <v>6.4612111628115603</v>
      </c>
      <c r="Z74">
        <v>6.4612111743555198</v>
      </c>
      <c r="AA74">
        <v>-1.1543957789683601E-8</v>
      </c>
      <c r="AB74">
        <v>1.22410487732576E-5</v>
      </c>
      <c r="AC74">
        <v>770.22055912742906</v>
      </c>
      <c r="AD74">
        <v>6563.2859359548402</v>
      </c>
      <c r="AE74">
        <v>506.631991695046</v>
      </c>
      <c r="AF74">
        <v>1.7226943782588901E-6</v>
      </c>
      <c r="AG74">
        <v>1.23696053207551E-5</v>
      </c>
      <c r="AH74">
        <v>63.755696846139301</v>
      </c>
      <c r="AI74">
        <v>0.31942283184416997</v>
      </c>
      <c r="AJ74">
        <v>34.184705307602002</v>
      </c>
      <c r="AK74">
        <v>10.4635747043157</v>
      </c>
      <c r="AL74">
        <v>1.1293680422758501</v>
      </c>
      <c r="AM74">
        <v>608.62110603600297</v>
      </c>
      <c r="AN74">
        <v>2.97599171972251E-8</v>
      </c>
      <c r="AO74">
        <v>1.2855654749751801E-7</v>
      </c>
      <c r="AP74">
        <v>3.8656236160791</v>
      </c>
      <c r="AQ74">
        <v>3.6492459673324797E-5</v>
      </c>
      <c r="AR74">
        <v>6.2490809341262999E-6</v>
      </c>
      <c r="AS74">
        <v>17.269992423931399</v>
      </c>
      <c r="AT74">
        <v>11.1948522673736</v>
      </c>
      <c r="AU74">
        <v>3.5758914133216102</v>
      </c>
      <c r="AV74">
        <v>0.28973220275749101</v>
      </c>
      <c r="AW74">
        <v>7.3594578473263504E-3</v>
      </c>
      <c r="AX74">
        <v>0.28973219374748899</v>
      </c>
      <c r="AY74">
        <v>9.0100016891803103E-9</v>
      </c>
      <c r="AZ74">
        <v>1080577.4158407301</v>
      </c>
      <c r="BA74">
        <v>9.4402516379334208E-6</v>
      </c>
      <c r="BB74">
        <v>9195039.5551912505</v>
      </c>
      <c r="BC74">
        <v>43204.1606599968</v>
      </c>
      <c r="BD74">
        <v>0.47208192452645897</v>
      </c>
      <c r="BE74">
        <v>7950600</v>
      </c>
      <c r="BF74">
        <v>1.15652146444183</v>
      </c>
      <c r="BG74">
        <v>1</v>
      </c>
      <c r="BH74">
        <v>-0.32900000000000001</v>
      </c>
      <c r="BI74">
        <v>4.5999999999999999E-2</v>
      </c>
      <c r="BJ74">
        <v>5625</v>
      </c>
      <c r="BK74">
        <v>1.0120366346921299</v>
      </c>
      <c r="BL74">
        <v>189.342041365477</v>
      </c>
      <c r="BM74">
        <v>9.1950395551912507</v>
      </c>
      <c r="BN74">
        <v>189.342041365477</v>
      </c>
      <c r="BO74">
        <v>1.0120366346921299</v>
      </c>
      <c r="BP74">
        <v>22303.045319207798</v>
      </c>
      <c r="BQ74">
        <v>1</v>
      </c>
      <c r="BR74" t="s">
        <v>676</v>
      </c>
      <c r="BS74">
        <v>13.78952</v>
      </c>
      <c r="BT74">
        <v>1.0111543599999999</v>
      </c>
      <c r="BU74">
        <v>1.0008725420440601</v>
      </c>
      <c r="BV74">
        <v>1.0120366346921299</v>
      </c>
      <c r="BW74">
        <v>1.11015751344328</v>
      </c>
      <c r="BX74">
        <v>8826418.3263821099</v>
      </c>
      <c r="BY74">
        <v>7950600</v>
      </c>
      <c r="BZ74">
        <v>66.844919786096298</v>
      </c>
      <c r="CA74" t="s">
        <v>782</v>
      </c>
      <c r="CB74" t="s">
        <v>783</v>
      </c>
      <c r="CC74">
        <v>1.0008725420440601</v>
      </c>
      <c r="CD74" t="s">
        <v>784</v>
      </c>
      <c r="CE74">
        <v>1.0008725420440601</v>
      </c>
      <c r="CF74" t="s">
        <v>785</v>
      </c>
      <c r="CG74">
        <v>1.11015751344328</v>
      </c>
      <c r="CH74" t="s">
        <v>786</v>
      </c>
      <c r="CI74">
        <v>8826418.3263821099</v>
      </c>
      <c r="CJ74" t="s">
        <v>862</v>
      </c>
      <c r="CK74">
        <v>7950600</v>
      </c>
      <c r="CL74">
        <v>9195039.5551912505</v>
      </c>
      <c r="CM74">
        <v>368621.22880914097</v>
      </c>
      <c r="CN74">
        <v>1.15652146444183</v>
      </c>
      <c r="CO74">
        <v>4.6363950998550098E-2</v>
      </c>
      <c r="CP74">
        <v>4.1763398830447898E-2</v>
      </c>
      <c r="CQ74">
        <v>770.22055912742906</v>
      </c>
      <c r="CR74">
        <v>6.9058092282680299</v>
      </c>
      <c r="CS74">
        <v>1.23696053207551E-5</v>
      </c>
      <c r="CT74">
        <v>5.0388726406994604E-9</v>
      </c>
      <c r="CU74">
        <v>1.2855654749751801E-7</v>
      </c>
      <c r="CV74">
        <v>5.0388726407010196E-9</v>
      </c>
      <c r="CW74">
        <v>3.8656236160791</v>
      </c>
      <c r="CX74">
        <v>1.19847870361012E-3</v>
      </c>
      <c r="CY74" t="s">
        <v>788</v>
      </c>
      <c r="CZ74" t="s">
        <v>789</v>
      </c>
    </row>
    <row r="75" spans="1:104">
      <c r="A75" t="s">
        <v>677</v>
      </c>
      <c r="B75">
        <v>13789520</v>
      </c>
      <c r="C75">
        <v>608.621106065763</v>
      </c>
      <c r="D75">
        <v>85.147893581579396</v>
      </c>
      <c r="E75">
        <v>624.86627494838604</v>
      </c>
      <c r="F75">
        <v>2643264.3898665099</v>
      </c>
      <c r="G75">
        <v>1562686.9740257801</v>
      </c>
      <c r="H75">
        <v>2.2019594042733499E-5</v>
      </c>
      <c r="I75">
        <v>7.2223252690249804E-5</v>
      </c>
      <c r="J75">
        <v>0.49112124879375701</v>
      </c>
      <c r="K75">
        <v>7679.7516396704104</v>
      </c>
      <c r="L75">
        <v>6.5036382888884496E-3</v>
      </c>
      <c r="M75">
        <v>74</v>
      </c>
      <c r="N75">
        <v>3701.88</v>
      </c>
      <c r="O75">
        <v>1.7719053836560401E-5</v>
      </c>
      <c r="P75">
        <v>1.4921936786020801E-2</v>
      </c>
      <c r="Q75">
        <v>4.7498000000000002E-3</v>
      </c>
      <c r="R75">
        <v>0.3175</v>
      </c>
      <c r="S75">
        <v>2293579.9220312499</v>
      </c>
      <c r="T75">
        <v>602.76785429697395</v>
      </c>
      <c r="U75">
        <v>624.33897773552599</v>
      </c>
      <c r="V75">
        <v>0.03</v>
      </c>
      <c r="W75">
        <v>243456.07500413401</v>
      </c>
      <c r="X75">
        <v>2.38113586163918E-2</v>
      </c>
      <c r="Y75">
        <v>6.4804910037808199</v>
      </c>
      <c r="Z75">
        <v>6.4804910224067402</v>
      </c>
      <c r="AA75">
        <v>-1.8625915920722501E-8</v>
      </c>
      <c r="AB75">
        <v>1.1955998419780099E-5</v>
      </c>
      <c r="AC75">
        <v>630.38904509244799</v>
      </c>
      <c r="AD75">
        <v>6641.0647532744497</v>
      </c>
      <c r="AE75">
        <v>624.33897773552599</v>
      </c>
      <c r="AF75">
        <v>0</v>
      </c>
      <c r="AG75">
        <v>1.19878704972723E-5</v>
      </c>
      <c r="AH75">
        <v>65.275735849501004</v>
      </c>
      <c r="AI75">
        <v>0.32320818118414202</v>
      </c>
      <c r="AJ75">
        <v>33.522347983600902</v>
      </c>
      <c r="AK75">
        <v>1.41395376148997</v>
      </c>
      <c r="AL75">
        <v>1.1293680422758501</v>
      </c>
      <c r="AM75">
        <v>608.62110606099804</v>
      </c>
      <c r="AN75">
        <v>4.7654111767769799E-9</v>
      </c>
      <c r="AO75">
        <v>3.1872077492244598E-8</v>
      </c>
      <c r="AP75">
        <v>3.8672712830187099</v>
      </c>
      <c r="AQ75">
        <v>3.6461370770487902E-5</v>
      </c>
      <c r="AR75">
        <v>6.0098712873822799E-6</v>
      </c>
      <c r="AS75">
        <v>16.8057368219085</v>
      </c>
      <c r="AT75">
        <v>11.058601528067999</v>
      </c>
      <c r="AU75">
        <v>3.57423048632704</v>
      </c>
      <c r="AV75">
        <v>0.29304079669167699</v>
      </c>
      <c r="AW75">
        <v>7.1880823304371301E-3</v>
      </c>
      <c r="AX75">
        <v>0.29304078702202002</v>
      </c>
      <c r="AY75">
        <v>9.6696571860732694E-9</v>
      </c>
      <c r="AZ75">
        <v>1080577.4158407301</v>
      </c>
      <c r="BA75">
        <v>9.4281906031756108E-6</v>
      </c>
      <c r="BB75">
        <v>2282574.6572946901</v>
      </c>
      <c r="BC75">
        <v>-11005.264736562</v>
      </c>
      <c r="BD75">
        <v>-0.47982913657595599</v>
      </c>
      <c r="BE75">
        <v>2508225</v>
      </c>
      <c r="BF75">
        <v>0.91003584498786505</v>
      </c>
      <c r="BG75">
        <v>1</v>
      </c>
      <c r="BH75">
        <v>0.13</v>
      </c>
      <c r="BI75">
        <v>4.5999999999999999E-2</v>
      </c>
      <c r="BJ75">
        <v>5625</v>
      </c>
      <c r="BK75">
        <v>1.0489594988864499</v>
      </c>
      <c r="BL75">
        <v>5.8532517687890504</v>
      </c>
      <c r="BM75">
        <v>2.2825746572946901</v>
      </c>
      <c r="BN75">
        <v>5.8532517687890504</v>
      </c>
      <c r="BO75">
        <v>1.0489594988864499</v>
      </c>
      <c r="BP75">
        <v>1166.00041476571</v>
      </c>
      <c r="BQ75">
        <v>1</v>
      </c>
      <c r="BR75" t="s">
        <v>677</v>
      </c>
      <c r="BS75">
        <v>13.78952</v>
      </c>
      <c r="BT75">
        <v>1.0111543599999999</v>
      </c>
      <c r="BU75">
        <v>1.03738809857523</v>
      </c>
      <c r="BV75">
        <v>1.0489594988864499</v>
      </c>
      <c r="BW75">
        <v>0.71644225635232806</v>
      </c>
      <c r="BX75">
        <v>1796998.37843932</v>
      </c>
      <c r="BY75">
        <v>2508225</v>
      </c>
      <c r="BZ75">
        <v>66.844919786096298</v>
      </c>
      <c r="CA75" t="s">
        <v>782</v>
      </c>
      <c r="CB75" t="s">
        <v>783</v>
      </c>
      <c r="CC75">
        <v>1.03738809857523</v>
      </c>
      <c r="CD75" t="s">
        <v>784</v>
      </c>
      <c r="CE75">
        <v>1.03738809857523</v>
      </c>
      <c r="CF75" t="s">
        <v>785</v>
      </c>
      <c r="CG75">
        <v>0.71644225635232806</v>
      </c>
      <c r="CH75" t="s">
        <v>786</v>
      </c>
      <c r="CI75">
        <v>1796998.37843932</v>
      </c>
      <c r="CJ75" t="s">
        <v>863</v>
      </c>
      <c r="CK75">
        <v>2508225</v>
      </c>
      <c r="CL75">
        <v>2282574.6572946901</v>
      </c>
      <c r="CM75">
        <v>485576.27885537001</v>
      </c>
      <c r="CN75">
        <v>0.91003584498786505</v>
      </c>
      <c r="CO75">
        <v>0.193593588635537</v>
      </c>
      <c r="CP75">
        <v>0.27021520146116601</v>
      </c>
      <c r="CQ75">
        <v>630.38904509244799</v>
      </c>
      <c r="CR75">
        <v>4.0341550041680403</v>
      </c>
      <c r="CS75">
        <v>1.19878704972723E-5</v>
      </c>
      <c r="CT75">
        <v>6.7473309411999601E-9</v>
      </c>
      <c r="CU75">
        <v>3.1872077492244598E-8</v>
      </c>
      <c r="CV75">
        <v>6.7473309411609998E-9</v>
      </c>
      <c r="CW75">
        <v>3.8672712830187099</v>
      </c>
      <c r="CX75">
        <v>1.6874405965499101E-3</v>
      </c>
      <c r="CY75" t="s">
        <v>788</v>
      </c>
      <c r="CZ75" t="s">
        <v>803</v>
      </c>
    </row>
    <row r="76" spans="1:104">
      <c r="A76" t="s">
        <v>678</v>
      </c>
      <c r="B76">
        <v>13789520</v>
      </c>
      <c r="C76">
        <v>608.621106065763</v>
      </c>
      <c r="D76">
        <v>85.147893581579396</v>
      </c>
      <c r="E76">
        <v>624.86627494838604</v>
      </c>
      <c r="F76">
        <v>2643264.3898665099</v>
      </c>
      <c r="G76">
        <v>1562686.9740257801</v>
      </c>
      <c r="H76">
        <v>2.2019594042733499E-5</v>
      </c>
      <c r="I76">
        <v>7.2223252690249804E-5</v>
      </c>
      <c r="J76">
        <v>0.49112124879375701</v>
      </c>
      <c r="K76">
        <v>7679.7516396704104</v>
      </c>
      <c r="L76">
        <v>6.5036382888884496E-3</v>
      </c>
      <c r="M76">
        <v>75</v>
      </c>
      <c r="N76">
        <v>3769.68</v>
      </c>
      <c r="O76">
        <v>1.7719053836560401E-5</v>
      </c>
      <c r="P76">
        <v>1.4921936786020801E-2</v>
      </c>
      <c r="Q76">
        <v>4.7498000000000002E-3</v>
      </c>
      <c r="R76">
        <v>0.3175</v>
      </c>
      <c r="S76">
        <v>2395448.65234375</v>
      </c>
      <c r="T76">
        <v>601.93187912108897</v>
      </c>
      <c r="U76">
        <v>624.05587673643697</v>
      </c>
      <c r="V76">
        <v>0.03</v>
      </c>
      <c r="W76">
        <v>247914.977476737</v>
      </c>
      <c r="X76">
        <v>2.3638084170766901E-2</v>
      </c>
      <c r="Y76">
        <v>6.5041996338577102</v>
      </c>
      <c r="Z76">
        <v>6.50419964825935</v>
      </c>
      <c r="AA76">
        <v>-1.4401643433359399E-8</v>
      </c>
      <c r="AB76">
        <v>1.1614311032901801E-5</v>
      </c>
      <c r="AC76">
        <v>630.97932445014305</v>
      </c>
      <c r="AD76">
        <v>6738.0450939333195</v>
      </c>
      <c r="AE76">
        <v>624.05587673643697</v>
      </c>
      <c r="AF76">
        <v>0</v>
      </c>
      <c r="AG76">
        <v>1.16467820417842E-5</v>
      </c>
      <c r="AH76">
        <v>67.196116278937197</v>
      </c>
      <c r="AI76">
        <v>0.32792803269583198</v>
      </c>
      <c r="AJ76">
        <v>33.0441461100488</v>
      </c>
      <c r="AK76">
        <v>1.45569223913366</v>
      </c>
      <c r="AL76">
        <v>1.1293680422758501</v>
      </c>
      <c r="AM76">
        <v>608.62110605962096</v>
      </c>
      <c r="AN76">
        <v>6.14249984209891E-9</v>
      </c>
      <c r="AO76">
        <v>3.2471008882388098E-8</v>
      </c>
      <c r="AP76">
        <v>3.89805109143109</v>
      </c>
      <c r="AQ76">
        <v>3.5887831261620502E-5</v>
      </c>
      <c r="AR76">
        <v>5.8396265253333104E-6</v>
      </c>
      <c r="AS76">
        <v>16.568136283390899</v>
      </c>
      <c r="AT76">
        <v>10.9874067487952</v>
      </c>
      <c r="AU76">
        <v>3.6030786795613201</v>
      </c>
      <c r="AV76">
        <v>0.29497241186977102</v>
      </c>
      <c r="AW76">
        <v>6.9826559844375097E-3</v>
      </c>
      <c r="AX76">
        <v>0.29497239981485401</v>
      </c>
      <c r="AY76">
        <v>1.2054917619686E-8</v>
      </c>
      <c r="AZ76">
        <v>1080577.4158407301</v>
      </c>
      <c r="BA76">
        <v>9.2066087436645E-6</v>
      </c>
      <c r="BB76">
        <v>2381436.8388288599</v>
      </c>
      <c r="BC76">
        <v>-14011.813514891999</v>
      </c>
      <c r="BD76">
        <v>-0.584934830524654</v>
      </c>
      <c r="BE76">
        <v>2637580</v>
      </c>
      <c r="BF76">
        <v>0.90288705511448297</v>
      </c>
      <c r="BG76">
        <v>1</v>
      </c>
      <c r="BH76">
        <v>0.13</v>
      </c>
      <c r="BI76">
        <v>4.5999999999999999E-2</v>
      </c>
      <c r="BJ76">
        <v>5625</v>
      </c>
      <c r="BK76">
        <v>1.04934041634304</v>
      </c>
      <c r="BL76">
        <v>6.6892269446740302</v>
      </c>
      <c r="BM76">
        <v>2.38143683882886</v>
      </c>
      <c r="BN76">
        <v>6.6892269446740302</v>
      </c>
      <c r="BO76">
        <v>1.04934041634304</v>
      </c>
      <c r="BP76">
        <v>1109.6076015434301</v>
      </c>
      <c r="BQ76">
        <v>1</v>
      </c>
      <c r="BR76" t="s">
        <v>678</v>
      </c>
      <c r="BS76">
        <v>13.78952</v>
      </c>
      <c r="BT76">
        <v>1.0111543599999999</v>
      </c>
      <c r="BU76">
        <v>1.03776481401221</v>
      </c>
      <c r="BV76">
        <v>1.04934041634304</v>
      </c>
      <c r="BW76">
        <v>0.72100783009613301</v>
      </c>
      <c r="BX76">
        <v>1901715.83250496</v>
      </c>
      <c r="BY76">
        <v>2637580</v>
      </c>
      <c r="BZ76">
        <v>66.844919786096298</v>
      </c>
      <c r="CA76" t="s">
        <v>782</v>
      </c>
      <c r="CB76" t="s">
        <v>783</v>
      </c>
      <c r="CC76">
        <v>1.03776481401221</v>
      </c>
      <c r="CD76" t="s">
        <v>784</v>
      </c>
      <c r="CE76">
        <v>1.03776481401221</v>
      </c>
      <c r="CF76" t="s">
        <v>785</v>
      </c>
      <c r="CG76">
        <v>0.72100783009613301</v>
      </c>
      <c r="CH76" t="s">
        <v>786</v>
      </c>
      <c r="CI76">
        <v>1901715.83250496</v>
      </c>
      <c r="CJ76" t="s">
        <v>864</v>
      </c>
      <c r="CK76">
        <v>2637580</v>
      </c>
      <c r="CL76">
        <v>2381436.8388288599</v>
      </c>
      <c r="CM76">
        <v>479721.00632390002</v>
      </c>
      <c r="CN76">
        <v>0.90288705511448297</v>
      </c>
      <c r="CO76">
        <v>0.18187922501834999</v>
      </c>
      <c r="CP76">
        <v>0.2522569345663</v>
      </c>
      <c r="CQ76">
        <v>630.97932445014305</v>
      </c>
      <c r="CR76">
        <v>3.8917908694090801</v>
      </c>
      <c r="CS76">
        <v>1.16467820417842E-5</v>
      </c>
      <c r="CT76">
        <v>6.5070763725002096E-9</v>
      </c>
      <c r="CU76">
        <v>3.2471008882388098E-8</v>
      </c>
      <c r="CV76">
        <v>6.5070763724798999E-9</v>
      </c>
      <c r="CW76">
        <v>3.89805109143109</v>
      </c>
      <c r="CX76">
        <v>1.6994108466201799E-3</v>
      </c>
      <c r="CY76" t="s">
        <v>788</v>
      </c>
      <c r="CZ76" t="s">
        <v>803</v>
      </c>
    </row>
    <row r="77" spans="1:104">
      <c r="A77" t="s">
        <v>679</v>
      </c>
      <c r="B77">
        <v>13789520</v>
      </c>
      <c r="C77">
        <v>608.621106065763</v>
      </c>
      <c r="D77">
        <v>85.147893581579396</v>
      </c>
      <c r="E77">
        <v>624.86627494838604</v>
      </c>
      <c r="F77">
        <v>2643264.3898665099</v>
      </c>
      <c r="G77">
        <v>1562686.9740257801</v>
      </c>
      <c r="H77">
        <v>2.2019594042733499E-5</v>
      </c>
      <c r="I77">
        <v>7.2223252690249804E-5</v>
      </c>
      <c r="J77">
        <v>0.49112124879375701</v>
      </c>
      <c r="K77">
        <v>7679.7516396704104</v>
      </c>
      <c r="L77">
        <v>6.5036382888884496E-3</v>
      </c>
      <c r="M77">
        <v>76</v>
      </c>
      <c r="N77">
        <v>3783.24</v>
      </c>
      <c r="O77">
        <v>1.7719053836560401E-5</v>
      </c>
      <c r="P77">
        <v>1.4921936786020801E-2</v>
      </c>
      <c r="Q77">
        <v>4.7498000000000002E-3</v>
      </c>
      <c r="R77">
        <v>0.3175</v>
      </c>
      <c r="S77">
        <v>12071539.171690799</v>
      </c>
      <c r="T77">
        <v>357.53101423134598</v>
      </c>
      <c r="U77">
        <v>468.622295992521</v>
      </c>
      <c r="V77">
        <v>0.03</v>
      </c>
      <c r="W77">
        <v>248806.75797125799</v>
      </c>
      <c r="X77">
        <v>2.3604025735671399E-2</v>
      </c>
      <c r="Y77">
        <v>6.5088904228757496</v>
      </c>
      <c r="Z77">
        <v>6.5088904394100497</v>
      </c>
      <c r="AA77">
        <v>-1.65342939340007E-8</v>
      </c>
      <c r="AB77">
        <v>1.1547841993175801E-5</v>
      </c>
      <c r="AC77">
        <v>821.626057924105</v>
      </c>
      <c r="AD77">
        <v>6757.4092639581604</v>
      </c>
      <c r="AE77">
        <v>468.62229823353999</v>
      </c>
      <c r="AF77">
        <v>2.2410188762478398E-6</v>
      </c>
      <c r="AG77">
        <v>1.170760044683E-5</v>
      </c>
      <c r="AH77">
        <v>67.582895152861596</v>
      </c>
      <c r="AI77">
        <v>0.32887045057705899</v>
      </c>
      <c r="AJ77">
        <v>33.312159551193602</v>
      </c>
      <c r="AK77">
        <v>13.850052247749</v>
      </c>
      <c r="AL77">
        <v>1.1293680422758501</v>
      </c>
      <c r="AM77">
        <v>608.62110605939699</v>
      </c>
      <c r="AN77">
        <v>6.3658944782218904E-9</v>
      </c>
      <c r="AO77">
        <v>1.5975845365416799E-7</v>
      </c>
      <c r="AP77">
        <v>3.9372966527729001</v>
      </c>
      <c r="AQ77">
        <v>3.5175962787446998E-5</v>
      </c>
      <c r="AR77">
        <v>5.9336794502420797E-6</v>
      </c>
      <c r="AS77">
        <v>16.8833637148613</v>
      </c>
      <c r="AT77">
        <v>11.0816437076158</v>
      </c>
      <c r="AU77">
        <v>3.6444251592580401</v>
      </c>
      <c r="AV77">
        <v>0.29287149351485597</v>
      </c>
      <c r="AW77">
        <v>6.94269404121869E-3</v>
      </c>
      <c r="AX77">
        <v>0.292871479187442</v>
      </c>
      <c r="AY77">
        <v>1.43274140884664E-8</v>
      </c>
      <c r="AZ77">
        <v>1080577.4158407301</v>
      </c>
      <c r="BA77">
        <v>8.9340392379816903E-6</v>
      </c>
      <c r="BB77">
        <v>12074216.6691867</v>
      </c>
      <c r="BC77">
        <v>2677.4974958617199</v>
      </c>
      <c r="BD77">
        <v>2.2180249409625898E-2</v>
      </c>
      <c r="BE77">
        <v>9969800</v>
      </c>
      <c r="BF77">
        <v>1.2110791258788201</v>
      </c>
      <c r="BG77">
        <v>1</v>
      </c>
      <c r="BH77">
        <v>-0.45700000000000002</v>
      </c>
      <c r="BI77">
        <v>4.5999999999999999E-2</v>
      </c>
      <c r="BJ77">
        <v>5625</v>
      </c>
      <c r="BK77">
        <v>1.0111712358652101</v>
      </c>
      <c r="BL77">
        <v>251.090091834417</v>
      </c>
      <c r="BM77">
        <v>12.074216669186701</v>
      </c>
      <c r="BN77">
        <v>251.090091834417</v>
      </c>
      <c r="BO77">
        <v>1.0111712358652101</v>
      </c>
      <c r="BP77">
        <v>44559.026870662601</v>
      </c>
      <c r="BQ77">
        <v>1</v>
      </c>
      <c r="BR77" t="s">
        <v>679</v>
      </c>
      <c r="BS77">
        <v>13.78952</v>
      </c>
      <c r="BT77">
        <v>1.0111543599999999</v>
      </c>
      <c r="BU77">
        <v>1.00001668970227</v>
      </c>
      <c r="BV77">
        <v>1.0111712358652101</v>
      </c>
      <c r="BW77">
        <v>1.17324474560018</v>
      </c>
      <c r="BX77">
        <v>11697015.4646846</v>
      </c>
      <c r="BY77">
        <v>9969800</v>
      </c>
      <c r="BZ77">
        <v>66.844919786096298</v>
      </c>
      <c r="CA77" t="s">
        <v>782</v>
      </c>
      <c r="CB77" t="s">
        <v>783</v>
      </c>
      <c r="CC77">
        <v>1.00001668970227</v>
      </c>
      <c r="CD77" t="s">
        <v>784</v>
      </c>
      <c r="CE77">
        <v>1.00001668970227</v>
      </c>
      <c r="CF77" t="s">
        <v>785</v>
      </c>
      <c r="CG77">
        <v>1.17324474560018</v>
      </c>
      <c r="CH77" t="s">
        <v>786</v>
      </c>
      <c r="CI77">
        <v>11697015.4646846</v>
      </c>
      <c r="CJ77" t="s">
        <v>865</v>
      </c>
      <c r="CK77">
        <v>9969800</v>
      </c>
      <c r="CL77">
        <v>12074216.6691867</v>
      </c>
      <c r="CM77">
        <v>377201.20450210001</v>
      </c>
      <c r="CN77">
        <v>1.2110791258788201</v>
      </c>
      <c r="CO77">
        <v>3.7834380278640098E-2</v>
      </c>
      <c r="CP77">
        <v>3.22476451912731E-2</v>
      </c>
      <c r="CQ77">
        <v>821.626057924105</v>
      </c>
      <c r="CR77">
        <v>7.4460487777149602</v>
      </c>
      <c r="CS77">
        <v>1.170760044683E-5</v>
      </c>
      <c r="CT77">
        <v>4.8434174190998202E-9</v>
      </c>
      <c r="CU77">
        <v>1.5975845365416799E-7</v>
      </c>
      <c r="CV77">
        <v>4.8434174191319801E-9</v>
      </c>
      <c r="CW77">
        <v>3.9372966527729001</v>
      </c>
      <c r="CX77">
        <v>1.24977250895997E-3</v>
      </c>
      <c r="CY77" t="s">
        <v>788</v>
      </c>
      <c r="CZ77" t="s">
        <v>789</v>
      </c>
    </row>
    <row r="78" spans="1:104">
      <c r="A78" t="s">
        <v>680</v>
      </c>
      <c r="B78">
        <v>13789520</v>
      </c>
      <c r="C78">
        <v>608.621106065763</v>
      </c>
      <c r="D78">
        <v>85.147893581579396</v>
      </c>
      <c r="E78">
        <v>624.86627494838604</v>
      </c>
      <c r="F78">
        <v>2643264.3898665099</v>
      </c>
      <c r="G78">
        <v>1562686.9740257801</v>
      </c>
      <c r="H78">
        <v>2.2019594042733499E-5</v>
      </c>
      <c r="I78">
        <v>7.2223252690249804E-5</v>
      </c>
      <c r="J78">
        <v>0.49112124879375701</v>
      </c>
      <c r="K78">
        <v>7679.7516396704104</v>
      </c>
      <c r="L78">
        <v>6.5036382888884496E-3</v>
      </c>
      <c r="M78">
        <v>77</v>
      </c>
      <c r="N78">
        <v>3905.28</v>
      </c>
      <c r="O78">
        <v>1.7719053836560401E-5</v>
      </c>
      <c r="P78">
        <v>1.4921936786020801E-2</v>
      </c>
      <c r="Q78">
        <v>4.7498000000000002E-3</v>
      </c>
      <c r="R78">
        <v>0.3175</v>
      </c>
      <c r="S78">
        <v>3347593.06640625</v>
      </c>
      <c r="T78">
        <v>588.56034428011105</v>
      </c>
      <c r="U78">
        <v>618.40466543877506</v>
      </c>
      <c r="V78">
        <v>0.03</v>
      </c>
      <c r="W78">
        <v>256832.78242194399</v>
      </c>
      <c r="X78">
        <v>2.33060340740632E-2</v>
      </c>
      <c r="Y78">
        <v>6.5503696908217401</v>
      </c>
      <c r="Z78">
        <v>6.5503697070469604</v>
      </c>
      <c r="AA78">
        <v>-1.6225222054799798E-8</v>
      </c>
      <c r="AB78">
        <v>1.0975946116808E-5</v>
      </c>
      <c r="AC78">
        <v>644.05966150784297</v>
      </c>
      <c r="AD78">
        <v>6931.2195591048803</v>
      </c>
      <c r="AE78">
        <v>618.40466543877506</v>
      </c>
      <c r="AF78">
        <v>0</v>
      </c>
      <c r="AG78">
        <v>1.1019619656782501E-5</v>
      </c>
      <c r="AH78">
        <v>71.104266216421294</v>
      </c>
      <c r="AI78">
        <v>0.33732947205215402</v>
      </c>
      <c r="AJ78">
        <v>32.161102909169799</v>
      </c>
      <c r="AK78">
        <v>2.3175406968713101</v>
      </c>
      <c r="AL78">
        <v>1.1293680422758501</v>
      </c>
      <c r="AM78">
        <v>608.62110606567001</v>
      </c>
      <c r="AN78">
        <v>9.2882146418560296E-11</v>
      </c>
      <c r="AO78">
        <v>4.3673539974439302E-8</v>
      </c>
      <c r="AP78">
        <v>3.9612537898856099</v>
      </c>
      <c r="AQ78">
        <v>3.4751770300519503E-5</v>
      </c>
      <c r="AR78">
        <v>5.5316465983784598E-6</v>
      </c>
      <c r="AS78">
        <v>16.1442827473733</v>
      </c>
      <c r="AT78">
        <v>10.8578298877098</v>
      </c>
      <c r="AU78">
        <v>3.66266602365324</v>
      </c>
      <c r="AV78">
        <v>0.29858776623237199</v>
      </c>
      <c r="AW78">
        <v>6.5988637311570697E-3</v>
      </c>
      <c r="AX78">
        <v>0.29858774841410302</v>
      </c>
      <c r="AY78">
        <v>1.7818269193448098E-8</v>
      </c>
      <c r="AZ78">
        <v>1080577.4158407301</v>
      </c>
      <c r="BA78">
        <v>8.7729219443733208E-6</v>
      </c>
      <c r="BB78">
        <v>3361376.0560627198</v>
      </c>
      <c r="BC78">
        <v>13782.9896564716</v>
      </c>
      <c r="BD78">
        <v>0.41172834878846698</v>
      </c>
      <c r="BE78">
        <v>3344300</v>
      </c>
      <c r="BF78">
        <v>1.0051060180195299</v>
      </c>
      <c r="BG78">
        <v>1</v>
      </c>
      <c r="BH78">
        <v>8.8999999999999996E-2</v>
      </c>
      <c r="BI78">
        <v>4.5999999999999999E-2</v>
      </c>
      <c r="BJ78">
        <v>5625</v>
      </c>
      <c r="BK78">
        <v>1.0544934206426599</v>
      </c>
      <c r="BL78">
        <v>20.060761785651898</v>
      </c>
      <c r="BM78">
        <v>3.3613760560627202</v>
      </c>
      <c r="BN78">
        <v>20.060761785651898</v>
      </c>
      <c r="BO78">
        <v>1.0544934206426599</v>
      </c>
      <c r="BP78">
        <v>397.57322056851802</v>
      </c>
      <c r="BQ78">
        <v>1</v>
      </c>
      <c r="BR78" t="s">
        <v>680</v>
      </c>
      <c r="BS78">
        <v>13.78952</v>
      </c>
      <c r="BT78">
        <v>1.0111543599999999</v>
      </c>
      <c r="BU78">
        <v>1.0428609739097201</v>
      </c>
      <c r="BV78">
        <v>1.0544934206426599</v>
      </c>
      <c r="BW78">
        <v>0.848793008674952</v>
      </c>
      <c r="BX78">
        <v>2838618.4589116401</v>
      </c>
      <c r="BY78">
        <v>3344300</v>
      </c>
      <c r="BZ78">
        <v>66.844919786096298</v>
      </c>
      <c r="CA78" t="s">
        <v>782</v>
      </c>
      <c r="CB78" t="s">
        <v>783</v>
      </c>
      <c r="CC78">
        <v>1.0428609739097201</v>
      </c>
      <c r="CD78" t="s">
        <v>784</v>
      </c>
      <c r="CE78">
        <v>1.0428609739097201</v>
      </c>
      <c r="CF78" t="s">
        <v>785</v>
      </c>
      <c r="CG78">
        <v>0.848793008674952</v>
      </c>
      <c r="CH78" t="s">
        <v>786</v>
      </c>
      <c r="CI78">
        <v>2838618.4589116401</v>
      </c>
      <c r="CJ78" t="s">
        <v>866</v>
      </c>
      <c r="CK78">
        <v>3344300</v>
      </c>
      <c r="CL78">
        <v>3361376.0560627198</v>
      </c>
      <c r="CM78">
        <v>522757.59715107997</v>
      </c>
      <c r="CN78">
        <v>1.0051060180195299</v>
      </c>
      <c r="CO78">
        <v>0.15631300934457801</v>
      </c>
      <c r="CP78">
        <v>0.18415916218324799</v>
      </c>
      <c r="CQ78">
        <v>644.05966150784297</v>
      </c>
      <c r="CR78">
        <v>4.50497644686493</v>
      </c>
      <c r="CS78">
        <v>1.1019619656782501E-5</v>
      </c>
      <c r="CT78">
        <v>6.7386123090011797E-9</v>
      </c>
      <c r="CU78">
        <v>4.3673539974439302E-8</v>
      </c>
      <c r="CV78">
        <v>6.7386123089757001E-9</v>
      </c>
      <c r="CW78">
        <v>3.9612537898856099</v>
      </c>
      <c r="CX78">
        <v>1.9117431668100901E-3</v>
      </c>
      <c r="CY78" t="s">
        <v>788</v>
      </c>
      <c r="CZ78" t="s">
        <v>803</v>
      </c>
    </row>
    <row r="79" spans="1:104">
      <c r="A79" t="s">
        <v>681</v>
      </c>
      <c r="B79">
        <v>13789520</v>
      </c>
      <c r="C79">
        <v>608.621106065763</v>
      </c>
      <c r="D79">
        <v>85.147893581579396</v>
      </c>
      <c r="E79">
        <v>624.86627494838604</v>
      </c>
      <c r="F79">
        <v>2643264.3898665099</v>
      </c>
      <c r="G79">
        <v>1562686.9740257801</v>
      </c>
      <c r="H79">
        <v>2.2019594042733499E-5</v>
      </c>
      <c r="I79">
        <v>7.2223252690249804E-5</v>
      </c>
      <c r="J79">
        <v>0.49112124879375701</v>
      </c>
      <c r="K79">
        <v>7679.7516396704104</v>
      </c>
      <c r="L79">
        <v>6.5036382888884496E-3</v>
      </c>
      <c r="M79">
        <v>78</v>
      </c>
      <c r="N79">
        <v>3973.08</v>
      </c>
      <c r="O79">
        <v>1.7719053836560401E-5</v>
      </c>
      <c r="P79">
        <v>1.4921936786020801E-2</v>
      </c>
      <c r="Q79">
        <v>4.7498000000000002E-3</v>
      </c>
      <c r="R79">
        <v>0.3175</v>
      </c>
      <c r="S79">
        <v>3412750.35546875</v>
      </c>
      <c r="T79">
        <v>588.17556002646495</v>
      </c>
      <c r="U79">
        <v>618.08156719956196</v>
      </c>
      <c r="V79">
        <v>0.03</v>
      </c>
      <c r="W79">
        <v>261291.68489454701</v>
      </c>
      <c r="X79">
        <v>2.3146820560291399E-2</v>
      </c>
      <c r="Y79">
        <v>6.5728591754018701</v>
      </c>
      <c r="Z79">
        <v>6.5728591860058199</v>
      </c>
      <c r="AA79">
        <v>-1.0603954159194E-8</v>
      </c>
      <c r="AB79">
        <v>1.06774791808225E-5</v>
      </c>
      <c r="AC79">
        <v>644.33313266509401</v>
      </c>
      <c r="AD79">
        <v>7027.4258631631301</v>
      </c>
      <c r="AE79">
        <v>618.08156766710397</v>
      </c>
      <c r="AF79">
        <v>4.6754189497733002E-7</v>
      </c>
      <c r="AG79">
        <v>1.07210967969951E-5</v>
      </c>
      <c r="AH79">
        <v>73.091839510990198</v>
      </c>
      <c r="AI79">
        <v>0.34201165265245398</v>
      </c>
      <c r="AJ79">
        <v>31.724162243748601</v>
      </c>
      <c r="AK79">
        <v>2.34065927923734</v>
      </c>
      <c r="AL79">
        <v>1.1293680422758501</v>
      </c>
      <c r="AM79">
        <v>608.62110606553597</v>
      </c>
      <c r="AN79">
        <v>2.27032614930067E-10</v>
      </c>
      <c r="AO79">
        <v>4.3617616172601899E-8</v>
      </c>
      <c r="AP79">
        <v>3.9907834581372499</v>
      </c>
      <c r="AQ79">
        <v>3.4239383917188E-5</v>
      </c>
      <c r="AR79">
        <v>5.3823572065838296E-6</v>
      </c>
      <c r="AS79">
        <v>15.926614273581899</v>
      </c>
      <c r="AT79">
        <v>10.789957817894001</v>
      </c>
      <c r="AU79">
        <v>3.6902913053481998</v>
      </c>
      <c r="AV79">
        <v>0.30049215278904301</v>
      </c>
      <c r="AW79">
        <v>6.4194220121594897E-3</v>
      </c>
      <c r="AX79">
        <v>0.30049213176438799</v>
      </c>
      <c r="AY79">
        <v>2.1024655350032601E-8</v>
      </c>
      <c r="AZ79">
        <v>1080577.4158407301</v>
      </c>
      <c r="BA79">
        <v>8.5796145735177703E-6</v>
      </c>
      <c r="BB79">
        <v>3432710.0414438299</v>
      </c>
      <c r="BC79">
        <v>19959.685975077598</v>
      </c>
      <c r="BD79">
        <v>0.58485631517386605</v>
      </c>
      <c r="BE79">
        <v>3129760</v>
      </c>
      <c r="BF79">
        <v>1.09679657272245</v>
      </c>
      <c r="BG79">
        <v>1</v>
      </c>
      <c r="BH79">
        <v>7.1999999999999995E-2</v>
      </c>
      <c r="BI79">
        <v>4.5999999999999999E-2</v>
      </c>
      <c r="BJ79">
        <v>5625</v>
      </c>
      <c r="BK79">
        <v>1.0546106641425499</v>
      </c>
      <c r="BL79">
        <v>20.445546039298101</v>
      </c>
      <c r="BM79">
        <v>3.4327100414438299</v>
      </c>
      <c r="BN79">
        <v>20.445546039298101</v>
      </c>
      <c r="BO79">
        <v>1.0546106641425499</v>
      </c>
      <c r="BP79">
        <v>382.37666970121199</v>
      </c>
      <c r="BQ79">
        <v>1</v>
      </c>
      <c r="BR79" t="s">
        <v>681</v>
      </c>
      <c r="BS79">
        <v>13.78952</v>
      </c>
      <c r="BT79">
        <v>1.0111543599999999</v>
      </c>
      <c r="BU79">
        <v>1.0429769240598901</v>
      </c>
      <c r="BV79">
        <v>1.0546106641425499</v>
      </c>
      <c r="BW79">
        <v>0.93031201225359705</v>
      </c>
      <c r="BX79">
        <v>2911653.3234708202</v>
      </c>
      <c r="BY79">
        <v>3129760</v>
      </c>
      <c r="BZ79">
        <v>66.844919786096298</v>
      </c>
      <c r="CA79" t="s">
        <v>782</v>
      </c>
      <c r="CB79" t="s">
        <v>783</v>
      </c>
      <c r="CC79">
        <v>1.0429769240598901</v>
      </c>
      <c r="CD79" t="s">
        <v>784</v>
      </c>
      <c r="CE79">
        <v>1.0429769240598901</v>
      </c>
      <c r="CF79" t="s">
        <v>785</v>
      </c>
      <c r="CG79">
        <v>0.93031201225359705</v>
      </c>
      <c r="CH79" t="s">
        <v>786</v>
      </c>
      <c r="CI79">
        <v>2911653.3234708202</v>
      </c>
      <c r="CJ79" t="s">
        <v>867</v>
      </c>
      <c r="CK79">
        <v>3129760</v>
      </c>
      <c r="CL79">
        <v>3432710.0414438299</v>
      </c>
      <c r="CM79">
        <v>521056.71797300997</v>
      </c>
      <c r="CN79">
        <v>1.09679657272245</v>
      </c>
      <c r="CO79">
        <v>0.16648456046885299</v>
      </c>
      <c r="CP79">
        <v>0.17895561733698301</v>
      </c>
      <c r="CQ79">
        <v>644.33313266509401</v>
      </c>
      <c r="CR79">
        <v>4.5129316393180297</v>
      </c>
      <c r="CS79">
        <v>1.07210967969951E-5</v>
      </c>
      <c r="CT79">
        <v>6.5667442333996404E-9</v>
      </c>
      <c r="CU79">
        <v>4.3617616172601899E-8</v>
      </c>
      <c r="CV79">
        <v>6.5667442334048003E-9</v>
      </c>
      <c r="CW79">
        <v>3.9907834581372499</v>
      </c>
      <c r="CX79">
        <v>1.9413799438798801E-3</v>
      </c>
      <c r="CY79" t="s">
        <v>788</v>
      </c>
      <c r="CZ79" t="s">
        <v>789</v>
      </c>
    </row>
    <row r="80" spans="1:104">
      <c r="A80" t="s">
        <v>682</v>
      </c>
      <c r="B80">
        <v>13789520</v>
      </c>
      <c r="C80">
        <v>608.621106065763</v>
      </c>
      <c r="D80">
        <v>85.147893581579396</v>
      </c>
      <c r="E80">
        <v>624.86627494838604</v>
      </c>
      <c r="F80">
        <v>2643264.3898665099</v>
      </c>
      <c r="G80">
        <v>1562686.9740257801</v>
      </c>
      <c r="H80">
        <v>2.2019594042733499E-5</v>
      </c>
      <c r="I80">
        <v>7.2223252690249804E-5</v>
      </c>
      <c r="J80">
        <v>0.49112124879375701</v>
      </c>
      <c r="K80">
        <v>7679.7516396704104</v>
      </c>
      <c r="L80">
        <v>6.5036382888884496E-3</v>
      </c>
      <c r="M80">
        <v>79</v>
      </c>
      <c r="N80">
        <v>2766.24</v>
      </c>
      <c r="O80">
        <v>4.7446061512773302E-5</v>
      </c>
      <c r="P80">
        <v>2.44177147407613E-2</v>
      </c>
      <c r="Q80">
        <v>7.7723999999999996E-3</v>
      </c>
      <c r="R80">
        <v>0.59055000000000002</v>
      </c>
      <c r="S80">
        <v>2432530.93359375</v>
      </c>
      <c r="T80">
        <v>584.781818283598</v>
      </c>
      <c r="U80">
        <v>619.58210816059898</v>
      </c>
      <c r="V80">
        <v>0.03</v>
      </c>
      <c r="W80">
        <v>297692.54326179798</v>
      </c>
      <c r="X80">
        <v>2.41208123571655E-2</v>
      </c>
      <c r="Y80">
        <v>6.4387866497231201</v>
      </c>
      <c r="Z80">
        <v>6.4387866773748099</v>
      </c>
      <c r="AA80">
        <v>-2.76516951558392E-8</v>
      </c>
      <c r="AB80">
        <v>2.11369857143727E-5</v>
      </c>
      <c r="AC80">
        <v>646.86156940822696</v>
      </c>
      <c r="AD80">
        <v>8173.1398903448398</v>
      </c>
      <c r="AE80">
        <v>619.58210816059898</v>
      </c>
      <c r="AF80">
        <v>0</v>
      </c>
      <c r="AG80">
        <v>2.11918579208976E-5</v>
      </c>
      <c r="AH80">
        <v>36.922795199503497</v>
      </c>
      <c r="AI80">
        <v>0.24308252720246501</v>
      </c>
      <c r="AJ80">
        <v>44.568992672484299</v>
      </c>
      <c r="AK80">
        <v>2.3741296160629002</v>
      </c>
      <c r="AL80">
        <v>1.1293680422758501</v>
      </c>
      <c r="AM80">
        <v>608.62110602148596</v>
      </c>
      <c r="AN80">
        <v>4.42770442532492E-8</v>
      </c>
      <c r="AO80">
        <v>5.4872206524882901E-8</v>
      </c>
      <c r="AP80">
        <v>3.2930728387416099</v>
      </c>
      <c r="AQ80">
        <v>5.02851320189614E-5</v>
      </c>
      <c r="AR80">
        <v>1.0623365063711199E-5</v>
      </c>
      <c r="AS80">
        <v>22.3421977180572</v>
      </c>
      <c r="AT80">
        <v>12.482385823613299</v>
      </c>
      <c r="AU80">
        <v>3.0342498915201501</v>
      </c>
      <c r="AV80">
        <v>0.25882294722146298</v>
      </c>
      <c r="AW80">
        <v>1.2707796387863599E-2</v>
      </c>
      <c r="AX80">
        <v>0.25882294287673402</v>
      </c>
      <c r="AY80">
        <v>4.3447292985554498E-9</v>
      </c>
      <c r="AZ80">
        <v>1080577.4158407301</v>
      </c>
      <c r="BA80">
        <v>1.5269972600477599E-5</v>
      </c>
      <c r="BB80">
        <v>2426370.62133493</v>
      </c>
      <c r="BC80">
        <v>-6160.3122588153901</v>
      </c>
      <c r="BD80">
        <v>-0.253247026532745</v>
      </c>
      <c r="BE80">
        <v>2236895</v>
      </c>
      <c r="BF80">
        <v>1.0847047453434</v>
      </c>
      <c r="BG80">
        <v>1</v>
      </c>
      <c r="BH80">
        <v>8.3000000000000004E-2</v>
      </c>
      <c r="BI80">
        <v>4.5999999999999999E-2</v>
      </c>
      <c r="BJ80">
        <v>5625</v>
      </c>
      <c r="BK80">
        <v>1.05555722651964</v>
      </c>
      <c r="BL80">
        <v>23.839287782165002</v>
      </c>
      <c r="BM80">
        <v>2.4263706213349301</v>
      </c>
      <c r="BN80">
        <v>23.839287782165002</v>
      </c>
      <c r="BO80">
        <v>1.05555722651964</v>
      </c>
      <c r="BP80">
        <v>261.16861938768102</v>
      </c>
      <c r="BQ80">
        <v>1</v>
      </c>
      <c r="BR80" t="s">
        <v>682</v>
      </c>
      <c r="BS80">
        <v>13.78952</v>
      </c>
      <c r="BT80">
        <v>1.0111543599999999</v>
      </c>
      <c r="BU80">
        <v>1.04391304461135</v>
      </c>
      <c r="BV80">
        <v>1.05555722651964</v>
      </c>
      <c r="BW80">
        <v>0.93563934583850294</v>
      </c>
      <c r="BX80">
        <v>2092926.9745094201</v>
      </c>
      <c r="BY80">
        <v>2236895</v>
      </c>
      <c r="BZ80">
        <v>75.980392156862706</v>
      </c>
      <c r="CA80" t="s">
        <v>782</v>
      </c>
      <c r="CB80" t="s">
        <v>783</v>
      </c>
      <c r="CC80">
        <v>1.04391304461135</v>
      </c>
      <c r="CD80" t="s">
        <v>784</v>
      </c>
      <c r="CE80">
        <v>1.04391304461135</v>
      </c>
      <c r="CF80" t="s">
        <v>785</v>
      </c>
      <c r="CG80">
        <v>0.93563934583850294</v>
      </c>
      <c r="CH80" t="s">
        <v>786</v>
      </c>
      <c r="CI80">
        <v>2092926.9745094201</v>
      </c>
      <c r="CJ80" t="s">
        <v>868</v>
      </c>
      <c r="CK80">
        <v>2236895</v>
      </c>
      <c r="CL80">
        <v>2426370.62133493</v>
      </c>
      <c r="CM80">
        <v>333443.64682551002</v>
      </c>
      <c r="CN80">
        <v>1.0847047453434</v>
      </c>
      <c r="CO80">
        <v>0.149065399504897</v>
      </c>
      <c r="CP80">
        <v>0.15931929345201601</v>
      </c>
      <c r="CQ80">
        <v>646.86156940822696</v>
      </c>
      <c r="CR80">
        <v>4.4242874618149699</v>
      </c>
      <c r="CS80">
        <v>2.11918579208976E-5</v>
      </c>
      <c r="CT80">
        <v>7.5064446650017706E-9</v>
      </c>
      <c r="CU80">
        <v>5.4872206524882901E-8</v>
      </c>
      <c r="CV80">
        <v>7.5064446649543003E-9</v>
      </c>
      <c r="CW80">
        <v>3.2930728387416099</v>
      </c>
      <c r="CX80">
        <v>7.9649469485998403E-4</v>
      </c>
      <c r="CY80" t="s">
        <v>788</v>
      </c>
      <c r="CZ80" t="s">
        <v>789</v>
      </c>
    </row>
    <row r="81" spans="1:104">
      <c r="A81" t="s">
        <v>683</v>
      </c>
      <c r="B81">
        <v>13789520</v>
      </c>
      <c r="C81">
        <v>608.621106065763</v>
      </c>
      <c r="D81">
        <v>85.147893581579396</v>
      </c>
      <c r="E81">
        <v>624.86627494838604</v>
      </c>
      <c r="F81">
        <v>2643264.3898665099</v>
      </c>
      <c r="G81">
        <v>1562686.9740257801</v>
      </c>
      <c r="H81">
        <v>2.2019594042733499E-5</v>
      </c>
      <c r="I81">
        <v>7.2223252690249804E-5</v>
      </c>
      <c r="J81">
        <v>0.49112124879375701</v>
      </c>
      <c r="K81">
        <v>7679.7516396704104</v>
      </c>
      <c r="L81">
        <v>6.5036382888884496E-3</v>
      </c>
      <c r="M81">
        <v>80</v>
      </c>
      <c r="N81">
        <v>2766.24</v>
      </c>
      <c r="O81">
        <v>4.7446061512773302E-5</v>
      </c>
      <c r="P81">
        <v>2.44177147407613E-2</v>
      </c>
      <c r="Q81">
        <v>7.7723999999999996E-3</v>
      </c>
      <c r="R81">
        <v>0.59055000000000002</v>
      </c>
      <c r="S81">
        <v>2455276.62109375</v>
      </c>
      <c r="T81">
        <v>584.22817624184802</v>
      </c>
      <c r="U81">
        <v>619.35387062142695</v>
      </c>
      <c r="V81">
        <v>0.03</v>
      </c>
      <c r="W81">
        <v>297692.54326179798</v>
      </c>
      <c r="X81">
        <v>2.41208123571655E-2</v>
      </c>
      <c r="Y81">
        <v>6.4387866497231201</v>
      </c>
      <c r="Z81">
        <v>6.4387866773748099</v>
      </c>
      <c r="AA81">
        <v>-2.76516951558392E-8</v>
      </c>
      <c r="AB81">
        <v>2.11369857143727E-5</v>
      </c>
      <c r="AC81">
        <v>647.395050678963</v>
      </c>
      <c r="AD81">
        <v>8173.1398903448398</v>
      </c>
      <c r="AE81">
        <v>619.35387062142695</v>
      </c>
      <c r="AF81">
        <v>0</v>
      </c>
      <c r="AG81">
        <v>2.1193019181311699E-5</v>
      </c>
      <c r="AH81">
        <v>36.922795199503497</v>
      </c>
      <c r="AI81">
        <v>0.24308252720246501</v>
      </c>
      <c r="AJ81">
        <v>44.571434940976303</v>
      </c>
      <c r="AK81">
        <v>2.4072299152190602</v>
      </c>
      <c r="AL81">
        <v>1.1293680422758501</v>
      </c>
      <c r="AM81">
        <v>608.62110602088001</v>
      </c>
      <c r="AN81">
        <v>4.4882767724629997E-8</v>
      </c>
      <c r="AO81">
        <v>5.6033466939005498E-8</v>
      </c>
      <c r="AP81">
        <v>3.2931960101323101</v>
      </c>
      <c r="AQ81">
        <v>5.0281370582475102E-5</v>
      </c>
      <c r="AR81">
        <v>1.06245263241254E-5</v>
      </c>
      <c r="AS81">
        <v>22.3446399865493</v>
      </c>
      <c r="AT81">
        <v>12.4829323533343</v>
      </c>
      <c r="AU81">
        <v>3.0343827433459301</v>
      </c>
      <c r="AV81">
        <v>0.25881326678637701</v>
      </c>
      <c r="AW81">
        <v>1.2707796387863599E-2</v>
      </c>
      <c r="AX81">
        <v>0.25881326243811997</v>
      </c>
      <c r="AY81">
        <v>4.3482570877273499E-9</v>
      </c>
      <c r="AZ81">
        <v>1080577.4158407301</v>
      </c>
      <c r="BA81">
        <v>1.5268259292119998E-5</v>
      </c>
      <c r="BB81">
        <v>2477997.9328981098</v>
      </c>
      <c r="BC81">
        <v>22721.311804364399</v>
      </c>
      <c r="BD81">
        <v>0.92540741068282495</v>
      </c>
      <c r="BE81">
        <v>2255825</v>
      </c>
      <c r="BF81">
        <v>1.09848854982018</v>
      </c>
      <c r="BG81">
        <v>1</v>
      </c>
      <c r="BH81">
        <v>8.2000000000000003E-2</v>
      </c>
      <c r="BI81">
        <v>4.5999999999999999E-2</v>
      </c>
      <c r="BJ81">
        <v>5625</v>
      </c>
      <c r="BK81">
        <v>1.0556962805510399</v>
      </c>
      <c r="BL81">
        <v>24.392929823915001</v>
      </c>
      <c r="BM81">
        <v>2.4779979328981101</v>
      </c>
      <c r="BN81">
        <v>24.392929823915001</v>
      </c>
      <c r="BO81">
        <v>1.0556962805510399</v>
      </c>
      <c r="BP81">
        <v>243.580639481242</v>
      </c>
      <c r="BQ81">
        <v>1</v>
      </c>
      <c r="BR81" t="s">
        <v>683</v>
      </c>
      <c r="BS81">
        <v>13.78952</v>
      </c>
      <c r="BT81">
        <v>1.0111543599999999</v>
      </c>
      <c r="BU81">
        <v>1.04405056469424</v>
      </c>
      <c r="BV81">
        <v>1.0556962805510399</v>
      </c>
      <c r="BW81">
        <v>0.94012707108129501</v>
      </c>
      <c r="BX81">
        <v>2120762.1501219599</v>
      </c>
      <c r="BY81">
        <v>2255825</v>
      </c>
      <c r="BZ81">
        <v>75.980392156862706</v>
      </c>
      <c r="CA81" t="s">
        <v>782</v>
      </c>
      <c r="CB81" t="s">
        <v>783</v>
      </c>
      <c r="CC81">
        <v>1.04405056469424</v>
      </c>
      <c r="CD81" t="s">
        <v>784</v>
      </c>
      <c r="CE81">
        <v>1.04405056469424</v>
      </c>
      <c r="CF81" t="s">
        <v>785</v>
      </c>
      <c r="CG81">
        <v>0.94012707108129501</v>
      </c>
      <c r="CH81" t="s">
        <v>786</v>
      </c>
      <c r="CI81">
        <v>2120762.1501219599</v>
      </c>
      <c r="CJ81" t="s">
        <v>869</v>
      </c>
      <c r="CK81">
        <v>2255825</v>
      </c>
      <c r="CL81">
        <v>2477997.9328981098</v>
      </c>
      <c r="CM81">
        <v>357235.78277614998</v>
      </c>
      <c r="CN81">
        <v>1.09848854982018</v>
      </c>
      <c r="CO81">
        <v>0.15836147873888501</v>
      </c>
      <c r="CP81">
        <v>0.16844688724551299</v>
      </c>
      <c r="CQ81">
        <v>647.395050678963</v>
      </c>
      <c r="CR81">
        <v>4.4462972168620398</v>
      </c>
      <c r="CS81">
        <v>2.1193019181311699E-5</v>
      </c>
      <c r="CT81">
        <v>8.0406681092006496E-9</v>
      </c>
      <c r="CU81">
        <v>5.6033466939005498E-8</v>
      </c>
      <c r="CV81">
        <v>8.0406681092548895E-9</v>
      </c>
      <c r="CW81">
        <v>3.2931960101323101</v>
      </c>
      <c r="CX81">
        <v>8.5311189546999301E-4</v>
      </c>
      <c r="CY81" t="s">
        <v>788</v>
      </c>
      <c r="CZ81" t="s">
        <v>789</v>
      </c>
    </row>
    <row r="82" spans="1:104">
      <c r="A82" t="s">
        <v>684</v>
      </c>
      <c r="B82">
        <v>13789520</v>
      </c>
      <c r="C82">
        <v>608.621106065763</v>
      </c>
      <c r="D82">
        <v>85.147893581579396</v>
      </c>
      <c r="E82">
        <v>624.86627494838604</v>
      </c>
      <c r="F82">
        <v>2643264.3898665099</v>
      </c>
      <c r="G82">
        <v>1562686.9740257801</v>
      </c>
      <c r="H82">
        <v>2.2019594042733499E-5</v>
      </c>
      <c r="I82">
        <v>7.2223252690249804E-5</v>
      </c>
      <c r="J82">
        <v>0.49112124879375701</v>
      </c>
      <c r="K82">
        <v>7679.7516396704104</v>
      </c>
      <c r="L82">
        <v>6.5036382888884496E-3</v>
      </c>
      <c r="M82">
        <v>81</v>
      </c>
      <c r="N82">
        <v>2888.28</v>
      </c>
      <c r="O82">
        <v>4.7446061512773302E-5</v>
      </c>
      <c r="P82">
        <v>2.44177147407613E-2</v>
      </c>
      <c r="Q82">
        <v>7.7723999999999996E-3</v>
      </c>
      <c r="R82">
        <v>0.59055000000000002</v>
      </c>
      <c r="S82">
        <v>2909320.3773437501</v>
      </c>
      <c r="T82">
        <v>574.77270588422698</v>
      </c>
      <c r="U82">
        <v>614.63539591550102</v>
      </c>
      <c r="V82">
        <v>0.03</v>
      </c>
      <c r="W82">
        <v>310826.03781746601</v>
      </c>
      <c r="X82">
        <v>2.36996304818783E-2</v>
      </c>
      <c r="Y82">
        <v>6.4957486639876496</v>
      </c>
      <c r="Z82">
        <v>6.49574867255531</v>
      </c>
      <c r="AA82">
        <v>-8.5676630234843304E-9</v>
      </c>
      <c r="AB82">
        <v>1.9733064588115901E-5</v>
      </c>
      <c r="AC82">
        <v>655.99522283952899</v>
      </c>
      <c r="AD82">
        <v>8458.88636088147</v>
      </c>
      <c r="AE82">
        <v>614.63539591550102</v>
      </c>
      <c r="AF82">
        <v>0</v>
      </c>
      <c r="AG82">
        <v>1.97949431312089E-5</v>
      </c>
      <c r="AH82">
        <v>39.549690377876097</v>
      </c>
      <c r="AI82">
        <v>0.25158109386462202</v>
      </c>
      <c r="AJ82">
        <v>43.086607603058901</v>
      </c>
      <c r="AK82">
        <v>2.9567086776781801</v>
      </c>
      <c r="AL82">
        <v>1.1293680422758501</v>
      </c>
      <c r="AM82">
        <v>608.62110603363703</v>
      </c>
      <c r="AN82">
        <v>3.2125967663887403E-8</v>
      </c>
      <c r="AO82">
        <v>6.1878543093043199E-8</v>
      </c>
      <c r="AP82">
        <v>3.3609196261714001</v>
      </c>
      <c r="AQ82">
        <v>4.82754148886916E-5</v>
      </c>
      <c r="AR82">
        <v>9.9284108371509802E-6</v>
      </c>
      <c r="AS82">
        <v>21.6106476804087</v>
      </c>
      <c r="AT82">
        <v>12.3159307069908</v>
      </c>
      <c r="AU82">
        <v>3.0984553192256299</v>
      </c>
      <c r="AV82">
        <v>0.262464306945768</v>
      </c>
      <c r="AW82">
        <v>1.18637430276458E-2</v>
      </c>
      <c r="AX82">
        <v>0.26246429976640701</v>
      </c>
      <c r="AY82">
        <v>7.1793605505021699E-9</v>
      </c>
      <c r="AZ82">
        <v>1080577.4158407301</v>
      </c>
      <c r="BA82">
        <v>1.43637516686719E-5</v>
      </c>
      <c r="BB82">
        <v>2908808.7233203799</v>
      </c>
      <c r="BC82">
        <v>-511.65402336511801</v>
      </c>
      <c r="BD82">
        <v>-1.7586719817783199E-2</v>
      </c>
      <c r="BE82">
        <v>2527155</v>
      </c>
      <c r="BF82">
        <v>1.15102109815994</v>
      </c>
      <c r="BG82">
        <v>1</v>
      </c>
      <c r="BH82">
        <v>4.9000000000000002E-2</v>
      </c>
      <c r="BI82">
        <v>4.5999999999999999E-2</v>
      </c>
      <c r="BJ82">
        <v>5625</v>
      </c>
      <c r="BK82">
        <v>1.05735559395264</v>
      </c>
      <c r="BL82">
        <v>33.848400181536</v>
      </c>
      <c r="BM82">
        <v>2.9088087233203801</v>
      </c>
      <c r="BN82">
        <v>33.848400181536</v>
      </c>
      <c r="BO82">
        <v>1.05735559395264</v>
      </c>
      <c r="BP82">
        <v>37.842180326526098</v>
      </c>
      <c r="BQ82">
        <v>1</v>
      </c>
      <c r="BR82" t="s">
        <v>684</v>
      </c>
      <c r="BS82">
        <v>13.78952</v>
      </c>
      <c r="BT82">
        <v>1.0111543599999999</v>
      </c>
      <c r="BU82">
        <v>1.04569157369073</v>
      </c>
      <c r="BV82">
        <v>1.05735559395264</v>
      </c>
      <c r="BW82">
        <v>1.0098178257822601</v>
      </c>
      <c r="BX82">
        <v>2551966.1675147801</v>
      </c>
      <c r="BY82">
        <v>2527155</v>
      </c>
      <c r="BZ82">
        <v>75.980392156862706</v>
      </c>
      <c r="CA82" t="s">
        <v>782</v>
      </c>
      <c r="CB82" t="s">
        <v>783</v>
      </c>
      <c r="CC82">
        <v>1.04569157369073</v>
      </c>
      <c r="CD82" t="s">
        <v>784</v>
      </c>
      <c r="CE82">
        <v>1.04569157369073</v>
      </c>
      <c r="CF82" t="s">
        <v>785</v>
      </c>
      <c r="CG82">
        <v>1.0098178257822601</v>
      </c>
      <c r="CH82" t="s">
        <v>786</v>
      </c>
      <c r="CI82">
        <v>2551966.1675147801</v>
      </c>
      <c r="CJ82" t="s">
        <v>870</v>
      </c>
      <c r="CK82">
        <v>2527155</v>
      </c>
      <c r="CL82">
        <v>2908808.7233203799</v>
      </c>
      <c r="CM82">
        <v>356842.55580560002</v>
      </c>
      <c r="CN82">
        <v>1.15102109815994</v>
      </c>
      <c r="CO82">
        <v>0.14120327237767999</v>
      </c>
      <c r="CP82">
        <v>0.13983044146432699</v>
      </c>
      <c r="CQ82">
        <v>655.99522283952899</v>
      </c>
      <c r="CR82">
        <v>4.7661224152429904</v>
      </c>
      <c r="CS82">
        <v>1.97949431312089E-5</v>
      </c>
      <c r="CT82">
        <v>7.5480224701010205E-9</v>
      </c>
      <c r="CU82">
        <v>6.1878543093043199E-8</v>
      </c>
      <c r="CV82">
        <v>7.5480224701553001E-9</v>
      </c>
      <c r="CW82">
        <v>3.3609196261714001</v>
      </c>
      <c r="CX82">
        <v>8.8736452718007897E-4</v>
      </c>
      <c r="CY82" t="s">
        <v>788</v>
      </c>
      <c r="CZ82" t="s">
        <v>789</v>
      </c>
    </row>
    <row r="83" spans="1:104">
      <c r="A83" t="s">
        <v>685</v>
      </c>
      <c r="B83">
        <v>13789520</v>
      </c>
      <c r="C83">
        <v>608.621106065763</v>
      </c>
      <c r="D83">
        <v>85.147893581579396</v>
      </c>
      <c r="E83">
        <v>624.86627494838604</v>
      </c>
      <c r="F83">
        <v>2643264.3898665099</v>
      </c>
      <c r="G83">
        <v>1562686.9740257801</v>
      </c>
      <c r="H83">
        <v>2.2019594042733499E-5</v>
      </c>
      <c r="I83">
        <v>7.2223252690249804E-5</v>
      </c>
      <c r="J83">
        <v>0.49112124879375701</v>
      </c>
      <c r="K83">
        <v>7679.7516396704104</v>
      </c>
      <c r="L83">
        <v>6.5036382888884496E-3</v>
      </c>
      <c r="M83">
        <v>82</v>
      </c>
      <c r="N83">
        <v>2915.4</v>
      </c>
      <c r="O83">
        <v>4.7446061512773302E-5</v>
      </c>
      <c r="P83">
        <v>2.44177147407613E-2</v>
      </c>
      <c r="Q83">
        <v>7.7723999999999996E-3</v>
      </c>
      <c r="R83">
        <v>0.59055000000000002</v>
      </c>
      <c r="S83">
        <v>2480076.62203125</v>
      </c>
      <c r="T83">
        <v>585.88293483903703</v>
      </c>
      <c r="U83">
        <v>619.54814235598406</v>
      </c>
      <c r="V83">
        <v>0.03</v>
      </c>
      <c r="W83">
        <v>313744.59216316999</v>
      </c>
      <c r="X83">
        <v>2.36098747398341E-2</v>
      </c>
      <c r="Y83">
        <v>6.5080841313188298</v>
      </c>
      <c r="Z83">
        <v>6.5080841474443201</v>
      </c>
      <c r="AA83">
        <v>-1.6125491164586901E-8</v>
      </c>
      <c r="AB83">
        <v>1.9441273774930802E-5</v>
      </c>
      <c r="AC83">
        <v>645.53485813242901</v>
      </c>
      <c r="AD83">
        <v>8522.1289477333594</v>
      </c>
      <c r="AE83">
        <v>619.54814235598406</v>
      </c>
      <c r="AF83">
        <v>0</v>
      </c>
      <c r="AG83">
        <v>1.9493110691206399E-5</v>
      </c>
      <c r="AH83">
        <v>40.143285038914101</v>
      </c>
      <c r="AI83">
        <v>0.253462031673718</v>
      </c>
      <c r="AJ83">
        <v>42.746848567469797</v>
      </c>
      <c r="AK83">
        <v>2.3067067889585999</v>
      </c>
      <c r="AL83">
        <v>1.1293680422758501</v>
      </c>
      <c r="AM83">
        <v>608.62110601802101</v>
      </c>
      <c r="AN83">
        <v>4.7742219067003997E-8</v>
      </c>
      <c r="AO83">
        <v>5.1836916275603897E-8</v>
      </c>
      <c r="AP83">
        <v>3.3743706067455701</v>
      </c>
      <c r="AQ83">
        <v>4.7891309220173297E-5</v>
      </c>
      <c r="AR83">
        <v>9.7724738037410301E-6</v>
      </c>
      <c r="AS83">
        <v>21.430261410588098</v>
      </c>
      <c r="AT83">
        <v>12.2740200387932</v>
      </c>
      <c r="AU83">
        <v>3.1109980558364501</v>
      </c>
      <c r="AV83">
        <v>0.26337255090911599</v>
      </c>
      <c r="AW83">
        <v>1.16883150696621E-2</v>
      </c>
      <c r="AX83">
        <v>0.26337254312171399</v>
      </c>
      <c r="AY83">
        <v>7.7874021120472004E-9</v>
      </c>
      <c r="AZ83">
        <v>1080577.4158407301</v>
      </c>
      <c r="BA83">
        <v>1.41926642925456E-5</v>
      </c>
      <c r="BB83">
        <v>2466142.6830444899</v>
      </c>
      <c r="BC83">
        <v>-13933.9389867596</v>
      </c>
      <c r="BD83">
        <v>-0.56183502005463704</v>
      </c>
      <c r="BE83">
        <v>2271600</v>
      </c>
      <c r="BF83">
        <v>1.08564125860384</v>
      </c>
      <c r="BG83">
        <v>1</v>
      </c>
      <c r="BH83">
        <v>8.1000000000000003E-2</v>
      </c>
      <c r="BI83">
        <v>4.5999999999999999E-2</v>
      </c>
      <c r="BJ83">
        <v>5625</v>
      </c>
      <c r="BK83">
        <v>1.0552676646944099</v>
      </c>
      <c r="BL83">
        <v>22.738171226725999</v>
      </c>
      <c r="BM83">
        <v>2.4661426830444899</v>
      </c>
      <c r="BN83">
        <v>22.738171226725999</v>
      </c>
      <c r="BO83">
        <v>1.0552676646944099</v>
      </c>
      <c r="BP83">
        <v>297.97073259783099</v>
      </c>
      <c r="BQ83">
        <v>1</v>
      </c>
      <c r="BR83" t="s">
        <v>685</v>
      </c>
      <c r="BS83">
        <v>13.78952</v>
      </c>
      <c r="BT83">
        <v>1.0111543599999999</v>
      </c>
      <c r="BU83">
        <v>1.0436266770331799</v>
      </c>
      <c r="BV83">
        <v>1.0552676646944099</v>
      </c>
      <c r="BW83">
        <v>0.93141486990935296</v>
      </c>
      <c r="BX83">
        <v>2115802.01848609</v>
      </c>
      <c r="BY83">
        <v>2271600</v>
      </c>
      <c r="BZ83">
        <v>75.980392156862706</v>
      </c>
      <c r="CA83" t="s">
        <v>782</v>
      </c>
      <c r="CB83" t="s">
        <v>783</v>
      </c>
      <c r="CC83">
        <v>1.0436266770331799</v>
      </c>
      <c r="CD83" t="s">
        <v>784</v>
      </c>
      <c r="CE83">
        <v>1.0436266770331799</v>
      </c>
      <c r="CF83" t="s">
        <v>785</v>
      </c>
      <c r="CG83">
        <v>0.93141486990935296</v>
      </c>
      <c r="CH83" t="s">
        <v>786</v>
      </c>
      <c r="CI83">
        <v>2115802.01848609</v>
      </c>
      <c r="CJ83" t="s">
        <v>871</v>
      </c>
      <c r="CK83">
        <v>2271600</v>
      </c>
      <c r="CL83">
        <v>2466142.6830444899</v>
      </c>
      <c r="CM83">
        <v>350340.66455839999</v>
      </c>
      <c r="CN83">
        <v>1.08564125860384</v>
      </c>
      <c r="CO83">
        <v>0.15422638869448699</v>
      </c>
      <c r="CP83">
        <v>0.16558291442082801</v>
      </c>
      <c r="CQ83">
        <v>645.53485813242901</v>
      </c>
      <c r="CR83">
        <v>4.3691500376810399</v>
      </c>
      <c r="CS83">
        <v>1.9493110691206399E-5</v>
      </c>
      <c r="CT83">
        <v>7.3290720011971996E-9</v>
      </c>
      <c r="CU83">
        <v>5.1836916275603897E-8</v>
      </c>
      <c r="CV83">
        <v>7.3290720012480001E-9</v>
      </c>
      <c r="CW83">
        <v>3.3743706067455701</v>
      </c>
      <c r="CX83">
        <v>8.8194770086014195E-4</v>
      </c>
      <c r="CY83" t="s">
        <v>788</v>
      </c>
      <c r="CZ83" t="s">
        <v>789</v>
      </c>
    </row>
    <row r="84" spans="1:104">
      <c r="A84" t="s">
        <v>686</v>
      </c>
      <c r="B84">
        <v>13789520</v>
      </c>
      <c r="C84">
        <v>608.621106065763</v>
      </c>
      <c r="D84">
        <v>85.147893581579396</v>
      </c>
      <c r="E84">
        <v>624.86627494838604</v>
      </c>
      <c r="F84">
        <v>2643264.3898665099</v>
      </c>
      <c r="G84">
        <v>1562686.9740257801</v>
      </c>
      <c r="H84">
        <v>2.2019594042733499E-5</v>
      </c>
      <c r="I84">
        <v>7.2223252690249804E-5</v>
      </c>
      <c r="J84">
        <v>0.49112124879375701</v>
      </c>
      <c r="K84">
        <v>7679.7516396704104</v>
      </c>
      <c r="L84">
        <v>6.5036382888884496E-3</v>
      </c>
      <c r="M84">
        <v>83</v>
      </c>
      <c r="N84">
        <v>2915.4</v>
      </c>
      <c r="O84">
        <v>4.7446061512773302E-5</v>
      </c>
      <c r="P84">
        <v>2.44177147407613E-2</v>
      </c>
      <c r="Q84">
        <v>7.7723999999999996E-3</v>
      </c>
      <c r="R84">
        <v>0.59055000000000002</v>
      </c>
      <c r="S84">
        <v>2503756.2655312498</v>
      </c>
      <c r="T84">
        <v>585.33341139100696</v>
      </c>
      <c r="U84">
        <v>619.32005257063702</v>
      </c>
      <c r="V84">
        <v>0.03</v>
      </c>
      <c r="W84">
        <v>313744.59216316999</v>
      </c>
      <c r="X84">
        <v>2.36098747398341E-2</v>
      </c>
      <c r="Y84">
        <v>6.5080841313188298</v>
      </c>
      <c r="Z84">
        <v>6.5080841474443201</v>
      </c>
      <c r="AA84">
        <v>-1.6125491164586901E-8</v>
      </c>
      <c r="AB84">
        <v>1.9441273774930802E-5</v>
      </c>
      <c r="AC84">
        <v>646.06039744814802</v>
      </c>
      <c r="AD84">
        <v>8522.1289477333594</v>
      </c>
      <c r="AE84">
        <v>619.32005257063702</v>
      </c>
      <c r="AF84">
        <v>0</v>
      </c>
      <c r="AG84">
        <v>1.9494073552299302E-5</v>
      </c>
      <c r="AH84">
        <v>40.143285038914101</v>
      </c>
      <c r="AI84">
        <v>0.253462031673718</v>
      </c>
      <c r="AJ84">
        <v>42.748960045621097</v>
      </c>
      <c r="AK84">
        <v>2.3395292099614999</v>
      </c>
      <c r="AL84">
        <v>1.1293680422758501</v>
      </c>
      <c r="AM84">
        <v>608.62110601730399</v>
      </c>
      <c r="AN84">
        <v>4.8459128265676601E-8</v>
      </c>
      <c r="AO84">
        <v>5.2799777368418802E-8</v>
      </c>
      <c r="AP84">
        <v>3.3744864264580201</v>
      </c>
      <c r="AQ84">
        <v>4.7888021808832199E-5</v>
      </c>
      <c r="AR84">
        <v>9.7734366648338399E-6</v>
      </c>
      <c r="AS84">
        <v>21.432372888739401</v>
      </c>
      <c r="AT84">
        <v>12.2745126539083</v>
      </c>
      <c r="AU84">
        <v>3.11112291506437</v>
      </c>
      <c r="AV84">
        <v>0.26336351139365199</v>
      </c>
      <c r="AW84">
        <v>1.16883150696621E-2</v>
      </c>
      <c r="AX84">
        <v>0.26336350360329402</v>
      </c>
      <c r="AY84">
        <v>7.7903580808502698E-9</v>
      </c>
      <c r="AZ84">
        <v>1080577.4158407301</v>
      </c>
      <c r="BA84">
        <v>1.4191202973395001E-5</v>
      </c>
      <c r="BB84">
        <v>2512209.4899774599</v>
      </c>
      <c r="BC84">
        <v>8453.2244462068193</v>
      </c>
      <c r="BD84">
        <v>0.33762169914782802</v>
      </c>
      <c r="BE84">
        <v>2258980</v>
      </c>
      <c r="BF84">
        <v>1.1120990402648301</v>
      </c>
      <c r="BG84">
        <v>1</v>
      </c>
      <c r="BH84">
        <v>7.6999999999999999E-2</v>
      </c>
      <c r="BI84">
        <v>4.5999999999999999E-2</v>
      </c>
      <c r="BJ84">
        <v>5625</v>
      </c>
      <c r="BK84">
        <v>1.0554143216316401</v>
      </c>
      <c r="BL84">
        <v>23.287694674756001</v>
      </c>
      <c r="BM84">
        <v>2.5122094899774599</v>
      </c>
      <c r="BN84">
        <v>23.287694674756001</v>
      </c>
      <c r="BO84">
        <v>1.0554143216316401</v>
      </c>
      <c r="BP84">
        <v>279.301149284178</v>
      </c>
      <c r="BQ84">
        <v>1</v>
      </c>
      <c r="BR84" t="s">
        <v>686</v>
      </c>
      <c r="BS84">
        <v>13.78952</v>
      </c>
      <c r="BT84">
        <v>1.0111543599999999</v>
      </c>
      <c r="BU84">
        <v>1.04377171615186</v>
      </c>
      <c r="BV84">
        <v>1.0554143216316401</v>
      </c>
      <c r="BW84">
        <v>0.95728788396248299</v>
      </c>
      <c r="BX84">
        <v>2162494.18411357</v>
      </c>
      <c r="BY84">
        <v>2258980</v>
      </c>
      <c r="BZ84">
        <v>75.980392156862706</v>
      </c>
      <c r="CA84" t="s">
        <v>782</v>
      </c>
      <c r="CB84" t="s">
        <v>783</v>
      </c>
      <c r="CC84">
        <v>1.04377171615186</v>
      </c>
      <c r="CD84" t="s">
        <v>784</v>
      </c>
      <c r="CE84">
        <v>1.04377171615186</v>
      </c>
      <c r="CF84" t="s">
        <v>785</v>
      </c>
      <c r="CG84">
        <v>0.95728788396248299</v>
      </c>
      <c r="CH84" t="s">
        <v>786</v>
      </c>
      <c r="CI84">
        <v>2162494.18411357</v>
      </c>
      <c r="CJ84" t="s">
        <v>872</v>
      </c>
      <c r="CK84">
        <v>2258980</v>
      </c>
      <c r="CL84">
        <v>2512209.4899774599</v>
      </c>
      <c r="CM84">
        <v>349715.30586388998</v>
      </c>
      <c r="CN84">
        <v>1.1120990402648301</v>
      </c>
      <c r="CO84">
        <v>0.15481115630234701</v>
      </c>
      <c r="CP84">
        <v>0.16171849544521599</v>
      </c>
      <c r="CQ84">
        <v>646.06039744814802</v>
      </c>
      <c r="CR84">
        <v>4.3892600369899801</v>
      </c>
      <c r="CS84">
        <v>1.9494073552299302E-5</v>
      </c>
      <c r="CT84">
        <v>7.3144797821015396E-9</v>
      </c>
      <c r="CU84">
        <v>5.2799777368418802E-8</v>
      </c>
      <c r="CV84">
        <v>7.3144797820880003E-9</v>
      </c>
      <c r="CW84">
        <v>3.3744864264580201</v>
      </c>
      <c r="CX84">
        <v>8.8010874397026495E-4</v>
      </c>
      <c r="CY84" t="s">
        <v>788</v>
      </c>
      <c r="CZ84" t="s">
        <v>789</v>
      </c>
    </row>
    <row r="85" spans="1:104">
      <c r="A85" t="s">
        <v>687</v>
      </c>
      <c r="B85">
        <v>13789520</v>
      </c>
      <c r="C85">
        <v>608.621106065763</v>
      </c>
      <c r="D85">
        <v>85.147893581579396</v>
      </c>
      <c r="E85">
        <v>624.86627494838604</v>
      </c>
      <c r="F85">
        <v>2643264.3898665099</v>
      </c>
      <c r="G85">
        <v>1562686.9740257801</v>
      </c>
      <c r="H85">
        <v>2.2019594042733499E-5</v>
      </c>
      <c r="I85">
        <v>7.2223252690249804E-5</v>
      </c>
      <c r="J85">
        <v>0.49112124879375701</v>
      </c>
      <c r="K85">
        <v>7679.7516396704104</v>
      </c>
      <c r="L85">
        <v>6.5036382888884496E-3</v>
      </c>
      <c r="M85">
        <v>84</v>
      </c>
      <c r="N85">
        <v>2996.76</v>
      </c>
      <c r="O85">
        <v>4.7446061512773302E-5</v>
      </c>
      <c r="P85">
        <v>2.44177147407613E-2</v>
      </c>
      <c r="Q85">
        <v>7.7723999999999996E-3</v>
      </c>
      <c r="R85">
        <v>0.59055000000000002</v>
      </c>
      <c r="S85">
        <v>3050857.67578125</v>
      </c>
      <c r="T85">
        <v>573.09232433052603</v>
      </c>
      <c r="U85">
        <v>613.38112427620104</v>
      </c>
      <c r="V85">
        <v>0.03</v>
      </c>
      <c r="W85">
        <v>322500.25520028197</v>
      </c>
      <c r="X85">
        <v>2.3348415220437301E-2</v>
      </c>
      <c r="Y85">
        <v>6.5444220008767502</v>
      </c>
      <c r="Z85">
        <v>6.5444220182639503</v>
      </c>
      <c r="AA85">
        <v>-1.7387197459584101E-8</v>
      </c>
      <c r="AB85">
        <v>1.8606014860463901E-5</v>
      </c>
      <c r="AC85">
        <v>657.23273341497895</v>
      </c>
      <c r="AD85">
        <v>8711.3161924750802</v>
      </c>
      <c r="AE85">
        <v>613.38112427620104</v>
      </c>
      <c r="AF85">
        <v>0</v>
      </c>
      <c r="AG85">
        <v>1.8667765794490699E-5</v>
      </c>
      <c r="AH85">
        <v>41.945392418500703</v>
      </c>
      <c r="AI85">
        <v>0.25908876927802799</v>
      </c>
      <c r="AJ85">
        <v>41.845713149832498</v>
      </c>
      <c r="AK85">
        <v>3.0478411090371398</v>
      </c>
      <c r="AL85">
        <v>1.1293680422758501</v>
      </c>
      <c r="AM85">
        <v>608.62110606296699</v>
      </c>
      <c r="AN85">
        <v>2.7957867132499802E-9</v>
      </c>
      <c r="AO85">
        <v>6.1750934026754495E-8</v>
      </c>
      <c r="AP85">
        <v>3.41900254396504</v>
      </c>
      <c r="AQ85">
        <v>4.6649116242625097E-5</v>
      </c>
      <c r="AR85">
        <v>9.3647583642587201E-6</v>
      </c>
      <c r="AS85">
        <v>20.9920671033872</v>
      </c>
      <c r="AT85">
        <v>12.1707230468686</v>
      </c>
      <c r="AU85">
        <v>3.1532976554369201</v>
      </c>
      <c r="AV85">
        <v>0.26570488852811902</v>
      </c>
      <c r="AW85">
        <v>1.1186147903556799E-2</v>
      </c>
      <c r="AX85">
        <v>0.26570487891264599</v>
      </c>
      <c r="AY85">
        <v>9.61547363953486E-9</v>
      </c>
      <c r="AZ85">
        <v>1080577.4158407301</v>
      </c>
      <c r="BA85">
        <v>1.36440718141513E-5</v>
      </c>
      <c r="BB85">
        <v>3055923.6999771399</v>
      </c>
      <c r="BC85">
        <v>5066.0241958941297</v>
      </c>
      <c r="BD85">
        <v>0.16605245915304301</v>
      </c>
      <c r="BE85">
        <v>2587100</v>
      </c>
      <c r="BF85">
        <v>1.18121591742768</v>
      </c>
      <c r="BG85">
        <v>1</v>
      </c>
      <c r="BH85">
        <v>3.6999999999999998E-2</v>
      </c>
      <c r="BI85">
        <v>4.5999999999999999E-2</v>
      </c>
      <c r="BJ85">
        <v>5625</v>
      </c>
      <c r="BK85">
        <v>1.0575024419322001</v>
      </c>
      <c r="BL85">
        <v>35.528781735236997</v>
      </c>
      <c r="BM85">
        <v>3.0559236999771402</v>
      </c>
      <c r="BN85">
        <v>35.528781735236997</v>
      </c>
      <c r="BO85">
        <v>1.0575024419322001</v>
      </c>
      <c r="BP85">
        <v>19.9917927711505</v>
      </c>
      <c r="BQ85">
        <v>1</v>
      </c>
      <c r="BR85" t="s">
        <v>687</v>
      </c>
      <c r="BS85">
        <v>13.78952</v>
      </c>
      <c r="BT85">
        <v>1.0111543599999999</v>
      </c>
      <c r="BU85">
        <v>1.0458368017443</v>
      </c>
      <c r="BV85">
        <v>1.0575024419322001</v>
      </c>
      <c r="BW85">
        <v>1.0434766068105501</v>
      </c>
      <c r="BX85">
        <v>2699578.3294795798</v>
      </c>
      <c r="BY85">
        <v>2587100</v>
      </c>
      <c r="BZ85">
        <v>75.980392156862706</v>
      </c>
      <c r="CA85" t="s">
        <v>782</v>
      </c>
      <c r="CB85" t="s">
        <v>783</v>
      </c>
      <c r="CC85">
        <v>1.0458368017443</v>
      </c>
      <c r="CD85" t="s">
        <v>784</v>
      </c>
      <c r="CE85">
        <v>1.0458368017443</v>
      </c>
      <c r="CF85" t="s">
        <v>785</v>
      </c>
      <c r="CG85">
        <v>1.0434766068105501</v>
      </c>
      <c r="CH85" t="s">
        <v>786</v>
      </c>
      <c r="CI85">
        <v>2699578.3294795798</v>
      </c>
      <c r="CJ85" t="s">
        <v>873</v>
      </c>
      <c r="CK85">
        <v>2587100</v>
      </c>
      <c r="CL85">
        <v>3055923.6999771399</v>
      </c>
      <c r="CM85">
        <v>356345.37049756001</v>
      </c>
      <c r="CN85">
        <v>1.18121591742768</v>
      </c>
      <c r="CO85">
        <v>0.13773931061712999</v>
      </c>
      <c r="CP85">
        <v>0.13200038191381999</v>
      </c>
      <c r="CQ85">
        <v>657.23273341497895</v>
      </c>
      <c r="CR85">
        <v>4.8018763898300003</v>
      </c>
      <c r="CS85">
        <v>1.8667765794490699E-5</v>
      </c>
      <c r="CT85">
        <v>7.1566487088987996E-9</v>
      </c>
      <c r="CU85">
        <v>6.1750934026754495E-8</v>
      </c>
      <c r="CV85">
        <v>7.1566487088411898E-9</v>
      </c>
      <c r="CW85">
        <v>3.41900254396504</v>
      </c>
      <c r="CX85">
        <v>9.1893695605005398E-4</v>
      </c>
      <c r="CY85" t="s">
        <v>788</v>
      </c>
      <c r="CZ85" t="s">
        <v>789</v>
      </c>
    </row>
    <row r="86" spans="1:104">
      <c r="A86" t="s">
        <v>688</v>
      </c>
      <c r="B86">
        <v>13789520</v>
      </c>
      <c r="C86">
        <v>608.621106065763</v>
      </c>
      <c r="D86">
        <v>85.147893581579396</v>
      </c>
      <c r="E86">
        <v>624.86627494838604</v>
      </c>
      <c r="F86">
        <v>2643264.3898665099</v>
      </c>
      <c r="G86">
        <v>1562686.9740257801</v>
      </c>
      <c r="H86">
        <v>2.2019594042733499E-5</v>
      </c>
      <c r="I86">
        <v>7.2223252690249804E-5</v>
      </c>
      <c r="J86">
        <v>0.49112124879375701</v>
      </c>
      <c r="K86">
        <v>7679.7516396704104</v>
      </c>
      <c r="L86">
        <v>6.5036382888884496E-3</v>
      </c>
      <c r="M86">
        <v>85</v>
      </c>
      <c r="N86">
        <v>3051</v>
      </c>
      <c r="O86">
        <v>4.7446061512773302E-5</v>
      </c>
      <c r="P86">
        <v>2.44177147407613E-2</v>
      </c>
      <c r="Q86">
        <v>7.7723999999999996E-3</v>
      </c>
      <c r="R86">
        <v>0.59055000000000002</v>
      </c>
      <c r="S86">
        <v>3090276.9239062499</v>
      </c>
      <c r="T86">
        <v>573.09232433052603</v>
      </c>
      <c r="U86">
        <v>613.17618445691096</v>
      </c>
      <c r="V86">
        <v>0.03</v>
      </c>
      <c r="W86">
        <v>328337.36389168899</v>
      </c>
      <c r="X86">
        <v>2.3180308583188799E-2</v>
      </c>
      <c r="Y86">
        <v>6.56810963522911</v>
      </c>
      <c r="Z86">
        <v>6.5681096469750804</v>
      </c>
      <c r="AA86">
        <v>-1.17459659776387E-8</v>
      </c>
      <c r="AB86">
        <v>1.80805263628992E-5</v>
      </c>
      <c r="AC86">
        <v>657.09273813360596</v>
      </c>
      <c r="AD86">
        <v>8837.0014135973706</v>
      </c>
      <c r="AE86">
        <v>613.17618445691096</v>
      </c>
      <c r="AF86">
        <v>0</v>
      </c>
      <c r="AG86">
        <v>1.81413906474151E-5</v>
      </c>
      <c r="AH86">
        <v>43.164484208161802</v>
      </c>
      <c r="AI86">
        <v>0.26282685300011099</v>
      </c>
      <c r="AJ86">
        <v>41.252507538425597</v>
      </c>
      <c r="AK86">
        <v>3.0458801282789398</v>
      </c>
      <c r="AL86">
        <v>1.1293680422758501</v>
      </c>
      <c r="AM86">
        <v>608.62110606517297</v>
      </c>
      <c r="AN86">
        <v>5.9037574828835204E-10</v>
      </c>
      <c r="AO86">
        <v>6.0864284515960994E-8</v>
      </c>
      <c r="AP86">
        <v>3.4474094491993901</v>
      </c>
      <c r="AQ86">
        <v>4.5883499423059997E-5</v>
      </c>
      <c r="AR86">
        <v>9.1011274659655506E-6</v>
      </c>
      <c r="AS86">
        <v>20.695454758393101</v>
      </c>
      <c r="AT86">
        <v>12.099570496357799</v>
      </c>
      <c r="AU86">
        <v>3.1800920362107199</v>
      </c>
      <c r="AV86">
        <v>0.26731741298866402</v>
      </c>
      <c r="AW86">
        <v>1.0870218237829901E-2</v>
      </c>
      <c r="AX86">
        <v>0.26731740238906498</v>
      </c>
      <c r="AY86">
        <v>1.0599599753469101E-8</v>
      </c>
      <c r="AZ86">
        <v>1080577.4158407301</v>
      </c>
      <c r="BA86">
        <v>1.33095589889144E-5</v>
      </c>
      <c r="BB86">
        <v>3087747.8493594802</v>
      </c>
      <c r="BC86">
        <v>-2529.0745467664701</v>
      </c>
      <c r="BD86">
        <v>-8.1839738283700503E-2</v>
      </c>
      <c r="BE86">
        <v>2602875</v>
      </c>
      <c r="BF86">
        <v>1.18628357080516</v>
      </c>
      <c r="BG86">
        <v>1</v>
      </c>
      <c r="BH86">
        <v>3.4000000000000002E-2</v>
      </c>
      <c r="BI86">
        <v>4.5999999999999999E-2</v>
      </c>
      <c r="BJ86">
        <v>5625</v>
      </c>
      <c r="BK86">
        <v>1.0575024419322001</v>
      </c>
      <c r="BL86">
        <v>35.528781735236997</v>
      </c>
      <c r="BM86">
        <v>3.0877478493594799</v>
      </c>
      <c r="BN86">
        <v>35.528781735236997</v>
      </c>
      <c r="BO86">
        <v>1.0575024419322001</v>
      </c>
      <c r="BP86">
        <v>19.9917927711505</v>
      </c>
      <c r="BQ86">
        <v>1</v>
      </c>
      <c r="BR86" t="s">
        <v>688</v>
      </c>
      <c r="BS86">
        <v>13.78952</v>
      </c>
      <c r="BT86">
        <v>1.0111543599999999</v>
      </c>
      <c r="BU86">
        <v>1.0458368017443</v>
      </c>
      <c r="BV86">
        <v>1.0575024419322001</v>
      </c>
      <c r="BW86">
        <v>1.0518067421366799</v>
      </c>
      <c r="BX86">
        <v>2737721.4739390202</v>
      </c>
      <c r="BY86">
        <v>2602875</v>
      </c>
      <c r="BZ86">
        <v>75.980392156862706</v>
      </c>
      <c r="CA86" t="s">
        <v>782</v>
      </c>
      <c r="CB86" t="s">
        <v>783</v>
      </c>
      <c r="CC86">
        <v>1.0458368017443</v>
      </c>
      <c r="CD86" t="s">
        <v>784</v>
      </c>
      <c r="CE86">
        <v>1.0458368017443</v>
      </c>
      <c r="CF86" t="s">
        <v>785</v>
      </c>
      <c r="CG86">
        <v>1.0518067421366799</v>
      </c>
      <c r="CH86" t="s">
        <v>786</v>
      </c>
      <c r="CI86">
        <v>2737721.4739390202</v>
      </c>
      <c r="CJ86" t="s">
        <v>874</v>
      </c>
      <c r="CK86">
        <v>2602875</v>
      </c>
      <c r="CL86">
        <v>3087747.8493594802</v>
      </c>
      <c r="CM86">
        <v>350026.37542046001</v>
      </c>
      <c r="CN86">
        <v>1.18628357080516</v>
      </c>
      <c r="CO86">
        <v>0.13447682866847999</v>
      </c>
      <c r="CP86">
        <v>0.12785317233781801</v>
      </c>
      <c r="CQ86">
        <v>657.09273813360596</v>
      </c>
      <c r="CR86">
        <v>4.7936754806139596</v>
      </c>
      <c r="CS86">
        <v>1.81413906474151E-5</v>
      </c>
      <c r="CT86">
        <v>6.8563763325011202E-9</v>
      </c>
      <c r="CU86">
        <v>6.0864284515960994E-8</v>
      </c>
      <c r="CV86">
        <v>6.8563763325316002E-9</v>
      </c>
      <c r="CW86">
        <v>3.4474094491993901</v>
      </c>
      <c r="CX86">
        <v>9.1909516356025701E-4</v>
      </c>
      <c r="CY86" t="s">
        <v>788</v>
      </c>
      <c r="CZ86" t="s">
        <v>789</v>
      </c>
    </row>
    <row r="87" spans="1:104">
      <c r="A87" t="s">
        <v>689</v>
      </c>
      <c r="B87">
        <v>13789520</v>
      </c>
      <c r="C87">
        <v>608.621106065763</v>
      </c>
      <c r="D87">
        <v>85.147893581579396</v>
      </c>
      <c r="E87">
        <v>624.86627494838604</v>
      </c>
      <c r="F87">
        <v>2643264.3898665099</v>
      </c>
      <c r="G87">
        <v>1562686.9740257801</v>
      </c>
      <c r="H87">
        <v>2.2019594042733499E-5</v>
      </c>
      <c r="I87">
        <v>7.2223252690249804E-5</v>
      </c>
      <c r="J87">
        <v>0.49112124879375701</v>
      </c>
      <c r="K87">
        <v>7679.7516396704104</v>
      </c>
      <c r="L87">
        <v>6.5036382888884496E-3</v>
      </c>
      <c r="M87">
        <v>86</v>
      </c>
      <c r="N87">
        <v>3051</v>
      </c>
      <c r="O87">
        <v>4.7446061512773302E-5</v>
      </c>
      <c r="P87">
        <v>2.44177147407613E-2</v>
      </c>
      <c r="Q87">
        <v>7.7723999999999996E-3</v>
      </c>
      <c r="R87">
        <v>0.59055000000000002</v>
      </c>
      <c r="S87">
        <v>3110981.74196875</v>
      </c>
      <c r="T87">
        <v>572.54322596837198</v>
      </c>
      <c r="U87">
        <v>612.89564747342797</v>
      </c>
      <c r="V87">
        <v>0.03</v>
      </c>
      <c r="W87">
        <v>328337.36389168899</v>
      </c>
      <c r="X87">
        <v>2.3180308583188799E-2</v>
      </c>
      <c r="Y87">
        <v>6.56810963522911</v>
      </c>
      <c r="Z87">
        <v>6.5681096469750804</v>
      </c>
      <c r="AA87">
        <v>-1.17459659776387E-8</v>
      </c>
      <c r="AB87">
        <v>1.80805263628992E-5</v>
      </c>
      <c r="AC87">
        <v>657.58023940137798</v>
      </c>
      <c r="AD87">
        <v>8837.0014135973706</v>
      </c>
      <c r="AE87">
        <v>612.89564747342797</v>
      </c>
      <c r="AF87">
        <v>0</v>
      </c>
      <c r="AG87">
        <v>1.8142302586498999E-5</v>
      </c>
      <c r="AH87">
        <v>43.164484208161802</v>
      </c>
      <c r="AI87">
        <v>0.26282685300011099</v>
      </c>
      <c r="AJ87">
        <v>41.254581236890303</v>
      </c>
      <c r="AK87">
        <v>3.0764896368683701</v>
      </c>
      <c r="AL87">
        <v>1.1293680422758501</v>
      </c>
      <c r="AM87">
        <v>608.62110606515205</v>
      </c>
      <c r="AN87">
        <v>6.1083937907824303E-10</v>
      </c>
      <c r="AO87">
        <v>6.1776223599836399E-8</v>
      </c>
      <c r="AP87">
        <v>3.4475316448384201</v>
      </c>
      <c r="AQ87">
        <v>4.5880246855863199E-5</v>
      </c>
      <c r="AR87">
        <v>9.1020394050494294E-6</v>
      </c>
      <c r="AS87">
        <v>20.6975284568578</v>
      </c>
      <c r="AT87">
        <v>12.100071474616801</v>
      </c>
      <c r="AU87">
        <v>3.1802237067499499</v>
      </c>
      <c r="AV87">
        <v>0.26730793808847803</v>
      </c>
      <c r="AW87">
        <v>1.0870218237829901E-2</v>
      </c>
      <c r="AX87">
        <v>0.26730792748812798</v>
      </c>
      <c r="AY87">
        <v>1.06003494870777E-8</v>
      </c>
      <c r="AZ87">
        <v>1080577.4158407301</v>
      </c>
      <c r="BA87">
        <v>1.33081437916761E-5</v>
      </c>
      <c r="BB87">
        <v>3134345.3308079299</v>
      </c>
      <c r="BC87">
        <v>23363.5888391812</v>
      </c>
      <c r="BD87">
        <v>0.751003727344149</v>
      </c>
      <c r="BE87">
        <v>2618650</v>
      </c>
      <c r="BF87">
        <v>1.19693175140165</v>
      </c>
      <c r="BG87">
        <v>1</v>
      </c>
      <c r="BH87">
        <v>3.3000000000000002E-2</v>
      </c>
      <c r="BI87">
        <v>4.5999999999999999E-2</v>
      </c>
      <c r="BJ87">
        <v>5625</v>
      </c>
      <c r="BK87">
        <v>1.0575404321722399</v>
      </c>
      <c r="BL87">
        <v>36.077880097391002</v>
      </c>
      <c r="BM87">
        <v>3.1343453308079301</v>
      </c>
      <c r="BN87">
        <v>36.077880097391002</v>
      </c>
      <c r="BO87">
        <v>1.0575404321722399</v>
      </c>
      <c r="BP87">
        <v>15.383024530441499</v>
      </c>
      <c r="BQ87">
        <v>1</v>
      </c>
      <c r="BR87" t="s">
        <v>689</v>
      </c>
      <c r="BS87">
        <v>13.78952</v>
      </c>
      <c r="BT87">
        <v>1.0111543599999999</v>
      </c>
      <c r="BU87">
        <v>1.04587437290211</v>
      </c>
      <c r="BV87">
        <v>1.0575404321722399</v>
      </c>
      <c r="BW87">
        <v>1.04384419093119</v>
      </c>
      <c r="BX87">
        <v>2733462.59058196</v>
      </c>
      <c r="BY87">
        <v>2618650</v>
      </c>
      <c r="BZ87">
        <v>75.980392156862706</v>
      </c>
      <c r="CA87" t="s">
        <v>782</v>
      </c>
      <c r="CB87" t="s">
        <v>783</v>
      </c>
      <c r="CC87">
        <v>1.04587437290211</v>
      </c>
      <c r="CD87" t="s">
        <v>784</v>
      </c>
      <c r="CE87">
        <v>1.04587437290211</v>
      </c>
      <c r="CF87" t="s">
        <v>785</v>
      </c>
      <c r="CG87">
        <v>1.04384419093119</v>
      </c>
      <c r="CH87" t="s">
        <v>786</v>
      </c>
      <c r="CI87">
        <v>2733462.59058196</v>
      </c>
      <c r="CJ87" t="s">
        <v>875</v>
      </c>
      <c r="CK87">
        <v>2618650</v>
      </c>
      <c r="CL87">
        <v>3134345.3308079299</v>
      </c>
      <c r="CM87">
        <v>400882.74022596999</v>
      </c>
      <c r="CN87">
        <v>1.19693175140165</v>
      </c>
      <c r="CO87">
        <v>0.15308756047045999</v>
      </c>
      <c r="CP87">
        <v>0.14665748183538199</v>
      </c>
      <c r="CQ87">
        <v>657.58023940137798</v>
      </c>
      <c r="CR87">
        <v>4.8110024766630204</v>
      </c>
      <c r="CS87">
        <v>1.8142302586498999E-5</v>
      </c>
      <c r="CT87">
        <v>7.8518062510989393E-9</v>
      </c>
      <c r="CU87">
        <v>6.1776223599836399E-8</v>
      </c>
      <c r="CV87">
        <v>7.8518062511429999E-9</v>
      </c>
      <c r="CW87">
        <v>3.4475316448384201</v>
      </c>
      <c r="CX87">
        <v>1.0524867758601199E-3</v>
      </c>
      <c r="CY87" t="s">
        <v>788</v>
      </c>
      <c r="CZ87" t="s">
        <v>789</v>
      </c>
    </row>
  </sheetData>
  <phoneticPr fontId="1"/>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L15"/>
  <sheetViews>
    <sheetView workbookViewId="0"/>
  </sheetViews>
  <sheetFormatPr defaultRowHeight="13.5"/>
  <sheetData>
    <row r="1" spans="1:116">
      <c r="A1" s="40" t="s">
        <v>535</v>
      </c>
      <c r="B1" s="40" t="s">
        <v>536</v>
      </c>
      <c r="C1" s="40" t="s">
        <v>537</v>
      </c>
      <c r="D1" s="40" t="s">
        <v>538</v>
      </c>
      <c r="E1" s="40" t="s">
        <v>539</v>
      </c>
      <c r="F1" s="40" t="s">
        <v>540</v>
      </c>
      <c r="G1" s="40" t="s">
        <v>541</v>
      </c>
      <c r="H1" s="40" t="s">
        <v>542</v>
      </c>
      <c r="I1" s="40" t="s">
        <v>543</v>
      </c>
      <c r="J1" s="40" t="s">
        <v>544</v>
      </c>
      <c r="K1" s="40" t="s">
        <v>545</v>
      </c>
      <c r="L1" s="40" t="s">
        <v>546</v>
      </c>
      <c r="M1" s="40" t="s">
        <v>54</v>
      </c>
      <c r="N1" s="40" t="s">
        <v>547</v>
      </c>
      <c r="O1" s="40" t="s">
        <v>548</v>
      </c>
      <c r="P1" s="40" t="s">
        <v>549</v>
      </c>
      <c r="Q1" s="40" t="s">
        <v>550</v>
      </c>
      <c r="R1" s="40" t="s">
        <v>602</v>
      </c>
      <c r="S1" s="40" t="s">
        <v>551</v>
      </c>
      <c r="T1" s="40" t="s">
        <v>552</v>
      </c>
      <c r="U1" s="40" t="s">
        <v>553</v>
      </c>
      <c r="V1" s="40" t="s">
        <v>554</v>
      </c>
      <c r="W1" s="40" t="s">
        <v>555</v>
      </c>
      <c r="X1" s="40" t="s">
        <v>556</v>
      </c>
      <c r="Y1" s="40" t="s">
        <v>557</v>
      </c>
      <c r="Z1" s="40" t="s">
        <v>558</v>
      </c>
      <c r="AA1" s="40" t="s">
        <v>559</v>
      </c>
      <c r="AB1" s="40" t="s">
        <v>560</v>
      </c>
      <c r="AC1" s="40" t="s">
        <v>561</v>
      </c>
      <c r="AD1" s="40" t="s">
        <v>562</v>
      </c>
      <c r="AE1" s="40" t="s">
        <v>563</v>
      </c>
      <c r="AF1" s="40" t="s">
        <v>564</v>
      </c>
      <c r="AG1" s="40" t="s">
        <v>565</v>
      </c>
      <c r="AH1" s="40" t="s">
        <v>566</v>
      </c>
      <c r="AI1" s="40" t="s">
        <v>567</v>
      </c>
      <c r="AJ1" s="40" t="s">
        <v>568</v>
      </c>
      <c r="AK1" s="40" t="s">
        <v>569</v>
      </c>
      <c r="AL1" s="40" t="s">
        <v>570</v>
      </c>
      <c r="AM1" s="40" t="s">
        <v>571</v>
      </c>
      <c r="AN1" s="40" t="s">
        <v>572</v>
      </c>
      <c r="AO1" s="40" t="s">
        <v>573</v>
      </c>
      <c r="AP1" s="40" t="s">
        <v>574</v>
      </c>
      <c r="AQ1" s="40" t="s">
        <v>575</v>
      </c>
      <c r="AR1" s="40" t="s">
        <v>576</v>
      </c>
      <c r="AS1" s="40" t="s">
        <v>577</v>
      </c>
      <c r="AT1" s="40" t="s">
        <v>578</v>
      </c>
      <c r="AU1" s="40" t="s">
        <v>579</v>
      </c>
      <c r="AV1" s="40" t="s">
        <v>580</v>
      </c>
      <c r="AW1" s="40" t="s">
        <v>581</v>
      </c>
      <c r="AX1" s="40" t="s">
        <v>582</v>
      </c>
      <c r="AY1" s="40" t="s">
        <v>583</v>
      </c>
      <c r="AZ1" s="40" t="s">
        <v>584</v>
      </c>
      <c r="BA1" s="40" t="s">
        <v>585</v>
      </c>
      <c r="BB1" s="40" t="s">
        <v>586</v>
      </c>
      <c r="BC1" s="40" t="s">
        <v>587</v>
      </c>
      <c r="BD1" s="40" t="s">
        <v>588</v>
      </c>
      <c r="BE1" s="40" t="s">
        <v>589</v>
      </c>
      <c r="BF1" s="40" t="s">
        <v>590</v>
      </c>
      <c r="BG1" s="40" t="s">
        <v>591</v>
      </c>
      <c r="BH1" s="40" t="s">
        <v>592</v>
      </c>
      <c r="BI1" s="40" t="s">
        <v>593</v>
      </c>
      <c r="BJ1" s="40" t="s">
        <v>594</v>
      </c>
      <c r="BK1" s="40" t="s">
        <v>595</v>
      </c>
      <c r="BL1" s="40" t="s">
        <v>596</v>
      </c>
      <c r="BM1" s="40" t="s">
        <v>597</v>
      </c>
      <c r="BN1" s="40" t="s">
        <v>598</v>
      </c>
      <c r="BO1" s="40" t="s">
        <v>599</v>
      </c>
      <c r="BP1" s="40" t="s">
        <v>600</v>
      </c>
      <c r="BQ1" s="40" t="s">
        <v>601</v>
      </c>
      <c r="BR1" s="40" t="s">
        <v>876</v>
      </c>
      <c r="BS1" s="40" t="s">
        <v>877</v>
      </c>
      <c r="BT1" s="40" t="s">
        <v>748</v>
      </c>
      <c r="BU1" s="40" t="s">
        <v>878</v>
      </c>
      <c r="BV1" s="40" t="s">
        <v>879</v>
      </c>
      <c r="BW1" s="40" t="s">
        <v>880</v>
      </c>
      <c r="BX1" s="40" t="s">
        <v>881</v>
      </c>
      <c r="BY1" s="40" t="s">
        <v>882</v>
      </c>
      <c r="BZ1" s="40" t="s">
        <v>749</v>
      </c>
      <c r="CA1" s="40" t="s">
        <v>883</v>
      </c>
      <c r="CB1" s="40" t="s">
        <v>884</v>
      </c>
      <c r="CC1" s="40" t="s">
        <v>885</v>
      </c>
      <c r="CD1" s="40" t="s">
        <v>886</v>
      </c>
      <c r="CE1" s="40" t="s">
        <v>887</v>
      </c>
      <c r="CF1" s="40" t="s">
        <v>888</v>
      </c>
      <c r="CG1" s="40" t="s">
        <v>889</v>
      </c>
      <c r="CH1" s="40" t="s">
        <v>890</v>
      </c>
      <c r="CI1" s="40" t="s">
        <v>891</v>
      </c>
      <c r="CJ1" s="40" t="s">
        <v>892</v>
      </c>
      <c r="CK1" s="40" t="s">
        <v>893</v>
      </c>
      <c r="CL1" s="40" t="s">
        <v>894</v>
      </c>
      <c r="CM1" s="40" t="s">
        <v>895</v>
      </c>
      <c r="CN1" s="40" t="s">
        <v>896</v>
      </c>
      <c r="CO1" s="40" t="s">
        <v>897</v>
      </c>
      <c r="CP1" s="40" t="s">
        <v>898</v>
      </c>
      <c r="CQ1" s="40" t="s">
        <v>899</v>
      </c>
      <c r="CR1" s="40" t="s">
        <v>900</v>
      </c>
      <c r="CS1" s="40" t="s">
        <v>901</v>
      </c>
      <c r="CT1" s="40" t="s">
        <v>902</v>
      </c>
      <c r="CU1" s="40" t="s">
        <v>903</v>
      </c>
      <c r="CV1" s="40" t="s">
        <v>904</v>
      </c>
      <c r="CW1" s="40" t="s">
        <v>905</v>
      </c>
      <c r="CX1" s="40" t="s">
        <v>906</v>
      </c>
      <c r="CY1" s="40" t="s">
        <v>907</v>
      </c>
      <c r="CZ1" s="40" t="s">
        <v>908</v>
      </c>
      <c r="DA1" s="40" t="s">
        <v>909</v>
      </c>
      <c r="DB1" s="40" t="s">
        <v>910</v>
      </c>
      <c r="DC1" s="40" t="s">
        <v>911</v>
      </c>
      <c r="DD1" s="40" t="s">
        <v>912</v>
      </c>
      <c r="DE1" s="40" t="s">
        <v>913</v>
      </c>
      <c r="DF1" s="40" t="s">
        <v>914</v>
      </c>
      <c r="DG1" s="40" t="s">
        <v>915</v>
      </c>
      <c r="DH1" s="40" t="s">
        <v>916</v>
      </c>
      <c r="DI1" s="40" t="s">
        <v>917</v>
      </c>
      <c r="DJ1" s="40" t="s">
        <v>918</v>
      </c>
      <c r="DK1" s="40" t="s">
        <v>919</v>
      </c>
      <c r="DL1" s="40" t="s">
        <v>920</v>
      </c>
    </row>
    <row r="2" spans="1:116">
      <c r="A2" t="s">
        <v>690</v>
      </c>
      <c r="B2">
        <v>14927148.904999999</v>
      </c>
      <c r="C2">
        <v>614.91566611274504</v>
      </c>
      <c r="D2">
        <v>95.991296276008896</v>
      </c>
      <c r="E2">
        <v>604.831474608946</v>
      </c>
      <c r="F2">
        <v>2612762.6286267601</v>
      </c>
      <c r="G2">
        <v>1607339.4945123701</v>
      </c>
      <c r="H2">
        <v>2.2671477363907501E-5</v>
      </c>
      <c r="I2">
        <v>6.95720225228815E-5</v>
      </c>
      <c r="J2">
        <v>0.47825678197067401</v>
      </c>
      <c r="K2">
        <v>8454.9052671850604</v>
      </c>
      <c r="L2">
        <v>5.2373024455701304E-3</v>
      </c>
      <c r="M2">
        <v>229</v>
      </c>
      <c r="N2">
        <v>3507.9720000000002</v>
      </c>
      <c r="O2">
        <v>1.0848891429240099E-4</v>
      </c>
      <c r="P2">
        <v>3.36741033352983E-2</v>
      </c>
      <c r="Q2">
        <v>1.28869253874006E-2</v>
      </c>
      <c r="R2">
        <v>1.778</v>
      </c>
      <c r="S2">
        <v>3062358.26953125</v>
      </c>
      <c r="T2">
        <v>579.81666666666695</v>
      </c>
      <c r="U2">
        <v>617.10122803770605</v>
      </c>
      <c r="V2">
        <v>0.03</v>
      </c>
      <c r="W2">
        <v>1697921.1950677701</v>
      </c>
      <c r="X2">
        <v>1.5808189466610899E-2</v>
      </c>
      <c r="Y2">
        <v>7.9535118739752901</v>
      </c>
      <c r="Z2">
        <v>7.9535118878621498</v>
      </c>
      <c r="AA2">
        <v>-1.38868578858364E-8</v>
      </c>
      <c r="AB2">
        <v>1.5632156766116099E-5</v>
      </c>
      <c r="AC2">
        <v>647.40328853407004</v>
      </c>
      <c r="AD2">
        <v>37738.410716444501</v>
      </c>
      <c r="AE2">
        <v>617.10122853503594</v>
      </c>
      <c r="AF2">
        <v>4.97329779136635E-7</v>
      </c>
      <c r="AG2">
        <v>1.5694841367333601E-5</v>
      </c>
      <c r="AH2">
        <v>40.204067990840997</v>
      </c>
      <c r="AI2">
        <v>0.257820714598056</v>
      </c>
      <c r="AJ2">
        <v>35.178271192689003</v>
      </c>
      <c r="AK2">
        <v>1.9829973233054199</v>
      </c>
      <c r="AL2">
        <v>1.22993521859455</v>
      </c>
      <c r="AM2">
        <v>614.91566610709799</v>
      </c>
      <c r="AN2">
        <v>5.6478484111721603E-9</v>
      </c>
      <c r="AO2">
        <v>6.2684601217536501E-8</v>
      </c>
      <c r="AP2">
        <v>3.16831600219952</v>
      </c>
      <c r="AQ2">
        <v>3.9570588187972201E-5</v>
      </c>
      <c r="AR2">
        <v>7.8787629842755807E-6</v>
      </c>
      <c r="AS2">
        <v>17.659385936874401</v>
      </c>
      <c r="AT2">
        <v>11.3063371157993</v>
      </c>
      <c r="AU2">
        <v>2.9150079146819001</v>
      </c>
      <c r="AV2">
        <v>0.25330808751762501</v>
      </c>
      <c r="AW2">
        <v>1.01689837035864E-2</v>
      </c>
      <c r="AX2">
        <v>0.25330806616661</v>
      </c>
      <c r="AY2">
        <v>2.1351015178083799E-8</v>
      </c>
      <c r="AZ2">
        <v>1005423.13411439</v>
      </c>
      <c r="BA2">
        <v>1.2489470166644101E-5</v>
      </c>
      <c r="BB2">
        <v>3052109.4911106401</v>
      </c>
      <c r="BC2">
        <v>-10248.778420610801</v>
      </c>
      <c r="BD2">
        <v>-0.33466947752588</v>
      </c>
      <c r="BE2">
        <v>2915712.59858819</v>
      </c>
      <c r="BF2">
        <v>1.0467799510104301</v>
      </c>
      <c r="BG2">
        <v>0.65432794793763205</v>
      </c>
      <c r="BH2">
        <v>4.1827591863522098E-2</v>
      </c>
      <c r="BI2">
        <v>4.5999999999999999E-2</v>
      </c>
      <c r="BJ2">
        <v>5625</v>
      </c>
      <c r="BK2">
        <v>1.04914643638258</v>
      </c>
      <c r="BL2">
        <v>35.098999446078899</v>
      </c>
      <c r="BM2">
        <v>3.0521094911106399</v>
      </c>
      <c r="BN2">
        <v>35.098999446078899</v>
      </c>
      <c r="BO2">
        <v>1.04914643638258</v>
      </c>
      <c r="BP2">
        <v>24.019806429534999</v>
      </c>
      <c r="BQ2">
        <v>1.0093754788412601</v>
      </c>
      <c r="BR2" t="s">
        <v>690</v>
      </c>
      <c r="BS2" t="s">
        <v>921</v>
      </c>
      <c r="BT2">
        <v>14.927148904999999</v>
      </c>
      <c r="BU2">
        <v>14.927148904999999</v>
      </c>
      <c r="BV2">
        <v>0</v>
      </c>
      <c r="BW2">
        <v>15.382999999999999</v>
      </c>
      <c r="BX2">
        <v>-7.0000000000000001E-3</v>
      </c>
      <c r="BY2">
        <v>-0.45585109499999998</v>
      </c>
      <c r="BZ2">
        <v>1.0031960541899001</v>
      </c>
      <c r="CA2">
        <v>1.0458039901580201</v>
      </c>
      <c r="CB2">
        <v>1.04914643638258</v>
      </c>
      <c r="CC2" t="s">
        <v>922</v>
      </c>
      <c r="CD2">
        <v>1.0458039901580201</v>
      </c>
      <c r="CE2" t="s">
        <v>923</v>
      </c>
      <c r="CF2">
        <v>1.0106273276798701</v>
      </c>
      <c r="CG2" t="s">
        <v>924</v>
      </c>
      <c r="CH2" t="s">
        <v>925</v>
      </c>
      <c r="CI2" t="s">
        <v>926</v>
      </c>
      <c r="CJ2">
        <v>2946698.8317937199</v>
      </c>
      <c r="CK2" t="s">
        <v>927</v>
      </c>
      <c r="CL2">
        <v>2915712.59858819</v>
      </c>
      <c r="CM2" t="s">
        <v>928</v>
      </c>
      <c r="CN2" t="s">
        <v>929</v>
      </c>
      <c r="CO2">
        <v>1.5692695070396901E-5</v>
      </c>
      <c r="CP2">
        <v>646.44549461459803</v>
      </c>
      <c r="CQ2">
        <v>3.1679907862540602</v>
      </c>
      <c r="CR2">
        <v>6.0538304280792004E-8</v>
      </c>
      <c r="CS2">
        <v>2946698.8317937199</v>
      </c>
      <c r="CT2">
        <v>1.0106273276798701</v>
      </c>
      <c r="CU2">
        <v>1.04914643638258</v>
      </c>
      <c r="CV2" t="s">
        <v>930</v>
      </c>
      <c r="CW2" t="s">
        <v>931</v>
      </c>
      <c r="CX2">
        <v>1.5694841367333601E-5</v>
      </c>
      <c r="CY2">
        <v>2.1462969367140001E-9</v>
      </c>
      <c r="CZ2">
        <v>647.40328853407004</v>
      </c>
      <c r="DA2">
        <v>0.95779391947200998</v>
      </c>
      <c r="DB2">
        <v>3.16831600219952</v>
      </c>
      <c r="DC2">
        <v>3.2521594546119898E-4</v>
      </c>
      <c r="DD2">
        <v>6.2684601217536501E-8</v>
      </c>
      <c r="DE2">
        <v>2.1462969367444702E-9</v>
      </c>
      <c r="DF2">
        <v>3052109.4911106401</v>
      </c>
      <c r="DG2">
        <v>105410.659316919</v>
      </c>
      <c r="DH2">
        <v>1.0467799510104301</v>
      </c>
      <c r="DI2">
        <v>3.6152623330559998E-2</v>
      </c>
      <c r="DJ2">
        <v>3.5772457700660801E-2</v>
      </c>
      <c r="DK2" t="s">
        <v>932</v>
      </c>
      <c r="DL2" t="s">
        <v>933</v>
      </c>
    </row>
    <row r="3" spans="1:116">
      <c r="A3" t="s">
        <v>691</v>
      </c>
      <c r="B3">
        <v>14582411.055</v>
      </c>
      <c r="C3">
        <v>613.05026988781401</v>
      </c>
      <c r="D3">
        <v>92.580958140603201</v>
      </c>
      <c r="E3">
        <v>610.99184656446198</v>
      </c>
      <c r="F3">
        <v>2622345.5985878599</v>
      </c>
      <c r="G3">
        <v>1593812.5192969199</v>
      </c>
      <c r="H3">
        <v>2.2466336042427301E-5</v>
      </c>
      <c r="I3">
        <v>7.0373614625891007E-5</v>
      </c>
      <c r="J3">
        <v>0.48213977909987099</v>
      </c>
      <c r="K3">
        <v>8194.8014383951304</v>
      </c>
      <c r="L3">
        <v>5.6080351609815102E-3</v>
      </c>
      <c r="M3">
        <v>230</v>
      </c>
      <c r="N3">
        <v>3444.24</v>
      </c>
      <c r="O3">
        <v>1.0848891429240099E-4</v>
      </c>
      <c r="P3">
        <v>3.36741033352983E-2</v>
      </c>
      <c r="Q3">
        <v>1.28869253874006E-2</v>
      </c>
      <c r="R3">
        <v>1.778</v>
      </c>
      <c r="S3">
        <v>3323025.87890625</v>
      </c>
      <c r="T3">
        <v>570.37222222222204</v>
      </c>
      <c r="U3">
        <v>612.88698759832096</v>
      </c>
      <c r="V3">
        <v>0.03</v>
      </c>
      <c r="W3">
        <v>1648084.92910491</v>
      </c>
      <c r="X3">
        <v>1.6115583938145099E-2</v>
      </c>
      <c r="Y3">
        <v>7.87729258572387</v>
      </c>
      <c r="Z3">
        <v>7.8772925931407398</v>
      </c>
      <c r="AA3">
        <v>-7.4168653441120097E-9</v>
      </c>
      <c r="AB3">
        <v>1.7206182179050899E-5</v>
      </c>
      <c r="AC3">
        <v>650.56821195576504</v>
      </c>
      <c r="AD3">
        <v>36985.170242801803</v>
      </c>
      <c r="AE3">
        <v>612.88698813020699</v>
      </c>
      <c r="AF3">
        <v>5.3188625770417296E-7</v>
      </c>
      <c r="AG3">
        <v>1.72765168958741E-5</v>
      </c>
      <c r="AH3">
        <v>39.111768800003603</v>
      </c>
      <c r="AI3">
        <v>0.25300902971444</v>
      </c>
      <c r="AJ3">
        <v>37.950523120641002</v>
      </c>
      <c r="AK3">
        <v>2.3039754190270898</v>
      </c>
      <c r="AL3">
        <v>1.19612158830367</v>
      </c>
      <c r="AM3">
        <v>613.05026987103804</v>
      </c>
      <c r="AN3">
        <v>1.67752887136885E-8</v>
      </c>
      <c r="AO3">
        <v>7.0334716823212001E-8</v>
      </c>
      <c r="AP3">
        <v>3.21110771837568</v>
      </c>
      <c r="AQ3">
        <v>4.2504293883575297E-5</v>
      </c>
      <c r="AR3">
        <v>8.6734258063486596E-6</v>
      </c>
      <c r="AS3">
        <v>19.052512064952602</v>
      </c>
      <c r="AT3">
        <v>11.6859947990284</v>
      </c>
      <c r="AU3">
        <v>2.9566622053501699</v>
      </c>
      <c r="AV3">
        <v>0.25444551302551799</v>
      </c>
      <c r="AW3">
        <v>1.0917871766046401E-2</v>
      </c>
      <c r="AX3">
        <v>0.25444551134793097</v>
      </c>
      <c r="AY3">
        <v>1.6775863476148299E-9</v>
      </c>
      <c r="AZ3">
        <v>1028533.07929094</v>
      </c>
      <c r="BA3">
        <v>1.3236645298550101E-5</v>
      </c>
      <c r="BB3">
        <v>3339223.51981263</v>
      </c>
      <c r="BC3">
        <v>16197.640906381001</v>
      </c>
      <c r="BD3">
        <v>0.48743649603211298</v>
      </c>
      <c r="BE3">
        <v>3184415.5243404298</v>
      </c>
      <c r="BF3">
        <v>1.04861425724404</v>
      </c>
      <c r="BG3">
        <v>0.65432794793763205</v>
      </c>
      <c r="BH3">
        <v>3.09030055490725E-2</v>
      </c>
      <c r="BI3">
        <v>4.5999999999999999E-2</v>
      </c>
      <c r="BJ3">
        <v>5625</v>
      </c>
      <c r="BK3">
        <v>1.0518194258701601</v>
      </c>
      <c r="BL3">
        <v>42.6780476655914</v>
      </c>
      <c r="BM3">
        <v>3.3392235198126299</v>
      </c>
      <c r="BN3">
        <v>42.6780476655914</v>
      </c>
      <c r="BO3">
        <v>1.0518194258701601</v>
      </c>
      <c r="BP3">
        <v>7.1719392991795896</v>
      </c>
      <c r="BQ3">
        <v>1.0111623444865101</v>
      </c>
      <c r="BR3" t="s">
        <v>691</v>
      </c>
      <c r="BS3" t="s">
        <v>921</v>
      </c>
      <c r="BT3">
        <v>14.582411055</v>
      </c>
      <c r="BU3">
        <v>14.582411055</v>
      </c>
      <c r="BV3">
        <v>0</v>
      </c>
      <c r="BW3">
        <v>15.382999999999999</v>
      </c>
      <c r="BX3">
        <v>-7.0000000000000001E-3</v>
      </c>
      <c r="BY3">
        <v>-0.800588944999999</v>
      </c>
      <c r="BZ3">
        <v>1.0056198550853099</v>
      </c>
      <c r="CA3">
        <v>1.04594138684834</v>
      </c>
      <c r="CB3">
        <v>1.0518194258701601</v>
      </c>
      <c r="CC3" t="s">
        <v>922</v>
      </c>
      <c r="CD3">
        <v>1.04594138684834</v>
      </c>
      <c r="CE3" t="s">
        <v>923</v>
      </c>
      <c r="CF3">
        <v>0.99413052769486598</v>
      </c>
      <c r="CG3" t="s">
        <v>924</v>
      </c>
      <c r="CH3" t="s">
        <v>925</v>
      </c>
      <c r="CI3" t="s">
        <v>926</v>
      </c>
      <c r="CJ3">
        <v>3165724.6856122799</v>
      </c>
      <c r="CK3" t="s">
        <v>927</v>
      </c>
      <c r="CL3">
        <v>3184415.5243404298</v>
      </c>
      <c r="CM3" t="s">
        <v>928</v>
      </c>
      <c r="CN3" t="s">
        <v>929</v>
      </c>
      <c r="CO3">
        <v>1.7272892981211301E-5</v>
      </c>
      <c r="CP3">
        <v>648.82301618531994</v>
      </c>
      <c r="CQ3">
        <v>3.2106178701851298</v>
      </c>
      <c r="CR3">
        <v>6.6710802160453204E-8</v>
      </c>
      <c r="CS3">
        <v>3165724.6856122799</v>
      </c>
      <c r="CT3">
        <v>0.99413052769486598</v>
      </c>
      <c r="CU3">
        <v>1.0518194258701601</v>
      </c>
      <c r="CV3" t="s">
        <v>930</v>
      </c>
      <c r="CW3" t="s">
        <v>931</v>
      </c>
      <c r="CX3">
        <v>1.72765168958741E-5</v>
      </c>
      <c r="CY3">
        <v>3.6239146628028401E-9</v>
      </c>
      <c r="CZ3">
        <v>650.56821195576504</v>
      </c>
      <c r="DA3">
        <v>1.74519577044543</v>
      </c>
      <c r="DB3">
        <v>3.21110771837568</v>
      </c>
      <c r="DC3">
        <v>4.8984819055375396E-4</v>
      </c>
      <c r="DD3">
        <v>7.0334716823212001E-8</v>
      </c>
      <c r="DE3">
        <v>3.62391466275877E-9</v>
      </c>
      <c r="DF3">
        <v>3339223.51981263</v>
      </c>
      <c r="DG3">
        <v>173498.834200351</v>
      </c>
      <c r="DH3">
        <v>1.04861425724404</v>
      </c>
      <c r="DI3">
        <v>5.4483729549172702E-2</v>
      </c>
      <c r="DJ3">
        <v>5.4805408375805997E-2</v>
      </c>
      <c r="DK3" t="s">
        <v>932</v>
      </c>
      <c r="DL3" t="s">
        <v>933</v>
      </c>
    </row>
    <row r="4" spans="1:116">
      <c r="A4" t="s">
        <v>692</v>
      </c>
      <c r="B4">
        <v>16650838.154999999</v>
      </c>
      <c r="C4">
        <v>623.74674729208402</v>
      </c>
      <c r="D4">
        <v>115.081748305229</v>
      </c>
      <c r="E4">
        <v>572.29121245745</v>
      </c>
      <c r="F4">
        <v>2559557.83213994</v>
      </c>
      <c r="G4">
        <v>1675797.42236933</v>
      </c>
      <c r="H4">
        <v>2.3829582904311101E-5</v>
      </c>
      <c r="I4">
        <v>6.5509940250288204E-5</v>
      </c>
      <c r="J4">
        <v>0.45915472043015898</v>
      </c>
      <c r="K4">
        <v>10285.252806144401</v>
      </c>
      <c r="L4">
        <v>3.54372085975022E-3</v>
      </c>
      <c r="M4">
        <v>231</v>
      </c>
      <c r="N4">
        <v>3437.46</v>
      </c>
      <c r="O4">
        <v>1.0848891429240099E-4</v>
      </c>
      <c r="P4">
        <v>3.36741033352983E-2</v>
      </c>
      <c r="Q4">
        <v>1.28869253874006E-2</v>
      </c>
      <c r="R4">
        <v>1.778</v>
      </c>
      <c r="S4">
        <v>3282787.05078125</v>
      </c>
      <c r="T4">
        <v>575.92777777777803</v>
      </c>
      <c r="U4">
        <v>609.45734840119906</v>
      </c>
      <c r="V4">
        <v>0.03</v>
      </c>
      <c r="W4">
        <v>1766959.07229812</v>
      </c>
      <c r="X4">
        <v>1.4827406621257E-2</v>
      </c>
      <c r="Y4">
        <v>8.2123490733862692</v>
      </c>
      <c r="Z4">
        <v>8.2123490768499092</v>
      </c>
      <c r="AA4">
        <v>-3.4636382650887799E-9</v>
      </c>
      <c r="AB4">
        <v>1.11123858135881E-5</v>
      </c>
      <c r="AC4">
        <v>663.901159477379</v>
      </c>
      <c r="AD4">
        <v>38035.059485906102</v>
      </c>
      <c r="AE4">
        <v>609.45734906338396</v>
      </c>
      <c r="AF4">
        <v>6.6218512984050903E-7</v>
      </c>
      <c r="AG4">
        <v>1.1185649571703899E-5</v>
      </c>
      <c r="AH4">
        <v>38.2677950805164</v>
      </c>
      <c r="AI4">
        <v>0.25858788923415998</v>
      </c>
      <c r="AJ4">
        <v>25.268488524372401</v>
      </c>
      <c r="AK4">
        <v>2.35787093551119</v>
      </c>
      <c r="AL4">
        <v>1.46744935162245</v>
      </c>
      <c r="AM4">
        <v>623.74674729017204</v>
      </c>
      <c r="AN4">
        <v>1.9114168026135299E-9</v>
      </c>
      <c r="AO4">
        <v>7.3263758115760402E-8</v>
      </c>
      <c r="AP4">
        <v>2.74035605340337</v>
      </c>
      <c r="AQ4">
        <v>3.09452717510531E-5</v>
      </c>
      <c r="AR4">
        <v>5.6294566649098197E-6</v>
      </c>
      <c r="AS4">
        <v>12.716996024582</v>
      </c>
      <c r="AT4">
        <v>9.6646968421598505</v>
      </c>
      <c r="AU4">
        <v>2.4991735565021602</v>
      </c>
      <c r="AV4">
        <v>0.24118249690120699</v>
      </c>
      <c r="AW4">
        <v>8.3302290581558792E-3</v>
      </c>
      <c r="AX4">
        <v>0.24118249386516599</v>
      </c>
      <c r="AY4">
        <v>3.0360409464247299E-9</v>
      </c>
      <c r="AZ4">
        <v>883760.40977061202</v>
      </c>
      <c r="BA4">
        <v>1.1292427388266101E-5</v>
      </c>
      <c r="BB4">
        <v>3281357.1717990902</v>
      </c>
      <c r="BC4">
        <v>-1429.8789821630301</v>
      </c>
      <c r="BD4">
        <v>-4.35568606810103E-2</v>
      </c>
      <c r="BE4">
        <v>3144395.9396539298</v>
      </c>
      <c r="BF4">
        <v>1.04355724748844</v>
      </c>
      <c r="BG4">
        <v>0.65432794793763205</v>
      </c>
      <c r="BH4">
        <v>-6.5763840908347707E-2</v>
      </c>
      <c r="BI4">
        <v>4.5999999999999999E-2</v>
      </c>
      <c r="BJ4">
        <v>5625</v>
      </c>
      <c r="BK4">
        <v>1.0362651023263401</v>
      </c>
      <c r="BL4">
        <v>47.818969514306097</v>
      </c>
      <c r="BM4">
        <v>3.2813571717990899</v>
      </c>
      <c r="BN4">
        <v>47.818969514306097</v>
      </c>
      <c r="BO4">
        <v>1.0362651023263401</v>
      </c>
      <c r="BP4">
        <v>61.1362842656482</v>
      </c>
      <c r="BQ4">
        <v>1.0083257790681499</v>
      </c>
      <c r="BR4" t="s">
        <v>692</v>
      </c>
      <c r="BS4" t="s">
        <v>921</v>
      </c>
      <c r="BT4">
        <v>16.650838154999999</v>
      </c>
      <c r="BU4">
        <v>16.650838154999999</v>
      </c>
      <c r="BV4">
        <v>0</v>
      </c>
      <c r="BW4">
        <v>15.382999999999999</v>
      </c>
      <c r="BX4">
        <v>-7.0000000000000001E-3</v>
      </c>
      <c r="BY4">
        <v>1.267838155</v>
      </c>
      <c r="BZ4">
        <v>0.99116439830366299</v>
      </c>
      <c r="CA4">
        <v>1.0455027481817001</v>
      </c>
      <c r="CB4">
        <v>1.0362651023263401</v>
      </c>
      <c r="CC4" t="s">
        <v>922</v>
      </c>
      <c r="CD4">
        <v>1.0455027481817001</v>
      </c>
      <c r="CE4" t="s">
        <v>923</v>
      </c>
      <c r="CF4">
        <v>1.1420331997209401</v>
      </c>
      <c r="CG4" t="s">
        <v>924</v>
      </c>
      <c r="CH4" t="s">
        <v>925</v>
      </c>
      <c r="CI4" t="s">
        <v>926</v>
      </c>
      <c r="CJ4">
        <v>3591004.5561525198</v>
      </c>
      <c r="CK4" t="s">
        <v>927</v>
      </c>
      <c r="CL4">
        <v>3144395.9396539298</v>
      </c>
      <c r="CM4" t="s">
        <v>928</v>
      </c>
      <c r="CN4" t="s">
        <v>929</v>
      </c>
      <c r="CO4">
        <v>1.1192437582359499E-5</v>
      </c>
      <c r="CP4">
        <v>667.15550084547397</v>
      </c>
      <c r="CQ4">
        <v>2.7417881672842999</v>
      </c>
      <c r="CR4">
        <v>8.0051768771367295E-8</v>
      </c>
      <c r="CS4">
        <v>3591004.5561525198</v>
      </c>
      <c r="CT4">
        <v>1.1420331997209401</v>
      </c>
      <c r="CU4">
        <v>1.0362651023263401</v>
      </c>
      <c r="CV4" t="s">
        <v>930</v>
      </c>
      <c r="CW4" t="s">
        <v>931</v>
      </c>
      <c r="CX4">
        <v>1.1185649571703899E-5</v>
      </c>
      <c r="CY4">
        <v>-6.7880106556272198E-9</v>
      </c>
      <c r="CZ4">
        <v>663.901159477379</v>
      </c>
      <c r="DA4">
        <v>-3.2543413680951998</v>
      </c>
      <c r="DB4">
        <v>2.74035605340337</v>
      </c>
      <c r="DC4">
        <v>-1.4321138809294501E-3</v>
      </c>
      <c r="DD4">
        <v>7.3263758115760402E-8</v>
      </c>
      <c r="DE4">
        <v>-6.7880106556068703E-9</v>
      </c>
      <c r="DF4">
        <v>3281357.1717990902</v>
      </c>
      <c r="DG4">
        <v>-309647.38435343298</v>
      </c>
      <c r="DH4">
        <v>1.04355724748844</v>
      </c>
      <c r="DI4">
        <v>-9.8475952232498706E-2</v>
      </c>
      <c r="DJ4">
        <v>-8.6228624751506097E-2</v>
      </c>
      <c r="DK4" t="s">
        <v>932</v>
      </c>
      <c r="DL4" t="s">
        <v>933</v>
      </c>
    </row>
    <row r="5" spans="1:116">
      <c r="A5" t="s">
        <v>693</v>
      </c>
      <c r="B5">
        <v>16650838.154999999</v>
      </c>
      <c r="C5">
        <v>623.74674729208402</v>
      </c>
      <c r="D5">
        <v>115.081748305229</v>
      </c>
      <c r="E5">
        <v>572.29121245745</v>
      </c>
      <c r="F5">
        <v>2559557.83213994</v>
      </c>
      <c r="G5">
        <v>1675797.42236933</v>
      </c>
      <c r="H5">
        <v>2.3829582904311101E-5</v>
      </c>
      <c r="I5">
        <v>6.5509940250288204E-5</v>
      </c>
      <c r="J5">
        <v>0.45915472043015898</v>
      </c>
      <c r="K5">
        <v>10285.252806144401</v>
      </c>
      <c r="L5">
        <v>3.54372085975022E-3</v>
      </c>
      <c r="M5">
        <v>232</v>
      </c>
      <c r="N5">
        <v>2798.7840000000001</v>
      </c>
      <c r="O5">
        <v>1.0848891429240099E-4</v>
      </c>
      <c r="P5">
        <v>3.36741033352983E-2</v>
      </c>
      <c r="Q5">
        <v>1.28869253874006E-2</v>
      </c>
      <c r="R5">
        <v>1.778</v>
      </c>
      <c r="S5">
        <v>3118226.46484375</v>
      </c>
      <c r="T5">
        <v>565.92777777777803</v>
      </c>
      <c r="U5">
        <v>605.04438724377997</v>
      </c>
      <c r="V5">
        <v>0.03</v>
      </c>
      <c r="W5">
        <v>1438660.1677409499</v>
      </c>
      <c r="X5">
        <v>1.5879996994288E-2</v>
      </c>
      <c r="Y5">
        <v>7.9355090643649104</v>
      </c>
      <c r="Z5">
        <v>7.9355090834102997</v>
      </c>
      <c r="AA5">
        <v>-1.9045392818384201E-8</v>
      </c>
      <c r="AB5">
        <v>1.5651596188145601E-5</v>
      </c>
      <c r="AC5">
        <v>673.91625608808704</v>
      </c>
      <c r="AD5">
        <v>32048.5539170013</v>
      </c>
      <c r="AE5">
        <v>605.04438724377997</v>
      </c>
      <c r="AF5">
        <v>0</v>
      </c>
      <c r="AG5">
        <v>1.5741796712085899E-5</v>
      </c>
      <c r="AH5">
        <v>27.169529424232501</v>
      </c>
      <c r="AI5">
        <v>0.21788760218648801</v>
      </c>
      <c r="AJ5">
        <v>29.963786453605302</v>
      </c>
      <c r="AK5">
        <v>2.7973689843131702</v>
      </c>
      <c r="AL5">
        <v>1.46744935162245</v>
      </c>
      <c r="AM5">
        <v>623.74674725159002</v>
      </c>
      <c r="AN5">
        <v>4.0493773667549202E-8</v>
      </c>
      <c r="AO5">
        <v>9.0200523940294496E-8</v>
      </c>
      <c r="AP5">
        <v>2.5122758918623398</v>
      </c>
      <c r="AQ5">
        <v>3.6819138927442298E-5</v>
      </c>
      <c r="AR5">
        <v>7.9159986180131002E-6</v>
      </c>
      <c r="AS5">
        <v>15.067739502383001</v>
      </c>
      <c r="AT5">
        <v>10.5127800077272</v>
      </c>
      <c r="AU5">
        <v>2.29060442819772</v>
      </c>
      <c r="AV5">
        <v>0.22167146366461801</v>
      </c>
      <c r="AW5">
        <v>1.1732978278488401E-2</v>
      </c>
      <c r="AX5">
        <v>0.22167146082428299</v>
      </c>
      <c r="AY5">
        <v>2.8403341900684601E-9</v>
      </c>
      <c r="AZ5">
        <v>883760.40977061202</v>
      </c>
      <c r="BA5">
        <v>1.46556909003129E-5</v>
      </c>
      <c r="BB5">
        <v>3112822.6874223398</v>
      </c>
      <c r="BC5">
        <v>-5403.7774214092597</v>
      </c>
      <c r="BD5">
        <v>-0.17329650307101899</v>
      </c>
      <c r="BE5">
        <v>2955732.1832746998</v>
      </c>
      <c r="BF5">
        <v>1.05314774627977</v>
      </c>
      <c r="BG5">
        <v>0.65432794793763205</v>
      </c>
      <c r="BH5">
        <v>-9.2078770611555893E-2</v>
      </c>
      <c r="BI5">
        <v>4.5999999999999999E-2</v>
      </c>
      <c r="BJ5">
        <v>5625</v>
      </c>
      <c r="BK5">
        <v>1.0342556197822099</v>
      </c>
      <c r="BL5">
        <v>57.818969514306097</v>
      </c>
      <c r="BM5">
        <v>3.1128226874223399</v>
      </c>
      <c r="BN5">
        <v>57.818969514306097</v>
      </c>
      <c r="BO5">
        <v>1.0342556197822099</v>
      </c>
      <c r="BP5">
        <v>317.51567455177002</v>
      </c>
      <c r="BQ5">
        <v>1.0087753946918301</v>
      </c>
      <c r="BR5" t="s">
        <v>693</v>
      </c>
      <c r="BS5" t="s">
        <v>921</v>
      </c>
      <c r="BT5">
        <v>16.650838154999999</v>
      </c>
      <c r="BU5">
        <v>16.650838154999999</v>
      </c>
      <c r="BV5">
        <v>0</v>
      </c>
      <c r="BW5">
        <v>15.382999999999999</v>
      </c>
      <c r="BX5">
        <v>-7.0000000000000001E-3</v>
      </c>
      <c r="BY5">
        <v>1.267838155</v>
      </c>
      <c r="BZ5">
        <v>0.99116439830366299</v>
      </c>
      <c r="CA5">
        <v>1.0434753523757501</v>
      </c>
      <c r="CB5">
        <v>1.0342556197822099</v>
      </c>
      <c r="CC5" t="s">
        <v>922</v>
      </c>
      <c r="CD5">
        <v>1.0434753523757501</v>
      </c>
      <c r="CE5" t="s">
        <v>923</v>
      </c>
      <c r="CF5">
        <v>1.1458211602460999</v>
      </c>
      <c r="CG5" t="s">
        <v>924</v>
      </c>
      <c r="CH5" t="s">
        <v>925</v>
      </c>
      <c r="CI5" t="s">
        <v>926</v>
      </c>
      <c r="CJ5">
        <v>3386740.4796165498</v>
      </c>
      <c r="CK5" t="s">
        <v>927</v>
      </c>
      <c r="CL5">
        <v>2955732.1832746998</v>
      </c>
      <c r="CM5" t="s">
        <v>928</v>
      </c>
      <c r="CN5" t="s">
        <v>929</v>
      </c>
      <c r="CO5">
        <v>1.5749618275695199E-5</v>
      </c>
      <c r="CP5">
        <v>677.60032529556895</v>
      </c>
      <c r="CQ5">
        <v>2.51326459707253</v>
      </c>
      <c r="CR5">
        <v>9.8022087549571004E-8</v>
      </c>
      <c r="CS5">
        <v>3386740.4796165498</v>
      </c>
      <c r="CT5">
        <v>1.1458211602460999</v>
      </c>
      <c r="CU5">
        <v>1.0342556197822099</v>
      </c>
      <c r="CV5" t="s">
        <v>930</v>
      </c>
      <c r="CW5" t="s">
        <v>931</v>
      </c>
      <c r="CX5">
        <v>1.5741796712085899E-5</v>
      </c>
      <c r="CY5">
        <v>-7.8215636092967693E-9</v>
      </c>
      <c r="CZ5">
        <v>673.91625608808704</v>
      </c>
      <c r="DA5">
        <v>-3.6840692074819099</v>
      </c>
      <c r="DB5">
        <v>2.5122758918623398</v>
      </c>
      <c r="DC5">
        <v>-9.8870521019245295E-4</v>
      </c>
      <c r="DD5">
        <v>9.0200523940294496E-8</v>
      </c>
      <c r="DE5">
        <v>-7.8215636092764603E-9</v>
      </c>
      <c r="DF5">
        <v>3112822.6874223398</v>
      </c>
      <c r="DG5">
        <v>-273917.792194209</v>
      </c>
      <c r="DH5">
        <v>1.05314774627977</v>
      </c>
      <c r="DI5">
        <v>-9.2673413966326099E-2</v>
      </c>
      <c r="DJ5">
        <v>-8.0879475071329393E-2</v>
      </c>
      <c r="DK5" t="s">
        <v>932</v>
      </c>
      <c r="DL5" t="s">
        <v>933</v>
      </c>
    </row>
    <row r="6" spans="1:116">
      <c r="A6" t="s">
        <v>694</v>
      </c>
      <c r="B6">
        <v>14582411.055</v>
      </c>
      <c r="C6">
        <v>613.05026988781401</v>
      </c>
      <c r="D6">
        <v>92.580958140603201</v>
      </c>
      <c r="E6">
        <v>610.99184656446198</v>
      </c>
      <c r="F6">
        <v>2622345.5985878599</v>
      </c>
      <c r="G6">
        <v>1593812.5192969199</v>
      </c>
      <c r="H6">
        <v>2.2466336042427301E-5</v>
      </c>
      <c r="I6">
        <v>7.0373614625891007E-5</v>
      </c>
      <c r="J6">
        <v>0.48213977909987099</v>
      </c>
      <c r="K6">
        <v>8194.8014383951304</v>
      </c>
      <c r="L6">
        <v>5.6080351609815102E-3</v>
      </c>
      <c r="M6">
        <v>242</v>
      </c>
      <c r="N6">
        <v>2740.4760000000001</v>
      </c>
      <c r="O6">
        <v>1.0848891429240099E-4</v>
      </c>
      <c r="P6">
        <v>3.36741033352983E-2</v>
      </c>
      <c r="Q6">
        <v>1.28869253874006E-2</v>
      </c>
      <c r="R6">
        <v>1.778</v>
      </c>
      <c r="S6">
        <v>3606434.8023437499</v>
      </c>
      <c r="T6">
        <v>534.53888888888901</v>
      </c>
      <c r="U6">
        <v>592.52868098066597</v>
      </c>
      <c r="V6">
        <v>0.03</v>
      </c>
      <c r="W6">
        <v>1311330.5676066999</v>
      </c>
      <c r="X6">
        <v>1.74690752089115E-2</v>
      </c>
      <c r="Y6">
        <v>7.5659774524761696</v>
      </c>
      <c r="Z6">
        <v>7.5659774627363801</v>
      </c>
      <c r="AA6">
        <v>-1.02602086826664E-8</v>
      </c>
      <c r="AB6">
        <v>2.5072373860597499E-5</v>
      </c>
      <c r="AC6">
        <v>671.69548632594001</v>
      </c>
      <c r="AD6">
        <v>30638.8283125413</v>
      </c>
      <c r="AE6">
        <v>592.52868098066597</v>
      </c>
      <c r="AF6">
        <v>0</v>
      </c>
      <c r="AG6">
        <v>2.5177177377226401E-5</v>
      </c>
      <c r="AH6">
        <v>26.840865689841099</v>
      </c>
      <c r="AI6">
        <v>0.20959482333198401</v>
      </c>
      <c r="AJ6">
        <v>45.815575688789401</v>
      </c>
      <c r="AK6">
        <v>3.50019245996419</v>
      </c>
      <c r="AL6">
        <v>1.19612158830367</v>
      </c>
      <c r="AM6">
        <v>613.05026979939396</v>
      </c>
      <c r="AN6">
        <v>8.8419824351149106E-8</v>
      </c>
      <c r="AO6">
        <v>1.04803516628862E-7</v>
      </c>
      <c r="AP6">
        <v>2.8816773643467402</v>
      </c>
      <c r="AQ6">
        <v>5.2777868215516902E-5</v>
      </c>
      <c r="AR6">
        <v>1.2640990446927599E-5</v>
      </c>
      <c r="AS6">
        <v>23.0031447101906</v>
      </c>
      <c r="AT6">
        <v>12.6281546655648</v>
      </c>
      <c r="AU6">
        <v>2.6467958461380201</v>
      </c>
      <c r="AV6">
        <v>0.23488151820872399</v>
      </c>
      <c r="AW6">
        <v>1.59092214549292E-2</v>
      </c>
      <c r="AX6">
        <v>0.23488151754593301</v>
      </c>
      <c r="AY6">
        <v>6.6279198795982097E-10</v>
      </c>
      <c r="AZ6">
        <v>1028533.07929094</v>
      </c>
      <c r="BA6">
        <v>1.8314981707704601E-5</v>
      </c>
      <c r="BB6">
        <v>3596027.8360289298</v>
      </c>
      <c r="BC6">
        <v>-10406.9663148155</v>
      </c>
      <c r="BD6">
        <v>-0.28856660067865803</v>
      </c>
      <c r="BE6">
        <v>3264454.6937134401</v>
      </c>
      <c r="BF6">
        <v>1.1015707594147399</v>
      </c>
      <c r="BG6">
        <v>0.65432794793763205</v>
      </c>
      <c r="BH6">
        <v>-9.4205149215638898E-2</v>
      </c>
      <c r="BI6">
        <v>4.5999999999999999E-2</v>
      </c>
      <c r="BJ6">
        <v>5625</v>
      </c>
      <c r="BK6">
        <v>1.0411570037903</v>
      </c>
      <c r="BL6">
        <v>78.511380998924807</v>
      </c>
      <c r="BM6">
        <v>3.5960278360289299</v>
      </c>
      <c r="BN6">
        <v>78.511380998924807</v>
      </c>
      <c r="BO6">
        <v>1.0411570037903</v>
      </c>
      <c r="BP6">
        <v>1483.1264664443399</v>
      </c>
      <c r="BQ6">
        <v>1.0122802440309799</v>
      </c>
      <c r="BR6" t="s">
        <v>694</v>
      </c>
      <c r="BS6" t="s">
        <v>921</v>
      </c>
      <c r="BT6">
        <v>14.582411055</v>
      </c>
      <c r="BU6">
        <v>14.582411055</v>
      </c>
      <c r="BV6">
        <v>0</v>
      </c>
      <c r="BW6">
        <v>15.382999999999999</v>
      </c>
      <c r="BX6">
        <v>-7.0000000000000001E-3</v>
      </c>
      <c r="BY6">
        <v>-0.800588944999999</v>
      </c>
      <c r="BZ6">
        <v>1.0056198550853099</v>
      </c>
      <c r="CA6">
        <v>1.0353385511685</v>
      </c>
      <c r="CB6">
        <v>1.0411570037903</v>
      </c>
      <c r="CC6" t="s">
        <v>922</v>
      </c>
      <c r="CD6">
        <v>1.0353385511685</v>
      </c>
      <c r="CE6" t="s">
        <v>923</v>
      </c>
      <c r="CF6">
        <v>1.06964242767846</v>
      </c>
      <c r="CG6" t="s">
        <v>924</v>
      </c>
      <c r="CH6" t="s">
        <v>925</v>
      </c>
      <c r="CI6" t="s">
        <v>926</v>
      </c>
      <c r="CJ6">
        <v>3491799.2436299901</v>
      </c>
      <c r="CK6" t="s">
        <v>927</v>
      </c>
      <c r="CL6">
        <v>3264454.6937134401</v>
      </c>
      <c r="CM6" t="s">
        <v>928</v>
      </c>
      <c r="CN6" t="s">
        <v>929</v>
      </c>
      <c r="CO6">
        <v>2.5174164190811598E-5</v>
      </c>
      <c r="CP6">
        <v>669.62213153288496</v>
      </c>
      <c r="CQ6">
        <v>2.88144636293833</v>
      </c>
      <c r="CR6">
        <v>1.0179033021403801E-7</v>
      </c>
      <c r="CS6">
        <v>3491799.2436299901</v>
      </c>
      <c r="CT6">
        <v>1.06964242767846</v>
      </c>
      <c r="CU6">
        <v>1.0411570037903</v>
      </c>
      <c r="CV6" t="s">
        <v>930</v>
      </c>
      <c r="CW6" t="s">
        <v>931</v>
      </c>
      <c r="CX6">
        <v>2.5177177377226401E-5</v>
      </c>
      <c r="CY6">
        <v>3.0131864147894799E-9</v>
      </c>
      <c r="CZ6">
        <v>671.69548632594001</v>
      </c>
      <c r="DA6">
        <v>2.0733547930551599</v>
      </c>
      <c r="DB6">
        <v>2.8816773643467402</v>
      </c>
      <c r="DC6">
        <v>2.3100140840970299E-4</v>
      </c>
      <c r="DD6">
        <v>1.04803516628862E-7</v>
      </c>
      <c r="DE6">
        <v>3.01318641482369E-9</v>
      </c>
      <c r="DF6">
        <v>3596027.8360289298</v>
      </c>
      <c r="DG6">
        <v>104228.59239894401</v>
      </c>
      <c r="DH6">
        <v>1.1015707594147399</v>
      </c>
      <c r="DI6">
        <v>3.1928331736281103E-2</v>
      </c>
      <c r="DJ6">
        <v>2.9849537481023401E-2</v>
      </c>
      <c r="DK6" t="s">
        <v>932</v>
      </c>
      <c r="DL6" t="s">
        <v>933</v>
      </c>
    </row>
    <row r="7" spans="1:116">
      <c r="A7" t="s">
        <v>695</v>
      </c>
      <c r="B7">
        <v>14582411.055</v>
      </c>
      <c r="C7">
        <v>613.05026988781401</v>
      </c>
      <c r="D7">
        <v>92.580958140603201</v>
      </c>
      <c r="E7">
        <v>610.99184656446198</v>
      </c>
      <c r="F7">
        <v>2622345.5985878599</v>
      </c>
      <c r="G7">
        <v>1593812.5192969199</v>
      </c>
      <c r="H7">
        <v>2.2466336042427301E-5</v>
      </c>
      <c r="I7">
        <v>7.0373614625891007E-5</v>
      </c>
      <c r="J7">
        <v>0.48213977909987099</v>
      </c>
      <c r="K7">
        <v>8194.8014383951304</v>
      </c>
      <c r="L7">
        <v>5.6080351609815102E-3</v>
      </c>
      <c r="M7">
        <v>243</v>
      </c>
      <c r="N7">
        <v>2759.46</v>
      </c>
      <c r="O7">
        <v>1.0848891429240099E-4</v>
      </c>
      <c r="P7">
        <v>3.36741033352983E-2</v>
      </c>
      <c r="Q7">
        <v>1.28869253874006E-2</v>
      </c>
      <c r="R7">
        <v>1.778</v>
      </c>
      <c r="S7">
        <v>3465355.1173437499</v>
      </c>
      <c r="T7">
        <v>542.87222222222204</v>
      </c>
      <c r="U7">
        <v>598.21017806607097</v>
      </c>
      <c r="V7">
        <v>0.03</v>
      </c>
      <c r="W7">
        <v>1320414.5002868101</v>
      </c>
      <c r="X7">
        <v>1.7425744469040601E-2</v>
      </c>
      <c r="Y7">
        <v>7.57537836655532</v>
      </c>
      <c r="Z7">
        <v>7.57537837593018</v>
      </c>
      <c r="AA7">
        <v>-9.3748644403035492E-9</v>
      </c>
      <c r="AB7">
        <v>2.4790074292142701E-5</v>
      </c>
      <c r="AC7">
        <v>667.50012403446499</v>
      </c>
      <c r="AD7">
        <v>30812.785908224199</v>
      </c>
      <c r="AE7">
        <v>598.21017806606994</v>
      </c>
      <c r="AF7">
        <v>0</v>
      </c>
      <c r="AG7">
        <v>2.4889254267598701E-5</v>
      </c>
      <c r="AH7">
        <v>27.146518860214901</v>
      </c>
      <c r="AI7">
        <v>0.21078483657800201</v>
      </c>
      <c r="AJ7">
        <v>45.548785993002298</v>
      </c>
      <c r="AK7">
        <v>3.2526300191530302</v>
      </c>
      <c r="AL7">
        <v>1.19612158830367</v>
      </c>
      <c r="AM7">
        <v>613.05026982235097</v>
      </c>
      <c r="AN7">
        <v>6.5462700149510095E-8</v>
      </c>
      <c r="AO7">
        <v>9.9179975455949095E-8</v>
      </c>
      <c r="AP7">
        <v>2.8909400904679998</v>
      </c>
      <c r="AQ7">
        <v>5.2440203825797399E-5</v>
      </c>
      <c r="AR7">
        <v>1.24942171215273E-5</v>
      </c>
      <c r="AS7">
        <v>22.865145564421901</v>
      </c>
      <c r="AT7">
        <v>12.598068616724101</v>
      </c>
      <c r="AU7">
        <v>2.65548183457464</v>
      </c>
      <c r="AV7">
        <v>0.235458255893361</v>
      </c>
      <c r="AW7">
        <v>1.5730093368528299E-2</v>
      </c>
      <c r="AX7">
        <v>0.235458254888186</v>
      </c>
      <c r="AY7">
        <v>1.0051749432804501E-9</v>
      </c>
      <c r="AZ7">
        <v>1028533.07929094</v>
      </c>
      <c r="BA7">
        <v>1.8139498635306599E-5</v>
      </c>
      <c r="BB7">
        <v>3435993.9929454201</v>
      </c>
      <c r="BC7">
        <v>-29361.124398329299</v>
      </c>
      <c r="BD7">
        <v>-0.84727606274404199</v>
      </c>
      <c r="BE7">
        <v>3144395.9396539298</v>
      </c>
      <c r="BF7">
        <v>1.0927357937383599</v>
      </c>
      <c r="BG7">
        <v>0.65432794793763205</v>
      </c>
      <c r="BH7">
        <v>-6.2186969406098601E-2</v>
      </c>
      <c r="BI7">
        <v>4.5999999999999999E-2</v>
      </c>
      <c r="BJ7">
        <v>5625</v>
      </c>
      <c r="BK7">
        <v>1.0449637458193901</v>
      </c>
      <c r="BL7">
        <v>70.178047665591393</v>
      </c>
      <c r="BM7">
        <v>3.43599399294542</v>
      </c>
      <c r="BN7">
        <v>70.178047665591393</v>
      </c>
      <c r="BO7">
        <v>1.0449637458193901</v>
      </c>
      <c r="BP7">
        <v>910.71456090670699</v>
      </c>
      <c r="BQ7">
        <v>1.0109079829279499</v>
      </c>
      <c r="BR7" t="s">
        <v>695</v>
      </c>
      <c r="BS7" t="s">
        <v>921</v>
      </c>
      <c r="BT7">
        <v>14.582411055</v>
      </c>
      <c r="BU7">
        <v>14.582411055</v>
      </c>
      <c r="BV7">
        <v>0</v>
      </c>
      <c r="BW7">
        <v>15.382999999999999</v>
      </c>
      <c r="BX7">
        <v>-7.0000000000000001E-3</v>
      </c>
      <c r="BY7">
        <v>-0.800588944999999</v>
      </c>
      <c r="BZ7">
        <v>1.0056198550853099</v>
      </c>
      <c r="CA7">
        <v>1.0391240194146201</v>
      </c>
      <c r="CB7">
        <v>1.0449637458193901</v>
      </c>
      <c r="CC7" t="s">
        <v>922</v>
      </c>
      <c r="CD7">
        <v>1.0391240194146201</v>
      </c>
      <c r="CE7" t="s">
        <v>923</v>
      </c>
      <c r="CF7">
        <v>1.0572574945402</v>
      </c>
      <c r="CG7" t="s">
        <v>924</v>
      </c>
      <c r="CH7" t="s">
        <v>925</v>
      </c>
      <c r="CI7" t="s">
        <v>926</v>
      </c>
      <c r="CJ7">
        <v>3324436.1730009099</v>
      </c>
      <c r="CK7" t="s">
        <v>927</v>
      </c>
      <c r="CL7">
        <v>3144395.9396539298</v>
      </c>
      <c r="CM7" t="s">
        <v>928</v>
      </c>
      <c r="CN7" t="s">
        <v>929</v>
      </c>
      <c r="CO7">
        <v>2.48860589767323E-5</v>
      </c>
      <c r="CP7">
        <v>665.47836853143997</v>
      </c>
      <c r="CQ7">
        <v>2.8906908272299798</v>
      </c>
      <c r="CR7">
        <v>9.5984684589602205E-8</v>
      </c>
      <c r="CS7">
        <v>3324436.1730009099</v>
      </c>
      <c r="CT7">
        <v>1.0572574945402</v>
      </c>
      <c r="CU7">
        <v>1.0449637458193901</v>
      </c>
      <c r="CV7" t="s">
        <v>930</v>
      </c>
      <c r="CW7" t="s">
        <v>931</v>
      </c>
      <c r="CX7">
        <v>2.4889254267598701E-5</v>
      </c>
      <c r="CY7">
        <v>3.1952908663773699E-9</v>
      </c>
      <c r="CZ7">
        <v>667.50012403446499</v>
      </c>
      <c r="DA7">
        <v>2.0217555030250201</v>
      </c>
      <c r="DB7">
        <v>2.8909400904679998</v>
      </c>
      <c r="DC7">
        <v>2.4926323801999201E-4</v>
      </c>
      <c r="DD7">
        <v>9.9179975455949095E-8</v>
      </c>
      <c r="DE7">
        <v>3.1952908663468801E-9</v>
      </c>
      <c r="DF7">
        <v>3435993.9929454201</v>
      </c>
      <c r="DG7">
        <v>111557.81994451099</v>
      </c>
      <c r="DH7">
        <v>1.0927357937383599</v>
      </c>
      <c r="DI7">
        <v>3.5478299198161901E-2</v>
      </c>
      <c r="DJ7">
        <v>3.3556914357548602E-2</v>
      </c>
      <c r="DK7" t="s">
        <v>932</v>
      </c>
      <c r="DL7" t="s">
        <v>933</v>
      </c>
    </row>
    <row r="8" spans="1:116">
      <c r="A8" t="s">
        <v>696</v>
      </c>
      <c r="B8">
        <v>14582411.055</v>
      </c>
      <c r="C8">
        <v>613.05026988781401</v>
      </c>
      <c r="D8">
        <v>92.580958140603201</v>
      </c>
      <c r="E8">
        <v>610.99184656446198</v>
      </c>
      <c r="F8">
        <v>2622345.5985878599</v>
      </c>
      <c r="G8">
        <v>1593812.5192969199</v>
      </c>
      <c r="H8">
        <v>2.2466336042427301E-5</v>
      </c>
      <c r="I8">
        <v>7.0373614625891007E-5</v>
      </c>
      <c r="J8">
        <v>0.48213977909987099</v>
      </c>
      <c r="K8">
        <v>8194.8014383951304</v>
      </c>
      <c r="L8">
        <v>5.6080351609815102E-3</v>
      </c>
      <c r="M8">
        <v>244</v>
      </c>
      <c r="N8">
        <v>2747.2559999999999</v>
      </c>
      <c r="O8">
        <v>1.0848891429240099E-4</v>
      </c>
      <c r="P8">
        <v>3.36741033352983E-2</v>
      </c>
      <c r="Q8">
        <v>1.28869253874006E-2</v>
      </c>
      <c r="R8">
        <v>1.778</v>
      </c>
      <c r="S8">
        <v>3162649.6398437498</v>
      </c>
      <c r="T8">
        <v>556.20555555555597</v>
      </c>
      <c r="U8">
        <v>606.93398561611002</v>
      </c>
      <c r="V8">
        <v>0.03</v>
      </c>
      <c r="W8">
        <v>1314574.8292781699</v>
      </c>
      <c r="X8">
        <v>1.74535471697236E-2</v>
      </c>
      <c r="Y8">
        <v>7.56934234655583</v>
      </c>
      <c r="Z8">
        <v>7.5693423565747304</v>
      </c>
      <c r="AA8">
        <v>-1.00188968232828E-8</v>
      </c>
      <c r="AB8">
        <v>2.4970969865607601E-5</v>
      </c>
      <c r="AC8">
        <v>660.31921601539796</v>
      </c>
      <c r="AD8">
        <v>30700.975514164002</v>
      </c>
      <c r="AE8">
        <v>606.93398561611002</v>
      </c>
      <c r="AF8">
        <v>0</v>
      </c>
      <c r="AG8">
        <v>2.5062416639482099E-5</v>
      </c>
      <c r="AH8">
        <v>26.949863098615602</v>
      </c>
      <c r="AI8">
        <v>0.210019961382689</v>
      </c>
      <c r="AJ8">
        <v>45.6992503653669</v>
      </c>
      <c r="AK8">
        <v>2.82227949968332</v>
      </c>
      <c r="AL8">
        <v>1.19612158830367</v>
      </c>
      <c r="AM8">
        <v>613.05026985710003</v>
      </c>
      <c r="AN8">
        <v>3.07140908262227E-8</v>
      </c>
      <c r="AO8">
        <v>9.1446773874565603E-8</v>
      </c>
      <c r="AP8">
        <v>2.8841163602283899</v>
      </c>
      <c r="AQ8">
        <v>5.2688641181623503E-5</v>
      </c>
      <c r="AR8">
        <v>1.25769317066784E-5</v>
      </c>
      <c r="AS8">
        <v>22.932998008906001</v>
      </c>
      <c r="AT8">
        <v>12.612884172297999</v>
      </c>
      <c r="AU8">
        <v>2.64895744679036</v>
      </c>
      <c r="AV8">
        <v>0.235158913438024</v>
      </c>
      <c r="AW8">
        <v>1.5844877383574901E-2</v>
      </c>
      <c r="AX8">
        <v>0.235158912686949</v>
      </c>
      <c r="AY8">
        <v>7.5107500774329604E-10</v>
      </c>
      <c r="AZ8">
        <v>1028533.07929094</v>
      </c>
      <c r="BA8">
        <v>1.82685559806787E-5</v>
      </c>
      <c r="BB8">
        <v>3145703.94544661</v>
      </c>
      <c r="BC8">
        <v>-16945.694397144998</v>
      </c>
      <c r="BD8">
        <v>-0.535806881156211</v>
      </c>
      <c r="BE8">
        <v>2898561.3480082601</v>
      </c>
      <c r="BF8">
        <v>1.08526388361874</v>
      </c>
      <c r="BG8">
        <v>0.65432794793763205</v>
      </c>
      <c r="BH8">
        <v>-1.09173061928826E-2</v>
      </c>
      <c r="BI8">
        <v>4.5999999999999999E-2</v>
      </c>
      <c r="BJ8">
        <v>5625</v>
      </c>
      <c r="BK8">
        <v>1.04960280557916</v>
      </c>
      <c r="BL8">
        <v>56.8447143322581</v>
      </c>
      <c r="BM8">
        <v>3.14570394544661</v>
      </c>
      <c r="BN8">
        <v>56.8447143322581</v>
      </c>
      <c r="BO8">
        <v>1.04960280557916</v>
      </c>
      <c r="BP8">
        <v>283.744400935383</v>
      </c>
      <c r="BQ8">
        <v>1.0093125793401101</v>
      </c>
      <c r="BR8" t="s">
        <v>696</v>
      </c>
      <c r="BS8" t="s">
        <v>921</v>
      </c>
      <c r="BT8">
        <v>14.582411055</v>
      </c>
      <c r="BU8">
        <v>14.582411055</v>
      </c>
      <c r="BV8">
        <v>0</v>
      </c>
      <c r="BW8">
        <v>15.382999999999999</v>
      </c>
      <c r="BX8">
        <v>-7.0000000000000001E-3</v>
      </c>
      <c r="BY8">
        <v>-0.800588944999999</v>
      </c>
      <c r="BZ8">
        <v>1.0056198550853099</v>
      </c>
      <c r="CA8">
        <v>1.04373715402638</v>
      </c>
      <c r="CB8">
        <v>1.04960280557916</v>
      </c>
      <c r="CC8" t="s">
        <v>922</v>
      </c>
      <c r="CD8">
        <v>1.04373715402638</v>
      </c>
      <c r="CE8" t="s">
        <v>923</v>
      </c>
      <c r="CF8">
        <v>1.03004495908009</v>
      </c>
      <c r="CG8" t="s">
        <v>924</v>
      </c>
      <c r="CH8" t="s">
        <v>925</v>
      </c>
      <c r="CI8" t="s">
        <v>926</v>
      </c>
      <c r="CJ8">
        <v>2985648.5051003098</v>
      </c>
      <c r="CK8" t="s">
        <v>927</v>
      </c>
      <c r="CL8">
        <v>2898561.3480082601</v>
      </c>
      <c r="CM8" t="s">
        <v>928</v>
      </c>
      <c r="CN8" t="s">
        <v>929</v>
      </c>
      <c r="CO8">
        <v>2.5057795986845099E-5</v>
      </c>
      <c r="CP8">
        <v>658.39879213032998</v>
      </c>
      <c r="CQ8">
        <v>2.88375958554778</v>
      </c>
      <c r="CR8">
        <v>8.6826121237558796E-8</v>
      </c>
      <c r="CS8">
        <v>2985648.5051003098</v>
      </c>
      <c r="CT8">
        <v>1.03004495908009</v>
      </c>
      <c r="CU8">
        <v>1.04960280557916</v>
      </c>
      <c r="CV8" t="s">
        <v>930</v>
      </c>
      <c r="CW8" t="s">
        <v>931</v>
      </c>
      <c r="CX8">
        <v>2.5062416639482099E-5</v>
      </c>
      <c r="CY8">
        <v>4.6206526370508099E-9</v>
      </c>
      <c r="CZ8">
        <v>660.31921601539796</v>
      </c>
      <c r="DA8">
        <v>1.9204238850678601</v>
      </c>
      <c r="DB8">
        <v>2.8841163602283899</v>
      </c>
      <c r="DC8">
        <v>3.5677468060546502E-4</v>
      </c>
      <c r="DD8">
        <v>9.1446773874565603E-8</v>
      </c>
      <c r="DE8">
        <v>4.6206526370067799E-9</v>
      </c>
      <c r="DF8">
        <v>3145703.94544661</v>
      </c>
      <c r="DG8">
        <v>160055.44034629501</v>
      </c>
      <c r="DH8">
        <v>1.08526388361874</v>
      </c>
      <c r="DI8">
        <v>5.5218924538646699E-2</v>
      </c>
      <c r="DJ8">
        <v>5.3608266369228698E-2</v>
      </c>
      <c r="DK8" t="s">
        <v>932</v>
      </c>
      <c r="DL8" t="s">
        <v>933</v>
      </c>
    </row>
    <row r="9" spans="1:116">
      <c r="A9" t="s">
        <v>697</v>
      </c>
      <c r="B9">
        <v>14582411.055</v>
      </c>
      <c r="C9">
        <v>613.05026988781401</v>
      </c>
      <c r="D9">
        <v>92.580958140603201</v>
      </c>
      <c r="E9">
        <v>610.99184656446198</v>
      </c>
      <c r="F9">
        <v>2622345.5985878599</v>
      </c>
      <c r="G9">
        <v>1593812.5192969199</v>
      </c>
      <c r="H9">
        <v>2.2466336042427301E-5</v>
      </c>
      <c r="I9">
        <v>7.0373614625891007E-5</v>
      </c>
      <c r="J9">
        <v>0.48213977909987099</v>
      </c>
      <c r="K9">
        <v>8194.8014383951304</v>
      </c>
      <c r="L9">
        <v>5.6080351609815102E-3</v>
      </c>
      <c r="M9">
        <v>245</v>
      </c>
      <c r="N9">
        <v>3425.2559999999999</v>
      </c>
      <c r="O9">
        <v>1.0848891429240099E-4</v>
      </c>
      <c r="P9">
        <v>3.36741033352983E-2</v>
      </c>
      <c r="Q9">
        <v>1.28869253874006E-2</v>
      </c>
      <c r="R9">
        <v>1.778</v>
      </c>
      <c r="S9">
        <v>3696294.2789062499</v>
      </c>
      <c r="T9">
        <v>558.15</v>
      </c>
      <c r="U9">
        <v>605.70245833618196</v>
      </c>
      <c r="V9">
        <v>0.03</v>
      </c>
      <c r="W9">
        <v>1639000.9964248</v>
      </c>
      <c r="X9">
        <v>1.61464258688599E-2</v>
      </c>
      <c r="Y9">
        <v>7.8697656245681102</v>
      </c>
      <c r="Z9">
        <v>7.86976563267429</v>
      </c>
      <c r="AA9">
        <v>-8.1061770629275998E-9</v>
      </c>
      <c r="AB9">
        <v>1.7364204871684699E-5</v>
      </c>
      <c r="AC9">
        <v>657.78552119804601</v>
      </c>
      <c r="AD9">
        <v>36816.494106426697</v>
      </c>
      <c r="AE9">
        <v>605.70245833618196</v>
      </c>
      <c r="AF9">
        <v>0</v>
      </c>
      <c r="AG9">
        <v>1.74429346298231E-5</v>
      </c>
      <c r="AH9">
        <v>38.755832719709701</v>
      </c>
      <c r="AI9">
        <v>0.25185514600050601</v>
      </c>
      <c r="AJ9">
        <v>38.141339272099202</v>
      </c>
      <c r="AK9">
        <v>2.7450764213679402</v>
      </c>
      <c r="AL9">
        <v>1.19612158830367</v>
      </c>
      <c r="AM9">
        <v>613.050269854372</v>
      </c>
      <c r="AN9">
        <v>3.3441892810515102E-8</v>
      </c>
      <c r="AO9">
        <v>7.8729758138403794E-8</v>
      </c>
      <c r="AP9">
        <v>3.2039031456469802</v>
      </c>
      <c r="AQ9">
        <v>4.2695666446916903E-5</v>
      </c>
      <c r="AR9">
        <v>8.7608321939807501E-6</v>
      </c>
      <c r="AS9">
        <v>19.1567462762393</v>
      </c>
      <c r="AT9">
        <v>11.7132746977701</v>
      </c>
      <c r="AU9">
        <v>2.9500485091509301</v>
      </c>
      <c r="AV9">
        <v>0.253854636496051</v>
      </c>
      <c r="AW9">
        <v>1.1018142208167001E-2</v>
      </c>
      <c r="AX9">
        <v>0.253854635005961</v>
      </c>
      <c r="AY9">
        <v>1.4900902178816001E-9</v>
      </c>
      <c r="AZ9">
        <v>1028533.07929094</v>
      </c>
      <c r="BA9">
        <v>1.33261414300011E-5</v>
      </c>
      <c r="BB9">
        <v>3712685.6362887998</v>
      </c>
      <c r="BC9">
        <v>16391.357382547099</v>
      </c>
      <c r="BD9">
        <v>0.44345379847292299</v>
      </c>
      <c r="BE9">
        <v>3338776.7795598102</v>
      </c>
      <c r="BF9">
        <v>1.11198977392501</v>
      </c>
      <c r="BG9">
        <v>0.65432794793763205</v>
      </c>
      <c r="BH9">
        <v>-2.64174719964257E-2</v>
      </c>
      <c r="BI9">
        <v>4.5999999999999999E-2</v>
      </c>
      <c r="BJ9">
        <v>5625</v>
      </c>
      <c r="BK9">
        <v>1.05008811368837</v>
      </c>
      <c r="BL9">
        <v>54.9002698878137</v>
      </c>
      <c r="BM9">
        <v>3.7126856362887999</v>
      </c>
      <c r="BN9">
        <v>54.9002698878137</v>
      </c>
      <c r="BO9">
        <v>1.05008811368837</v>
      </c>
      <c r="BP9">
        <v>222.01804272968701</v>
      </c>
      <c r="BQ9">
        <v>1.01337575953215</v>
      </c>
      <c r="BR9" t="s">
        <v>697</v>
      </c>
      <c r="BS9" t="s">
        <v>921</v>
      </c>
      <c r="BT9">
        <v>14.582411055</v>
      </c>
      <c r="BU9">
        <v>14.582411055</v>
      </c>
      <c r="BV9">
        <v>0</v>
      </c>
      <c r="BW9">
        <v>15.382999999999999</v>
      </c>
      <c r="BX9">
        <v>-7.0000000000000001E-3</v>
      </c>
      <c r="BY9">
        <v>-0.800588944999999</v>
      </c>
      <c r="BZ9">
        <v>1.0056198550853099</v>
      </c>
      <c r="CA9">
        <v>1.0442197500160599</v>
      </c>
      <c r="CB9">
        <v>1.05008811368837</v>
      </c>
      <c r="CC9" t="s">
        <v>922</v>
      </c>
      <c r="CD9">
        <v>1.0442197500160599</v>
      </c>
      <c r="CE9" t="s">
        <v>923</v>
      </c>
      <c r="CF9">
        <v>1.0486269642813999</v>
      </c>
      <c r="CG9" t="s">
        <v>924</v>
      </c>
      <c r="CH9" t="s">
        <v>925</v>
      </c>
      <c r="CI9" t="s">
        <v>926</v>
      </c>
      <c r="CJ9">
        <v>3501131.35876302</v>
      </c>
      <c r="CK9" t="s">
        <v>927</v>
      </c>
      <c r="CL9">
        <v>3338776.7795598102</v>
      </c>
      <c r="CM9" t="s">
        <v>928</v>
      </c>
      <c r="CN9" t="s">
        <v>929</v>
      </c>
      <c r="CO9">
        <v>1.7438489673330501E-5</v>
      </c>
      <c r="CP9">
        <v>655.92228718585102</v>
      </c>
      <c r="CQ9">
        <v>3.2033109951357401</v>
      </c>
      <c r="CR9">
        <v>7.4284801645804706E-8</v>
      </c>
      <c r="CS9">
        <v>3501131.35876302</v>
      </c>
      <c r="CT9">
        <v>1.0486269642813999</v>
      </c>
      <c r="CU9">
        <v>1.05008811368837</v>
      </c>
      <c r="CV9" t="s">
        <v>930</v>
      </c>
      <c r="CW9" t="s">
        <v>931</v>
      </c>
      <c r="CX9">
        <v>1.74429346298231E-5</v>
      </c>
      <c r="CY9">
        <v>4.4449564925923598E-9</v>
      </c>
      <c r="CZ9">
        <v>657.78552119804601</v>
      </c>
      <c r="DA9">
        <v>1.8632340121953299</v>
      </c>
      <c r="DB9">
        <v>3.2039031456469802</v>
      </c>
      <c r="DC9">
        <v>5.9215051123784302E-4</v>
      </c>
      <c r="DD9">
        <v>7.8729758138403794E-8</v>
      </c>
      <c r="DE9">
        <v>4.4449564925991402E-9</v>
      </c>
      <c r="DF9">
        <v>3712685.6362887998</v>
      </c>
      <c r="DG9">
        <v>211554.277525777</v>
      </c>
      <c r="DH9">
        <v>1.11198977392501</v>
      </c>
      <c r="DI9">
        <v>6.3362809643613405E-2</v>
      </c>
      <c r="DJ9">
        <v>6.0424547338466097E-2</v>
      </c>
      <c r="DK9" t="s">
        <v>932</v>
      </c>
      <c r="DL9" t="s">
        <v>933</v>
      </c>
    </row>
    <row r="10" spans="1:116">
      <c r="A10" t="s">
        <v>698</v>
      </c>
      <c r="B10">
        <v>14410042.130000001</v>
      </c>
      <c r="C10">
        <v>612.10417526659501</v>
      </c>
      <c r="D10">
        <v>90.918182000549294</v>
      </c>
      <c r="E10">
        <v>614.04047527067303</v>
      </c>
      <c r="F10">
        <v>2627022.5861350298</v>
      </c>
      <c r="G10">
        <v>1587051.74377751</v>
      </c>
      <c r="H10">
        <v>2.2366390223892901E-5</v>
      </c>
      <c r="I10">
        <v>7.0774633188978202E-5</v>
      </c>
      <c r="J10">
        <v>0.48408644655828598</v>
      </c>
      <c r="K10">
        <v>8073.7157051809399</v>
      </c>
      <c r="L10">
        <v>5.7975807482611597E-3</v>
      </c>
      <c r="M10">
        <v>246</v>
      </c>
      <c r="N10">
        <v>4145.2920000000004</v>
      </c>
      <c r="O10">
        <v>1.0848891429240099E-4</v>
      </c>
      <c r="P10">
        <v>3.36741033352983E-2</v>
      </c>
      <c r="Q10">
        <v>1.28869253874006E-2</v>
      </c>
      <c r="R10">
        <v>1.778</v>
      </c>
      <c r="S10">
        <v>3804801.26953125</v>
      </c>
      <c r="T10">
        <v>570.65</v>
      </c>
      <c r="U10">
        <v>611.70265988363201</v>
      </c>
      <c r="V10">
        <v>0.03</v>
      </c>
      <c r="W10">
        <v>1972302.5733</v>
      </c>
      <c r="X10">
        <v>1.5224273344868301E-2</v>
      </c>
      <c r="Y10">
        <v>8.1046023942940302</v>
      </c>
      <c r="Z10">
        <v>8.1046023970739292</v>
      </c>
      <c r="AA10">
        <v>-2.7798954249647101E-9</v>
      </c>
      <c r="AB10">
        <v>1.30637604742611E-5</v>
      </c>
      <c r="AC10">
        <v>647.948478382144</v>
      </c>
      <c r="AD10">
        <v>43019.646624305198</v>
      </c>
      <c r="AE10">
        <v>611.70266038859199</v>
      </c>
      <c r="AF10">
        <v>5.04960212310834E-7</v>
      </c>
      <c r="AG10">
        <v>1.31253297246607E-5</v>
      </c>
      <c r="AH10">
        <v>53.254933077046303</v>
      </c>
      <c r="AI10">
        <v>0.29449737092387201</v>
      </c>
      <c r="AJ10">
        <v>33.535981104536901</v>
      </c>
      <c r="AK10">
        <v>2.26295714017296</v>
      </c>
      <c r="AL10">
        <v>1.1803971616409901</v>
      </c>
      <c r="AM10">
        <v>612.10417525572598</v>
      </c>
      <c r="AN10">
        <v>1.08688027466997E-8</v>
      </c>
      <c r="AO10">
        <v>6.1569250399561105E-8</v>
      </c>
      <c r="AP10">
        <v>3.5343169594596402</v>
      </c>
      <c r="AQ10">
        <v>3.6824053367094698E-5</v>
      </c>
      <c r="AR10">
        <v>6.5934494875301299E-6</v>
      </c>
      <c r="AS10">
        <v>16.8466470607652</v>
      </c>
      <c r="AT10">
        <v>11.0707582475303</v>
      </c>
      <c r="AU10">
        <v>3.26030919803144</v>
      </c>
      <c r="AV10">
        <v>0.27400776142820599</v>
      </c>
      <c r="AW10">
        <v>8.1897038757111993E-3</v>
      </c>
      <c r="AX10">
        <v>0.27400774996245703</v>
      </c>
      <c r="AY10">
        <v>1.14657491279146E-8</v>
      </c>
      <c r="AZ10">
        <v>1039970.84235753</v>
      </c>
      <c r="BA10">
        <v>1.04190014052177E-5</v>
      </c>
      <c r="BB10">
        <v>3773600.5961797498</v>
      </c>
      <c r="BC10">
        <v>-31200.673351502999</v>
      </c>
      <c r="BD10">
        <v>-0.820034244662321</v>
      </c>
      <c r="BE10">
        <v>3475986.7841992499</v>
      </c>
      <c r="BF10">
        <v>1.0856199492280401</v>
      </c>
      <c r="BG10">
        <v>0.65432794793763205</v>
      </c>
      <c r="BH10">
        <v>1.1901062589217999E-2</v>
      </c>
      <c r="BI10">
        <v>4.5999999999999999E-2</v>
      </c>
      <c r="BJ10">
        <v>5625</v>
      </c>
      <c r="BK10">
        <v>1.05313090457051</v>
      </c>
      <c r="BL10">
        <v>41.454175266594603</v>
      </c>
      <c r="BM10">
        <v>3.7736005961797501</v>
      </c>
      <c r="BN10">
        <v>41.454175266594603</v>
      </c>
      <c r="BO10">
        <v>1.05313090457051</v>
      </c>
      <c r="BP10">
        <v>2.1146257059754001</v>
      </c>
      <c r="BQ10">
        <v>1.0118388059150201</v>
      </c>
      <c r="BR10" t="s">
        <v>698</v>
      </c>
      <c r="BS10" t="s">
        <v>921</v>
      </c>
      <c r="BT10">
        <v>14.410042130000001</v>
      </c>
      <c r="BU10">
        <v>14.410042130000001</v>
      </c>
      <c r="BV10">
        <v>0</v>
      </c>
      <c r="BW10">
        <v>15.382999999999999</v>
      </c>
      <c r="BX10">
        <v>-7.0000000000000001E-3</v>
      </c>
      <c r="BY10">
        <v>-0.972957869999998</v>
      </c>
      <c r="BZ10">
        <v>1.00683395068491</v>
      </c>
      <c r="CA10">
        <v>1.04598271031098</v>
      </c>
      <c r="CB10">
        <v>1.05313090457051</v>
      </c>
      <c r="CC10" t="s">
        <v>922</v>
      </c>
      <c r="CD10">
        <v>1.04598271031098</v>
      </c>
      <c r="CE10" t="s">
        <v>923</v>
      </c>
      <c r="CF10">
        <v>1.01701110305132</v>
      </c>
      <c r="CG10" t="s">
        <v>924</v>
      </c>
      <c r="CH10" t="s">
        <v>925</v>
      </c>
      <c r="CI10" t="s">
        <v>926</v>
      </c>
      <c r="CJ10">
        <v>3535117.1535902801</v>
      </c>
      <c r="CK10" t="s">
        <v>927</v>
      </c>
      <c r="CL10">
        <v>3475986.7841992499</v>
      </c>
      <c r="CM10" t="s">
        <v>928</v>
      </c>
      <c r="CN10" t="s">
        <v>929</v>
      </c>
      <c r="CO10">
        <v>1.3121477794443199E-5</v>
      </c>
      <c r="CP10">
        <v>645.89781886294497</v>
      </c>
      <c r="CQ10">
        <v>3.5335183977468501</v>
      </c>
      <c r="CR10">
        <v>5.7717320182019402E-8</v>
      </c>
      <c r="CS10">
        <v>3535117.1535902801</v>
      </c>
      <c r="CT10">
        <v>1.01701110305132</v>
      </c>
      <c r="CU10">
        <v>1.05313090457051</v>
      </c>
      <c r="CV10" t="s">
        <v>930</v>
      </c>
      <c r="CW10" t="s">
        <v>931</v>
      </c>
      <c r="CX10">
        <v>1.31253297246607E-5</v>
      </c>
      <c r="CY10">
        <v>3.8519302175078803E-9</v>
      </c>
      <c r="CZ10">
        <v>647.948478382144</v>
      </c>
      <c r="DA10">
        <v>2.0506595191989199</v>
      </c>
      <c r="DB10">
        <v>3.5343169594596402</v>
      </c>
      <c r="DC10">
        <v>7.9856171279102405E-4</v>
      </c>
      <c r="DD10">
        <v>6.1569250399561105E-8</v>
      </c>
      <c r="DE10">
        <v>3.8519302175417302E-9</v>
      </c>
      <c r="DF10">
        <v>3773600.5961797498</v>
      </c>
      <c r="DG10">
        <v>238483.44258946701</v>
      </c>
      <c r="DH10">
        <v>1.0856199492280401</v>
      </c>
      <c r="DI10">
        <v>6.8608846176724206E-2</v>
      </c>
      <c r="DJ10">
        <v>6.7461255802299905E-2</v>
      </c>
      <c r="DK10" t="s">
        <v>932</v>
      </c>
      <c r="DL10" t="s">
        <v>933</v>
      </c>
    </row>
    <row r="11" spans="1:116">
      <c r="A11" t="s">
        <v>699</v>
      </c>
      <c r="B11">
        <v>14651358.625</v>
      </c>
      <c r="C11">
        <v>613.42618183469403</v>
      </c>
      <c r="D11">
        <v>93.253820227632005</v>
      </c>
      <c r="E11">
        <v>609.76672565409899</v>
      </c>
      <c r="F11">
        <v>2620453.7584548201</v>
      </c>
      <c r="G11">
        <v>1596516.9820091799</v>
      </c>
      <c r="H11">
        <v>2.25067913268822E-5</v>
      </c>
      <c r="I11">
        <v>7.0213280572698199E-5</v>
      </c>
      <c r="J11">
        <v>0.48136205369642598</v>
      </c>
      <c r="K11">
        <v>8244.8394584875205</v>
      </c>
      <c r="L11">
        <v>5.5330018798425999E-3</v>
      </c>
      <c r="M11">
        <v>247</v>
      </c>
      <c r="N11">
        <v>4160.2079999999996</v>
      </c>
      <c r="O11">
        <v>1.0848891429240099E-4</v>
      </c>
      <c r="P11">
        <v>3.36741033352983E-2</v>
      </c>
      <c r="Q11">
        <v>1.28869253874006E-2</v>
      </c>
      <c r="R11">
        <v>1.778</v>
      </c>
      <c r="S11">
        <v>3530403.29296875</v>
      </c>
      <c r="T11">
        <v>578.15</v>
      </c>
      <c r="U11">
        <v>615.31763910503605</v>
      </c>
      <c r="V11">
        <v>0.03</v>
      </c>
      <c r="W11">
        <v>1995224.73449001</v>
      </c>
      <c r="X11">
        <v>1.50759095615772E-2</v>
      </c>
      <c r="Y11">
        <v>8.1443839286639292</v>
      </c>
      <c r="Z11">
        <v>8.1443839473008595</v>
      </c>
      <c r="AA11">
        <v>-1.8636931997661999E-8</v>
      </c>
      <c r="AB11">
        <v>1.24131544569195E-5</v>
      </c>
      <c r="AC11">
        <v>645.37494105956398</v>
      </c>
      <c r="AD11">
        <v>43307.049130616797</v>
      </c>
      <c r="AE11">
        <v>615.31763958201202</v>
      </c>
      <c r="AF11">
        <v>4.7697574245830797E-7</v>
      </c>
      <c r="AG11">
        <v>1.24705638519265E-5</v>
      </c>
      <c r="AH11">
        <v>53.4884366327205</v>
      </c>
      <c r="AI11">
        <v>0.29617479150034598</v>
      </c>
      <c r="AJ11">
        <v>32.075884310526803</v>
      </c>
      <c r="AK11">
        <v>2.00692045414285</v>
      </c>
      <c r="AL11">
        <v>1.20262330969014</v>
      </c>
      <c r="AM11">
        <v>613.42618183394598</v>
      </c>
      <c r="AN11">
        <v>7.4896888691000599E-10</v>
      </c>
      <c r="AO11">
        <v>5.74093950070185E-8</v>
      </c>
      <c r="AP11">
        <v>3.4852627411691799</v>
      </c>
      <c r="AQ11">
        <v>3.5384030669860503E-5</v>
      </c>
      <c r="AR11">
        <v>6.2639866234667702E-6</v>
      </c>
      <c r="AS11">
        <v>16.111774306497601</v>
      </c>
      <c r="AT11">
        <v>10.847751640443599</v>
      </c>
      <c r="AU11">
        <v>3.2128305803559201</v>
      </c>
      <c r="AV11">
        <v>0.27243216081326199</v>
      </c>
      <c r="AW11">
        <v>7.9152405481282394E-3</v>
      </c>
      <c r="AX11">
        <v>0.27243214880092298</v>
      </c>
      <c r="AY11">
        <v>1.2012338845846E-8</v>
      </c>
      <c r="AZ11">
        <v>1023936.77644564</v>
      </c>
      <c r="BA11">
        <v>1.0152471505775299E-5</v>
      </c>
      <c r="BB11">
        <v>3530596.23966659</v>
      </c>
      <c r="BC11">
        <v>192.94669784326101</v>
      </c>
      <c r="BD11">
        <v>5.4652877258396801E-3</v>
      </c>
      <c r="BE11">
        <v>3121527.6055473601</v>
      </c>
      <c r="BF11">
        <v>1.1310475785612999</v>
      </c>
      <c r="BG11">
        <v>0.65432794793763205</v>
      </c>
      <c r="BH11">
        <v>1.6591548793667199E-2</v>
      </c>
      <c r="BI11">
        <v>4.5999999999999999E-2</v>
      </c>
      <c r="BJ11">
        <v>5625</v>
      </c>
      <c r="BK11">
        <v>1.05118776338083</v>
      </c>
      <c r="BL11">
        <v>35.276181834694498</v>
      </c>
      <c r="BM11">
        <v>3.5305962396665902</v>
      </c>
      <c r="BN11">
        <v>35.276181834694498</v>
      </c>
      <c r="BO11">
        <v>1.05118776338083</v>
      </c>
      <c r="BP11">
        <v>22.314458058870098</v>
      </c>
      <c r="BQ11">
        <v>1.0092777566811599</v>
      </c>
      <c r="BR11" t="s">
        <v>699</v>
      </c>
      <c r="BS11" t="s">
        <v>921</v>
      </c>
      <c r="BT11">
        <v>14.651358625</v>
      </c>
      <c r="BU11">
        <v>14.651358625</v>
      </c>
      <c r="BV11">
        <v>0</v>
      </c>
      <c r="BW11">
        <v>15.382999999999999</v>
      </c>
      <c r="BX11">
        <v>-7.0000000000000001E-3</v>
      </c>
      <c r="BY11">
        <v>-0.73164137499999904</v>
      </c>
      <c r="BZ11">
        <v>1.0051346268708401</v>
      </c>
      <c r="CA11">
        <v>1.0458178787983501</v>
      </c>
      <c r="CB11">
        <v>1.05118776338083</v>
      </c>
      <c r="CC11" t="s">
        <v>922</v>
      </c>
      <c r="CD11">
        <v>1.0458178787983501</v>
      </c>
      <c r="CE11" t="s">
        <v>923</v>
      </c>
      <c r="CF11">
        <v>1.0784630669649999</v>
      </c>
      <c r="CG11" t="s">
        <v>924</v>
      </c>
      <c r="CH11" t="s">
        <v>925</v>
      </c>
      <c r="CI11" t="s">
        <v>926</v>
      </c>
      <c r="CJ11">
        <v>3366452.23509453</v>
      </c>
      <c r="CK11" t="s">
        <v>927</v>
      </c>
      <c r="CL11">
        <v>3121527.6055473601</v>
      </c>
      <c r="CM11" t="s">
        <v>928</v>
      </c>
      <c r="CN11" t="s">
        <v>929</v>
      </c>
      <c r="CO11">
        <v>1.24679220906258E-5</v>
      </c>
      <c r="CP11">
        <v>643.875910848084</v>
      </c>
      <c r="CQ11">
        <v>3.48468336422069</v>
      </c>
      <c r="CR11">
        <v>5.4767633706306599E-8</v>
      </c>
      <c r="CS11">
        <v>3366452.23509453</v>
      </c>
      <c r="CT11">
        <v>1.0784630669649999</v>
      </c>
      <c r="CU11">
        <v>1.05118776338083</v>
      </c>
      <c r="CV11" t="s">
        <v>930</v>
      </c>
      <c r="CW11" t="s">
        <v>931</v>
      </c>
      <c r="CX11">
        <v>1.24705638519265E-5</v>
      </c>
      <c r="CY11">
        <v>2.64176130072545E-9</v>
      </c>
      <c r="CZ11">
        <v>645.37494105956398</v>
      </c>
      <c r="DA11">
        <v>1.4990302114802001</v>
      </c>
      <c r="DB11">
        <v>3.4852627411691799</v>
      </c>
      <c r="DC11">
        <v>5.7937694849341504E-4</v>
      </c>
      <c r="DD11">
        <v>5.74093950070185E-8</v>
      </c>
      <c r="DE11">
        <v>2.6417613007118702E-9</v>
      </c>
      <c r="DF11">
        <v>3530596.23966659</v>
      </c>
      <c r="DG11">
        <v>164144.00457206299</v>
      </c>
      <c r="DH11">
        <v>1.1310475785612999</v>
      </c>
      <c r="DI11">
        <v>5.2584511596301099E-2</v>
      </c>
      <c r="DJ11">
        <v>4.87587504913672E-2</v>
      </c>
      <c r="DK11" t="s">
        <v>932</v>
      </c>
      <c r="DL11" t="s">
        <v>933</v>
      </c>
    </row>
    <row r="12" spans="1:116">
      <c r="A12" t="s">
        <v>700</v>
      </c>
      <c r="B12">
        <v>14444515.914999999</v>
      </c>
      <c r="C12">
        <v>612.294121412138</v>
      </c>
      <c r="D12">
        <v>91.248555698911801</v>
      </c>
      <c r="E12">
        <v>613.43232402419403</v>
      </c>
      <c r="F12">
        <v>2626093.1345668398</v>
      </c>
      <c r="G12">
        <v>1588403.9289842499</v>
      </c>
      <c r="H12">
        <v>2.23862457937731E-5</v>
      </c>
      <c r="I12">
        <v>7.0694401850615905E-5</v>
      </c>
      <c r="J12">
        <v>0.48369684775438199</v>
      </c>
      <c r="K12">
        <v>8097.4885849811199</v>
      </c>
      <c r="L12">
        <v>5.7594462826100999E-3</v>
      </c>
      <c r="M12">
        <v>248</v>
      </c>
      <c r="N12">
        <v>4122.24</v>
      </c>
      <c r="O12">
        <v>1.0848891429240099E-4</v>
      </c>
      <c r="P12">
        <v>3.36741033352983E-2</v>
      </c>
      <c r="Q12">
        <v>1.28869253874006E-2</v>
      </c>
      <c r="R12">
        <v>1.778</v>
      </c>
      <c r="S12">
        <v>2921745.14453125</v>
      </c>
      <c r="T12">
        <v>589.53888888888901</v>
      </c>
      <c r="U12">
        <v>621.14685985636595</v>
      </c>
      <c r="V12">
        <v>0.03</v>
      </c>
      <c r="W12">
        <v>1963560.5097306699</v>
      </c>
      <c r="X12">
        <v>1.52342303436494E-2</v>
      </c>
      <c r="Y12">
        <v>8.1019534023692508</v>
      </c>
      <c r="Z12">
        <v>8.1019534051569302</v>
      </c>
      <c r="AA12">
        <v>-2.7876883024191598E-9</v>
      </c>
      <c r="AB12">
        <v>1.31018178633978E-5</v>
      </c>
      <c r="AC12">
        <v>636.29955908199395</v>
      </c>
      <c r="AD12">
        <v>42842.968934338904</v>
      </c>
      <c r="AE12">
        <v>621.14685985636595</v>
      </c>
      <c r="AF12">
        <v>0</v>
      </c>
      <c r="AG12">
        <v>1.31498009208374E-5</v>
      </c>
      <c r="AH12">
        <v>52.7509664016941</v>
      </c>
      <c r="AI12">
        <v>0.29324585475279502</v>
      </c>
      <c r="AJ12">
        <v>33.460520491640203</v>
      </c>
      <c r="AK12">
        <v>1.5135312297079799</v>
      </c>
      <c r="AL12">
        <v>1.18348323886145</v>
      </c>
      <c r="AM12">
        <v>612.29412140364104</v>
      </c>
      <c r="AN12">
        <v>8.4977500591776301E-9</v>
      </c>
      <c r="AO12">
        <v>4.7983057439628802E-8</v>
      </c>
      <c r="AP12">
        <v>3.51498400716472</v>
      </c>
      <c r="AQ12">
        <v>3.6873445931747702E-5</v>
      </c>
      <c r="AR12">
        <v>6.5988919891385196E-6</v>
      </c>
      <c r="AS12">
        <v>16.7913082451919</v>
      </c>
      <c r="AT12">
        <v>11.0543069308572</v>
      </c>
      <c r="AU12">
        <v>3.2416296846389598</v>
      </c>
      <c r="AV12">
        <v>0.27335432252575798</v>
      </c>
      <c r="AW12">
        <v>8.2333135405710297E-3</v>
      </c>
      <c r="AX12">
        <v>0.27335431060667997</v>
      </c>
      <c r="AY12">
        <v>1.1919077891331399E-8</v>
      </c>
      <c r="AZ12">
        <v>1037689.20558259</v>
      </c>
      <c r="BA12">
        <v>1.0490359517024E-5</v>
      </c>
      <c r="BB12">
        <v>2911598.59448183</v>
      </c>
      <c r="BC12">
        <v>-10146.5500494153</v>
      </c>
      <c r="BD12">
        <v>-0.34727703983378</v>
      </c>
      <c r="BE12">
        <v>2755634.2598421699</v>
      </c>
      <c r="BF12">
        <v>1.05659834358737</v>
      </c>
      <c r="BG12">
        <v>0.65432794793763205</v>
      </c>
      <c r="BH12">
        <v>6.9505391417700402E-2</v>
      </c>
      <c r="BI12">
        <v>4.5999999999999999E-2</v>
      </c>
      <c r="BJ12">
        <v>5625</v>
      </c>
      <c r="BK12">
        <v>1.0505098318644599</v>
      </c>
      <c r="BL12">
        <v>22.7552325232496</v>
      </c>
      <c r="BM12">
        <v>2.9115985944818301</v>
      </c>
      <c r="BN12">
        <v>22.7552325232496</v>
      </c>
      <c r="BO12">
        <v>1.0505098318644599</v>
      </c>
      <c r="BP12">
        <v>297.38200532718997</v>
      </c>
      <c r="BQ12">
        <v>0.99834772292062002</v>
      </c>
      <c r="BR12" t="s">
        <v>700</v>
      </c>
      <c r="BS12" t="s">
        <v>921</v>
      </c>
      <c r="BT12">
        <v>14.444515915</v>
      </c>
      <c r="BU12">
        <v>14.444515915</v>
      </c>
      <c r="BV12">
        <v>-1.7763568394002501E-15</v>
      </c>
      <c r="BW12">
        <v>15.382999999999999</v>
      </c>
      <c r="BX12">
        <v>-7.0000000000000001E-3</v>
      </c>
      <c r="BY12">
        <v>-0.93848408500000102</v>
      </c>
      <c r="BZ12">
        <v>1.0065910143583301</v>
      </c>
      <c r="CA12">
        <v>1.0436312433547099</v>
      </c>
      <c r="CB12">
        <v>1.0505098318644599</v>
      </c>
      <c r="CC12" t="s">
        <v>922</v>
      </c>
      <c r="CD12">
        <v>1.0436312433547099</v>
      </c>
      <c r="CE12" t="s">
        <v>923</v>
      </c>
      <c r="CF12">
        <v>0.97050531197078704</v>
      </c>
      <c r="CG12" t="s">
        <v>924</v>
      </c>
      <c r="CH12" t="s">
        <v>925</v>
      </c>
      <c r="CI12" t="s">
        <v>926</v>
      </c>
      <c r="CJ12">
        <v>2674357.68702552</v>
      </c>
      <c r="CK12" t="s">
        <v>927</v>
      </c>
      <c r="CL12">
        <v>2755634.2598421699</v>
      </c>
      <c r="CM12" t="s">
        <v>928</v>
      </c>
      <c r="CN12" t="s">
        <v>929</v>
      </c>
      <c r="CO12">
        <v>1.31459213060979E-5</v>
      </c>
      <c r="CP12">
        <v>634.58785149768903</v>
      </c>
      <c r="CQ12">
        <v>3.5141839618043198</v>
      </c>
      <c r="CR12">
        <v>4.4103442700172399E-8</v>
      </c>
      <c r="CS12">
        <v>2674357.68702552</v>
      </c>
      <c r="CT12">
        <v>0.97050531197078704</v>
      </c>
      <c r="CU12">
        <v>1.0505098318644599</v>
      </c>
      <c r="CV12" t="s">
        <v>930</v>
      </c>
      <c r="CW12" t="s">
        <v>931</v>
      </c>
      <c r="CX12">
        <v>1.31498009208374E-5</v>
      </c>
      <c r="CY12">
        <v>3.87961473950554E-9</v>
      </c>
      <c r="CZ12">
        <v>636.29955908199395</v>
      </c>
      <c r="DA12">
        <v>1.7117075843046901</v>
      </c>
      <c r="DB12">
        <v>3.51498400716472</v>
      </c>
      <c r="DC12">
        <v>8.0004536040201302E-4</v>
      </c>
      <c r="DD12">
        <v>4.7983057439628802E-8</v>
      </c>
      <c r="DE12">
        <v>3.8796147394563997E-9</v>
      </c>
      <c r="DF12">
        <v>2911598.59448183</v>
      </c>
      <c r="DG12">
        <v>237240.90745631501</v>
      </c>
      <c r="DH12">
        <v>1.05659834358737</v>
      </c>
      <c r="DI12">
        <v>8.6093031616578594E-2</v>
      </c>
      <c r="DJ12">
        <v>8.8709490359976495E-2</v>
      </c>
      <c r="DK12" t="s">
        <v>932</v>
      </c>
      <c r="DL12" t="s">
        <v>933</v>
      </c>
    </row>
    <row r="13" spans="1:116">
      <c r="A13" t="s">
        <v>701</v>
      </c>
      <c r="B13">
        <v>16581890.585000001</v>
      </c>
      <c r="C13">
        <v>623.40834329200698</v>
      </c>
      <c r="D13">
        <v>114.240720892705</v>
      </c>
      <c r="E13">
        <v>573.66553119769696</v>
      </c>
      <c r="F13">
        <v>2561880.9260645602</v>
      </c>
      <c r="G13">
        <v>1673008.4528857099</v>
      </c>
      <c r="H13">
        <v>2.3778054068935102E-5</v>
      </c>
      <c r="I13">
        <v>6.5676255486798695E-5</v>
      </c>
      <c r="J13">
        <v>0.45990284611253301</v>
      </c>
      <c r="K13">
        <v>10188.161618073</v>
      </c>
      <c r="L13">
        <v>3.6065031383353298E-3</v>
      </c>
      <c r="M13">
        <v>252</v>
      </c>
      <c r="N13">
        <v>4191.3959999999997</v>
      </c>
      <c r="O13">
        <v>1.0848891429240099E-4</v>
      </c>
      <c r="P13">
        <v>3.36741033352983E-2</v>
      </c>
      <c r="Q13">
        <v>1.28869253874006E-2</v>
      </c>
      <c r="R13">
        <v>1.9303999999999999</v>
      </c>
      <c r="S13">
        <v>3064591.54296875</v>
      </c>
      <c r="T13">
        <v>577.59444444444398</v>
      </c>
      <c r="U13">
        <v>610.29625939300797</v>
      </c>
      <c r="V13">
        <v>0.03</v>
      </c>
      <c r="W13">
        <v>2149049.16513588</v>
      </c>
      <c r="X13">
        <v>1.39526679818219E-2</v>
      </c>
      <c r="Y13">
        <v>8.4658656102023109</v>
      </c>
      <c r="Z13">
        <v>8.4658656247936896</v>
      </c>
      <c r="AA13">
        <v>-1.45913876536952E-8</v>
      </c>
      <c r="AB13">
        <v>8.1029219269965903E-6</v>
      </c>
      <c r="AC13">
        <v>657.93029001653804</v>
      </c>
      <c r="AD13">
        <v>44874.5381671184</v>
      </c>
      <c r="AE13">
        <v>610.29625999373604</v>
      </c>
      <c r="AF13">
        <v>6.0072841279179599E-7</v>
      </c>
      <c r="AG13">
        <v>8.1565606045732895E-6</v>
      </c>
      <c r="AH13">
        <v>53.410409294249902</v>
      </c>
      <c r="AI13">
        <v>0.30512906274941198</v>
      </c>
      <c r="AJ13">
        <v>21.7390726943967</v>
      </c>
      <c r="AK13">
        <v>2.14095829973818</v>
      </c>
      <c r="AL13">
        <v>1.4549166438635901</v>
      </c>
      <c r="AM13">
        <v>623.40834328245603</v>
      </c>
      <c r="AN13">
        <v>9.5507175501552394E-9</v>
      </c>
      <c r="AO13">
        <v>5.3638677576702602E-8</v>
      </c>
      <c r="AP13">
        <v>2.98314035767801</v>
      </c>
      <c r="AQ13">
        <v>2.6728117593058099E-5</v>
      </c>
      <c r="AR13">
        <v>4.1050996410750003E-6</v>
      </c>
      <c r="AS13">
        <v>10.9410159307876</v>
      </c>
      <c r="AT13">
        <v>8.9125932827840408</v>
      </c>
      <c r="AU13">
        <v>2.7194912350426002</v>
      </c>
      <c r="AV13">
        <v>0.26364912263540902</v>
      </c>
      <c r="AW13">
        <v>6.0356979568173602E-3</v>
      </c>
      <c r="AX13">
        <v>0.26364911480028502</v>
      </c>
      <c r="AY13">
        <v>7.83512432711575E-9</v>
      </c>
      <c r="AZ13">
        <v>888872.47317885002</v>
      </c>
      <c r="BA13">
        <v>8.9597251179500393E-6</v>
      </c>
      <c r="BB13">
        <v>3052682.16475535</v>
      </c>
      <c r="BC13">
        <v>-11909.378213395399</v>
      </c>
      <c r="BD13">
        <v>-0.38861225211952499</v>
      </c>
      <c r="BE13">
        <v>3001513.8415608299</v>
      </c>
      <c r="BF13">
        <v>1.0170475053241499</v>
      </c>
      <c r="BG13">
        <v>0.760494</v>
      </c>
      <c r="BH13">
        <v>-5.8276004235210697E-2</v>
      </c>
      <c r="BI13">
        <v>4.5999999999999999E-2</v>
      </c>
      <c r="BJ13">
        <v>5625</v>
      </c>
      <c r="BK13">
        <v>1.03698516650368</v>
      </c>
      <c r="BL13">
        <v>45.813898847562498</v>
      </c>
      <c r="BM13">
        <v>3.0526821647553501</v>
      </c>
      <c r="BN13">
        <v>45.813898847562498</v>
      </c>
      <c r="BO13">
        <v>1.03698516650368</v>
      </c>
      <c r="BP13">
        <v>33.801419809689001</v>
      </c>
      <c r="BQ13">
        <v>1.0094311531374001</v>
      </c>
      <c r="BR13" t="s">
        <v>701</v>
      </c>
      <c r="BS13" t="s">
        <v>921</v>
      </c>
      <c r="BT13">
        <v>16.581890585</v>
      </c>
      <c r="BU13">
        <v>16.581890585</v>
      </c>
      <c r="BV13">
        <v>0</v>
      </c>
      <c r="BW13">
        <v>15.382999999999999</v>
      </c>
      <c r="BX13">
        <v>-7.0000000000000001E-3</v>
      </c>
      <c r="BY13">
        <v>1.198890585</v>
      </c>
      <c r="BZ13">
        <v>0.991642882397614</v>
      </c>
      <c r="CA13">
        <v>1.04572440836406</v>
      </c>
      <c r="CB13">
        <v>1.03698516650368</v>
      </c>
      <c r="CC13" t="s">
        <v>922</v>
      </c>
      <c r="CD13">
        <v>1.04572440836406</v>
      </c>
      <c r="CE13" t="s">
        <v>923</v>
      </c>
      <c r="CF13">
        <v>1.1147442639782501</v>
      </c>
      <c r="CG13" t="s">
        <v>924</v>
      </c>
      <c r="CH13" t="s">
        <v>925</v>
      </c>
      <c r="CI13" t="s">
        <v>926</v>
      </c>
      <c r="CJ13">
        <v>3345920.3381312601</v>
      </c>
      <c r="CK13" t="s">
        <v>927</v>
      </c>
      <c r="CL13">
        <v>3001513.8415608299</v>
      </c>
      <c r="CM13" t="s">
        <v>928</v>
      </c>
      <c r="CN13" t="s">
        <v>929</v>
      </c>
      <c r="CO13">
        <v>8.1616113008328704E-6</v>
      </c>
      <c r="CP13">
        <v>660.60773459337804</v>
      </c>
      <c r="CQ13">
        <v>2.98486402736189</v>
      </c>
      <c r="CR13">
        <v>5.8689373836288599E-8</v>
      </c>
      <c r="CS13">
        <v>3345920.3381312601</v>
      </c>
      <c r="CT13">
        <v>1.1147442639782501</v>
      </c>
      <c r="CU13">
        <v>1.03698516650368</v>
      </c>
      <c r="CV13" t="s">
        <v>930</v>
      </c>
      <c r="CW13" t="s">
        <v>931</v>
      </c>
      <c r="CX13">
        <v>8.1565606045732895E-6</v>
      </c>
      <c r="CY13">
        <v>-5.0506962595826103E-9</v>
      </c>
      <c r="CZ13">
        <v>657.93029001653804</v>
      </c>
      <c r="DA13">
        <v>-2.67744457683989</v>
      </c>
      <c r="DB13">
        <v>2.98314035767801</v>
      </c>
      <c r="DC13">
        <v>-1.72366968388227E-3</v>
      </c>
      <c r="DD13">
        <v>5.3638677576702602E-8</v>
      </c>
      <c r="DE13">
        <v>-5.0506962595859901E-9</v>
      </c>
      <c r="DF13">
        <v>3052682.16475535</v>
      </c>
      <c r="DG13">
        <v>-293238.17337590503</v>
      </c>
      <c r="DH13">
        <v>1.0170475053241499</v>
      </c>
      <c r="DI13">
        <v>-9.7696758654097104E-2</v>
      </c>
      <c r="DJ13">
        <v>-8.7640512547192906E-2</v>
      </c>
      <c r="DK13" t="s">
        <v>932</v>
      </c>
      <c r="DL13" t="s">
        <v>933</v>
      </c>
    </row>
    <row r="14" spans="1:116">
      <c r="A14" t="s">
        <v>702</v>
      </c>
      <c r="B14">
        <v>16616364.369999999</v>
      </c>
      <c r="C14">
        <v>623.57769163346597</v>
      </c>
      <c r="D14">
        <v>114.660295997375</v>
      </c>
      <c r="E14">
        <v>572.97931530121298</v>
      </c>
      <c r="F14">
        <v>2560721.6912849299</v>
      </c>
      <c r="G14">
        <v>1674402.1546774099</v>
      </c>
      <c r="H14">
        <v>2.3803753768346801E-5</v>
      </c>
      <c r="I14">
        <v>6.5593159386688899E-5</v>
      </c>
      <c r="J14">
        <v>0.45952852946905198</v>
      </c>
      <c r="K14">
        <v>10236.374668774301</v>
      </c>
      <c r="L14">
        <v>3.5750614048033601E-3</v>
      </c>
      <c r="M14">
        <v>253</v>
      </c>
      <c r="N14">
        <v>4161.5640000000003</v>
      </c>
      <c r="O14">
        <v>1.0848891429240099E-4</v>
      </c>
      <c r="P14">
        <v>3.36741033352983E-2</v>
      </c>
      <c r="Q14">
        <v>1.28869253874006E-2</v>
      </c>
      <c r="R14">
        <v>1.9303999999999999</v>
      </c>
      <c r="S14">
        <v>2644436.89453125</v>
      </c>
      <c r="T14">
        <v>589.81666666666695</v>
      </c>
      <c r="U14">
        <v>618.10349367480296</v>
      </c>
      <c r="V14">
        <v>0.03</v>
      </c>
      <c r="W14">
        <v>2136456.56776971</v>
      </c>
      <c r="X14">
        <v>1.3963748912751499E-2</v>
      </c>
      <c r="Y14">
        <v>8.4625059003306102</v>
      </c>
      <c r="Z14">
        <v>8.4625059157986104</v>
      </c>
      <c r="AA14">
        <v>-1.54680055430845E-8</v>
      </c>
      <c r="AB14">
        <v>8.1316465961717506E-6</v>
      </c>
      <c r="AC14">
        <v>650.690310997182</v>
      </c>
      <c r="AD14">
        <v>44629.302022746102</v>
      </c>
      <c r="AE14">
        <v>618.10349420030605</v>
      </c>
      <c r="AF14">
        <v>5.2550308282661696E-7</v>
      </c>
      <c r="AG14">
        <v>8.1789449745064194E-6</v>
      </c>
      <c r="AH14">
        <v>52.757748815396504</v>
      </c>
      <c r="AI14">
        <v>0.30344057723943801</v>
      </c>
      <c r="AJ14">
        <v>21.679603573113798</v>
      </c>
      <c r="AK14">
        <v>1.67790641253871</v>
      </c>
      <c r="AL14">
        <v>1.4611413919535501</v>
      </c>
      <c r="AM14">
        <v>623.57769162675197</v>
      </c>
      <c r="AN14">
        <v>6.7135488279745897E-9</v>
      </c>
      <c r="AO14">
        <v>4.7298378334672199E-8</v>
      </c>
      <c r="AP14">
        <v>2.96203653695013</v>
      </c>
      <c r="AQ14">
        <v>2.6797324470770799E-5</v>
      </c>
      <c r="AR14">
        <v>4.1131216764205501E-6</v>
      </c>
      <c r="AS14">
        <v>10.902487750036499</v>
      </c>
      <c r="AT14">
        <v>8.8949549857099797</v>
      </c>
      <c r="AU14">
        <v>2.6990902753826602</v>
      </c>
      <c r="AV14">
        <v>0.26294626156747403</v>
      </c>
      <c r="AW14">
        <v>6.0763455276189602E-3</v>
      </c>
      <c r="AX14">
        <v>0.26294625522338799</v>
      </c>
      <c r="AY14">
        <v>6.3440862008157198E-9</v>
      </c>
      <c r="AZ14">
        <v>886319.536607516</v>
      </c>
      <c r="BA14">
        <v>9.0469257001004795E-6</v>
      </c>
      <c r="BB14">
        <v>2655060.9401606098</v>
      </c>
      <c r="BC14">
        <v>10624.0456293602</v>
      </c>
      <c r="BD14">
        <v>0.40175077164181899</v>
      </c>
      <c r="BE14">
        <v>2619411.5769735202</v>
      </c>
      <c r="BF14">
        <v>1.0136096837551101</v>
      </c>
      <c r="BG14">
        <v>0.760494</v>
      </c>
      <c r="BH14">
        <v>-1.97121350432688E-3</v>
      </c>
      <c r="BI14">
        <v>4.5999999999999999E-2</v>
      </c>
      <c r="BJ14">
        <v>5625</v>
      </c>
      <c r="BK14">
        <v>1.03669368495378</v>
      </c>
      <c r="BL14">
        <v>33.761024966799297</v>
      </c>
      <c r="BM14">
        <v>2.65506094016061</v>
      </c>
      <c r="BN14">
        <v>33.761024966799297</v>
      </c>
      <c r="BO14">
        <v>1.03669368495378</v>
      </c>
      <c r="BP14">
        <v>38.924809464902197</v>
      </c>
      <c r="BQ14">
        <v>1.0011983657133301</v>
      </c>
      <c r="BR14" t="s">
        <v>702</v>
      </c>
      <c r="BS14" t="s">
        <v>921</v>
      </c>
      <c r="BT14">
        <v>16.616364369999999</v>
      </c>
      <c r="BU14">
        <v>16.616364369999999</v>
      </c>
      <c r="BV14">
        <v>0</v>
      </c>
      <c r="BW14">
        <v>15.382999999999999</v>
      </c>
      <c r="BX14">
        <v>-7.0000000000000001E-3</v>
      </c>
      <c r="BY14">
        <v>1.2333643700000001</v>
      </c>
      <c r="BZ14">
        <v>0.99140361148411305</v>
      </c>
      <c r="CA14">
        <v>1.0456827803984601</v>
      </c>
      <c r="CB14">
        <v>1.03669368495378</v>
      </c>
      <c r="CC14" t="s">
        <v>922</v>
      </c>
      <c r="CD14">
        <v>1.0456827803984601</v>
      </c>
      <c r="CE14" t="s">
        <v>923</v>
      </c>
      <c r="CF14">
        <v>1.1335591236790401</v>
      </c>
      <c r="CG14" t="s">
        <v>924</v>
      </c>
      <c r="CH14" t="s">
        <v>925</v>
      </c>
      <c r="CI14" t="s">
        <v>926</v>
      </c>
      <c r="CJ14">
        <v>2969257.8917488302</v>
      </c>
      <c r="CK14" t="s">
        <v>927</v>
      </c>
      <c r="CL14">
        <v>2619411.5769735202</v>
      </c>
      <c r="CM14" t="s">
        <v>928</v>
      </c>
      <c r="CN14" t="s">
        <v>929</v>
      </c>
      <c r="CO14">
        <v>8.1844426143548794E-6</v>
      </c>
      <c r="CP14">
        <v>653.182232718607</v>
      </c>
      <c r="CQ14">
        <v>2.96389795354954</v>
      </c>
      <c r="CR14">
        <v>5.27960181831322E-8</v>
      </c>
      <c r="CS14">
        <v>2969257.8917488302</v>
      </c>
      <c r="CT14">
        <v>1.1335591236790401</v>
      </c>
      <c r="CU14">
        <v>1.03669368495378</v>
      </c>
      <c r="CV14" t="s">
        <v>930</v>
      </c>
      <c r="CW14" t="s">
        <v>931</v>
      </c>
      <c r="CX14">
        <v>8.1789449745064194E-6</v>
      </c>
      <c r="CY14">
        <v>-5.4976398484549102E-9</v>
      </c>
      <c r="CZ14">
        <v>650.690310997182</v>
      </c>
      <c r="DA14">
        <v>-2.4919217214245499</v>
      </c>
      <c r="DB14">
        <v>2.96203653695013</v>
      </c>
      <c r="DC14">
        <v>-1.8614165994099701E-3</v>
      </c>
      <c r="DD14">
        <v>4.7298378334672199E-8</v>
      </c>
      <c r="DE14">
        <v>-5.4976398484599502E-9</v>
      </c>
      <c r="DF14">
        <v>2655060.9401606098</v>
      </c>
      <c r="DG14">
        <v>-314196.95158822002</v>
      </c>
      <c r="DH14">
        <v>1.0136096837551101</v>
      </c>
      <c r="DI14">
        <v>-0.119949439923927</v>
      </c>
      <c r="DJ14">
        <v>-0.105816659597449</v>
      </c>
      <c r="DK14" t="s">
        <v>932</v>
      </c>
      <c r="DL14" t="s">
        <v>933</v>
      </c>
    </row>
    <row r="15" spans="1:116">
      <c r="A15" t="s">
        <v>703</v>
      </c>
      <c r="B15">
        <v>16650838.154999999</v>
      </c>
      <c r="C15">
        <v>623.74674729208402</v>
      </c>
      <c r="D15">
        <v>115.081748305229</v>
      </c>
      <c r="E15">
        <v>572.29121245745</v>
      </c>
      <c r="F15">
        <v>2559557.83213994</v>
      </c>
      <c r="G15">
        <v>1675797.42236933</v>
      </c>
      <c r="H15">
        <v>2.3829582904311101E-5</v>
      </c>
      <c r="I15">
        <v>6.5509940250288204E-5</v>
      </c>
      <c r="J15">
        <v>0.45915472043015898</v>
      </c>
      <c r="K15">
        <v>10285.252806144401</v>
      </c>
      <c r="L15">
        <v>3.54372085975022E-3</v>
      </c>
      <c r="M15">
        <v>254</v>
      </c>
      <c r="N15">
        <v>4131.732</v>
      </c>
      <c r="O15">
        <v>1.0848891429240099E-4</v>
      </c>
      <c r="P15">
        <v>3.36741033352983E-2</v>
      </c>
      <c r="Q15">
        <v>1.28869253874006E-2</v>
      </c>
      <c r="R15">
        <v>1.778</v>
      </c>
      <c r="S15">
        <v>2638728.34765625</v>
      </c>
      <c r="T15">
        <v>601.48333333333301</v>
      </c>
      <c r="U15">
        <v>623.90590766624098</v>
      </c>
      <c r="V15">
        <v>0.03</v>
      </c>
      <c r="W15">
        <v>2123836.0131330802</v>
      </c>
      <c r="X15">
        <v>1.39749620667254E-2</v>
      </c>
      <c r="Y15">
        <v>8.4591101693275306</v>
      </c>
      <c r="Z15">
        <v>8.4591101857217303</v>
      </c>
      <c r="AA15">
        <v>-1.63942015518614E-8</v>
      </c>
      <c r="AB15">
        <v>8.1608029244634802E-6</v>
      </c>
      <c r="AC15">
        <v>644.04451649953501</v>
      </c>
      <c r="AD15">
        <v>44383.475831181597</v>
      </c>
      <c r="AE15">
        <v>623.90590766624098</v>
      </c>
      <c r="AF15">
        <v>0</v>
      </c>
      <c r="AG15">
        <v>8.2082798898457396E-6</v>
      </c>
      <c r="AH15">
        <v>52.108414711899698</v>
      </c>
      <c r="AI15">
        <v>0.30174868889881501</v>
      </c>
      <c r="AJ15">
        <v>21.6375170248206</v>
      </c>
      <c r="AK15">
        <v>1.2531396078594501</v>
      </c>
      <c r="AL15">
        <v>1.46744935162245</v>
      </c>
      <c r="AM15">
        <v>623.74674728790706</v>
      </c>
      <c r="AN15">
        <v>4.1763996705412898E-9</v>
      </c>
      <c r="AO15">
        <v>4.7476965382264402E-8</v>
      </c>
      <c r="AP15">
        <v>2.9431563465949302</v>
      </c>
      <c r="AQ15">
        <v>2.6827587658930699E-5</v>
      </c>
      <c r="AR15">
        <v>4.1278784276140003E-6</v>
      </c>
      <c r="AS15">
        <v>10.8813345734445</v>
      </c>
      <c r="AT15">
        <v>8.8852444845286005</v>
      </c>
      <c r="AU15">
        <v>2.6811108737519298</v>
      </c>
      <c r="AV15">
        <v>0.26204547284299801</v>
      </c>
      <c r="AW15">
        <v>6.1176203562085E-3</v>
      </c>
      <c r="AX15">
        <v>0.26204546791743999</v>
      </c>
      <c r="AY15">
        <v>4.9255577394546898E-9</v>
      </c>
      <c r="AZ15">
        <v>883760.40977061202</v>
      </c>
      <c r="BA15">
        <v>9.1152438061840394E-6</v>
      </c>
      <c r="BB15">
        <v>2634306.3730538599</v>
      </c>
      <c r="BC15">
        <v>-4421.97460239474</v>
      </c>
      <c r="BD15">
        <v>-0.16757975887599</v>
      </c>
      <c r="BE15">
        <v>2687029.2575224498</v>
      </c>
      <c r="BF15">
        <v>0.98037874566456795</v>
      </c>
      <c r="BG15">
        <v>0.65432794793763205</v>
      </c>
      <c r="BH15">
        <v>4.5215393920802503E-2</v>
      </c>
      <c r="BI15">
        <v>4.5999999999999999E-2</v>
      </c>
      <c r="BJ15">
        <v>5625</v>
      </c>
      <c r="BK15">
        <v>1.03427806516038</v>
      </c>
      <c r="BL15">
        <v>22.263413958750402</v>
      </c>
      <c r="BM15">
        <v>2.6343063730538501</v>
      </c>
      <c r="BN15">
        <v>22.263413958750402</v>
      </c>
      <c r="BO15">
        <v>1.03427806516038</v>
      </c>
      <c r="BP15">
        <v>314.586484398648</v>
      </c>
      <c r="BQ15">
        <v>0.98980218515242002</v>
      </c>
      <c r="BR15" t="s">
        <v>703</v>
      </c>
      <c r="BS15" t="s">
        <v>921</v>
      </c>
      <c r="BT15">
        <v>16.650838154999999</v>
      </c>
      <c r="BU15">
        <v>16.650838154999999</v>
      </c>
      <c r="BV15">
        <v>0</v>
      </c>
      <c r="BW15">
        <v>15.382999999999999</v>
      </c>
      <c r="BX15">
        <v>-7.0000000000000001E-3</v>
      </c>
      <c r="BY15">
        <v>1.267838155</v>
      </c>
      <c r="BZ15">
        <v>0.99116439830366299</v>
      </c>
      <c r="CA15">
        <v>1.0434979978402199</v>
      </c>
      <c r="CB15">
        <v>1.03427806516038</v>
      </c>
      <c r="CC15" t="s">
        <v>922</v>
      </c>
      <c r="CD15">
        <v>1.0434979978402199</v>
      </c>
      <c r="CE15" t="s">
        <v>923</v>
      </c>
      <c r="CF15">
        <v>1.1225757871297399</v>
      </c>
      <c r="CG15" t="s">
        <v>924</v>
      </c>
      <c r="CH15" t="s">
        <v>925</v>
      </c>
      <c r="CI15" t="s">
        <v>926</v>
      </c>
      <c r="CJ15">
        <v>3016393.9838039102</v>
      </c>
      <c r="CK15" t="s">
        <v>927</v>
      </c>
      <c r="CL15">
        <v>2687029.2575224498</v>
      </c>
      <c r="CM15" t="s">
        <v>928</v>
      </c>
      <c r="CN15" t="s">
        <v>929</v>
      </c>
      <c r="CO15">
        <v>8.2150406435770101E-6</v>
      </c>
      <c r="CP15">
        <v>646.74844782254002</v>
      </c>
      <c r="CQ15">
        <v>2.9454236702513401</v>
      </c>
      <c r="CR15">
        <v>5.4237719113533297E-8</v>
      </c>
      <c r="CS15">
        <v>3016393.9838039102</v>
      </c>
      <c r="CT15">
        <v>1.1225757871297399</v>
      </c>
      <c r="CU15">
        <v>1.03427806516038</v>
      </c>
      <c r="CV15" t="s">
        <v>930</v>
      </c>
      <c r="CW15" t="s">
        <v>931</v>
      </c>
      <c r="CX15">
        <v>8.2082798898457396E-6</v>
      </c>
      <c r="CY15">
        <v>-6.7607537312654802E-9</v>
      </c>
      <c r="CZ15">
        <v>644.04451649953501</v>
      </c>
      <c r="DA15">
        <v>-2.7039313230051198</v>
      </c>
      <c r="DB15">
        <v>2.9431563465949302</v>
      </c>
      <c r="DC15">
        <v>-2.2673236564090299E-3</v>
      </c>
      <c r="DD15">
        <v>4.7476965382264402E-8</v>
      </c>
      <c r="DE15">
        <v>-6.76075373126886E-9</v>
      </c>
      <c r="DF15">
        <v>2634306.3730538599</v>
      </c>
      <c r="DG15">
        <v>-382087.610750055</v>
      </c>
      <c r="DH15">
        <v>0.98037874566456795</v>
      </c>
      <c r="DI15">
        <v>-0.14219704146517201</v>
      </c>
      <c r="DJ15">
        <v>-0.12667032648971399</v>
      </c>
      <c r="DK15" t="s">
        <v>932</v>
      </c>
      <c r="DL15" t="s">
        <v>933</v>
      </c>
    </row>
  </sheetData>
  <phoneticPr fontId="1"/>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L24"/>
  <sheetViews>
    <sheetView workbookViewId="0"/>
  </sheetViews>
  <sheetFormatPr defaultRowHeight="13.5"/>
  <sheetData>
    <row r="1" spans="1:116">
      <c r="A1" s="40" t="s">
        <v>535</v>
      </c>
      <c r="B1" s="40" t="s">
        <v>536</v>
      </c>
      <c r="C1" s="40" t="s">
        <v>537</v>
      </c>
      <c r="D1" s="40" t="s">
        <v>538</v>
      </c>
      <c r="E1" s="40" t="s">
        <v>539</v>
      </c>
      <c r="F1" s="40" t="s">
        <v>540</v>
      </c>
      <c r="G1" s="40" t="s">
        <v>541</v>
      </c>
      <c r="H1" s="40" t="s">
        <v>542</v>
      </c>
      <c r="I1" s="40" t="s">
        <v>543</v>
      </c>
      <c r="J1" s="40" t="s">
        <v>544</v>
      </c>
      <c r="K1" s="40" t="s">
        <v>545</v>
      </c>
      <c r="L1" s="40" t="s">
        <v>546</v>
      </c>
      <c r="M1" s="40" t="s">
        <v>54</v>
      </c>
      <c r="N1" s="40" t="s">
        <v>547</v>
      </c>
      <c r="O1" s="40" t="s">
        <v>548</v>
      </c>
      <c r="P1" s="40" t="s">
        <v>549</v>
      </c>
      <c r="Q1" s="40" t="s">
        <v>550</v>
      </c>
      <c r="R1" s="40" t="s">
        <v>602</v>
      </c>
      <c r="S1" s="40" t="s">
        <v>551</v>
      </c>
      <c r="T1" s="40" t="s">
        <v>552</v>
      </c>
      <c r="U1" s="40" t="s">
        <v>553</v>
      </c>
      <c r="V1" s="40" t="s">
        <v>554</v>
      </c>
      <c r="W1" s="40" t="s">
        <v>555</v>
      </c>
      <c r="X1" s="40" t="s">
        <v>556</v>
      </c>
      <c r="Y1" s="40" t="s">
        <v>557</v>
      </c>
      <c r="Z1" s="40" t="s">
        <v>558</v>
      </c>
      <c r="AA1" s="40" t="s">
        <v>559</v>
      </c>
      <c r="AB1" s="40" t="s">
        <v>560</v>
      </c>
      <c r="AC1" s="40" t="s">
        <v>561</v>
      </c>
      <c r="AD1" s="40" t="s">
        <v>562</v>
      </c>
      <c r="AE1" s="40" t="s">
        <v>563</v>
      </c>
      <c r="AF1" s="40" t="s">
        <v>564</v>
      </c>
      <c r="AG1" s="40" t="s">
        <v>565</v>
      </c>
      <c r="AH1" s="40" t="s">
        <v>566</v>
      </c>
      <c r="AI1" s="40" t="s">
        <v>567</v>
      </c>
      <c r="AJ1" s="40" t="s">
        <v>568</v>
      </c>
      <c r="AK1" s="40" t="s">
        <v>569</v>
      </c>
      <c r="AL1" s="40" t="s">
        <v>570</v>
      </c>
      <c r="AM1" s="40" t="s">
        <v>571</v>
      </c>
      <c r="AN1" s="40" t="s">
        <v>572</v>
      </c>
      <c r="AO1" s="40" t="s">
        <v>573</v>
      </c>
      <c r="AP1" s="40" t="s">
        <v>574</v>
      </c>
      <c r="AQ1" s="40" t="s">
        <v>575</v>
      </c>
      <c r="AR1" s="40" t="s">
        <v>576</v>
      </c>
      <c r="AS1" s="40" t="s">
        <v>577</v>
      </c>
      <c r="AT1" s="40" t="s">
        <v>578</v>
      </c>
      <c r="AU1" s="40" t="s">
        <v>579</v>
      </c>
      <c r="AV1" s="40" t="s">
        <v>580</v>
      </c>
      <c r="AW1" s="40" t="s">
        <v>581</v>
      </c>
      <c r="AX1" s="40" t="s">
        <v>582</v>
      </c>
      <c r="AY1" s="40" t="s">
        <v>583</v>
      </c>
      <c r="AZ1" s="40" t="s">
        <v>584</v>
      </c>
      <c r="BA1" s="40" t="s">
        <v>585</v>
      </c>
      <c r="BB1" s="40" t="s">
        <v>586</v>
      </c>
      <c r="BC1" s="40" t="s">
        <v>587</v>
      </c>
      <c r="BD1" s="40" t="s">
        <v>588</v>
      </c>
      <c r="BE1" s="40" t="s">
        <v>589</v>
      </c>
      <c r="BF1" s="40" t="s">
        <v>590</v>
      </c>
      <c r="BG1" s="40" t="s">
        <v>591</v>
      </c>
      <c r="BH1" s="40" t="s">
        <v>592</v>
      </c>
      <c r="BI1" s="40" t="s">
        <v>593</v>
      </c>
      <c r="BJ1" s="40" t="s">
        <v>594</v>
      </c>
      <c r="BK1" s="40" t="s">
        <v>595</v>
      </c>
      <c r="BL1" s="40" t="s">
        <v>596</v>
      </c>
      <c r="BM1" s="40" t="s">
        <v>597</v>
      </c>
      <c r="BN1" s="40" t="s">
        <v>598</v>
      </c>
      <c r="BO1" s="40" t="s">
        <v>599</v>
      </c>
      <c r="BP1" s="40" t="s">
        <v>600</v>
      </c>
      <c r="BQ1" s="40" t="s">
        <v>601</v>
      </c>
      <c r="BR1" s="40" t="s">
        <v>876</v>
      </c>
      <c r="BS1" s="40" t="s">
        <v>877</v>
      </c>
      <c r="BT1" s="40" t="s">
        <v>748</v>
      </c>
      <c r="BU1" s="40" t="s">
        <v>878</v>
      </c>
      <c r="BV1" s="40" t="s">
        <v>879</v>
      </c>
      <c r="BW1" s="40" t="s">
        <v>880</v>
      </c>
      <c r="BX1" s="40" t="s">
        <v>881</v>
      </c>
      <c r="BY1" s="40" t="s">
        <v>882</v>
      </c>
      <c r="BZ1" s="40" t="s">
        <v>749</v>
      </c>
      <c r="CA1" s="40" t="s">
        <v>883</v>
      </c>
      <c r="CB1" s="40" t="s">
        <v>884</v>
      </c>
      <c r="CC1" s="40" t="s">
        <v>885</v>
      </c>
      <c r="CD1" s="40" t="s">
        <v>886</v>
      </c>
      <c r="CE1" s="40" t="s">
        <v>887</v>
      </c>
      <c r="CF1" s="40" t="s">
        <v>888</v>
      </c>
      <c r="CG1" s="40" t="s">
        <v>889</v>
      </c>
      <c r="CH1" s="40" t="s">
        <v>890</v>
      </c>
      <c r="CI1" s="40" t="s">
        <v>891</v>
      </c>
      <c r="CJ1" s="40" t="s">
        <v>892</v>
      </c>
      <c r="CK1" s="40" t="s">
        <v>893</v>
      </c>
      <c r="CL1" s="40" t="s">
        <v>894</v>
      </c>
      <c r="CM1" s="40" t="s">
        <v>895</v>
      </c>
      <c r="CN1" s="40" t="s">
        <v>896</v>
      </c>
      <c r="CO1" s="40" t="s">
        <v>897</v>
      </c>
      <c r="CP1" s="40" t="s">
        <v>898</v>
      </c>
      <c r="CQ1" s="40" t="s">
        <v>899</v>
      </c>
      <c r="CR1" s="40" t="s">
        <v>900</v>
      </c>
      <c r="CS1" s="40" t="s">
        <v>901</v>
      </c>
      <c r="CT1" s="40" t="s">
        <v>902</v>
      </c>
      <c r="CU1" s="40" t="s">
        <v>903</v>
      </c>
      <c r="CV1" s="40" t="s">
        <v>904</v>
      </c>
      <c r="CW1" s="40" t="s">
        <v>905</v>
      </c>
      <c r="CX1" s="40" t="s">
        <v>906</v>
      </c>
      <c r="CY1" s="40" t="s">
        <v>907</v>
      </c>
      <c r="CZ1" s="40" t="s">
        <v>908</v>
      </c>
      <c r="DA1" s="40" t="s">
        <v>909</v>
      </c>
      <c r="DB1" s="40" t="s">
        <v>910</v>
      </c>
      <c r="DC1" s="40" t="s">
        <v>911</v>
      </c>
      <c r="DD1" s="40" t="s">
        <v>912</v>
      </c>
      <c r="DE1" s="40" t="s">
        <v>913</v>
      </c>
      <c r="DF1" s="40" t="s">
        <v>914</v>
      </c>
      <c r="DG1" s="40" t="s">
        <v>915</v>
      </c>
      <c r="DH1" s="40" t="s">
        <v>916</v>
      </c>
      <c r="DI1" s="40" t="s">
        <v>917</v>
      </c>
      <c r="DJ1" s="40" t="s">
        <v>918</v>
      </c>
      <c r="DK1" s="40" t="s">
        <v>919</v>
      </c>
      <c r="DL1" s="40" t="s">
        <v>920</v>
      </c>
    </row>
    <row r="2" spans="1:116">
      <c r="A2" t="s">
        <v>704</v>
      </c>
      <c r="B2">
        <v>14582411.055</v>
      </c>
      <c r="C2">
        <v>613.05026988781401</v>
      </c>
      <c r="D2">
        <v>92.580958140603201</v>
      </c>
      <c r="E2">
        <v>610.99184656446198</v>
      </c>
      <c r="F2">
        <v>2622345.5985878599</v>
      </c>
      <c r="G2">
        <v>1593812.5192969199</v>
      </c>
      <c r="H2">
        <v>2.2466336042427301E-5</v>
      </c>
      <c r="I2">
        <v>7.0373614625891007E-5</v>
      </c>
      <c r="J2">
        <v>0.48213977909987099</v>
      </c>
      <c r="K2">
        <v>8194.8014383951304</v>
      </c>
      <c r="L2">
        <v>5.6080351609815102E-3</v>
      </c>
      <c r="M2">
        <v>268</v>
      </c>
      <c r="N2">
        <v>2709.288</v>
      </c>
      <c r="O2">
        <v>8.7843467213758397E-5</v>
      </c>
      <c r="P2">
        <v>2.9843873572041602E-2</v>
      </c>
      <c r="Q2">
        <v>1.1773735336561999E-2</v>
      </c>
      <c r="R2">
        <v>4.2545000000000002</v>
      </c>
      <c r="S2">
        <v>718938.15640624997</v>
      </c>
      <c r="T2">
        <v>587.81666666666695</v>
      </c>
      <c r="U2">
        <v>634.62165868735303</v>
      </c>
      <c r="V2">
        <v>0.03</v>
      </c>
      <c r="W2">
        <v>1148948.3519083301</v>
      </c>
      <c r="X2">
        <v>1.7947228785031501E-2</v>
      </c>
      <c r="Y2">
        <v>7.46450993592223</v>
      </c>
      <c r="Z2">
        <v>7.4645099451703096</v>
      </c>
      <c r="AA2">
        <v>-9.2480849644971402E-9</v>
      </c>
      <c r="AB2">
        <v>2.4969487573206501E-5</v>
      </c>
      <c r="AC2">
        <v>625.17654496182502</v>
      </c>
      <c r="AD2">
        <v>27209.729032503201</v>
      </c>
      <c r="AE2">
        <v>634.621658951737</v>
      </c>
      <c r="AF2">
        <v>2.6438362965564E-7</v>
      </c>
      <c r="AG2">
        <v>2.4990659484520399E-5</v>
      </c>
      <c r="AH2">
        <v>26.9514629543261</v>
      </c>
      <c r="AI2">
        <v>0.21002619511840101</v>
      </c>
      <c r="AJ2">
        <v>45.569759654416103</v>
      </c>
      <c r="AK2">
        <v>0.72432838333669303</v>
      </c>
      <c r="AL2">
        <v>1.19612158830367</v>
      </c>
      <c r="AM2">
        <v>613.05026987676297</v>
      </c>
      <c r="AN2">
        <v>1.10505880002165E-8</v>
      </c>
      <c r="AO2">
        <v>2.11719113139114E-8</v>
      </c>
      <c r="AP2">
        <v>2.87872699750364</v>
      </c>
      <c r="AQ2">
        <v>5.2886106243749402E-5</v>
      </c>
      <c r="AR2">
        <v>1.2505915697917201E-5</v>
      </c>
      <c r="AS2">
        <v>22.804183017478</v>
      </c>
      <c r="AT2">
        <v>12.584719924057399</v>
      </c>
      <c r="AU2">
        <v>2.6431208422805099</v>
      </c>
      <c r="AV2">
        <v>0.235606155223131</v>
      </c>
      <c r="AW2">
        <v>1.58439368217357E-2</v>
      </c>
      <c r="AX2">
        <v>0.23560615465391699</v>
      </c>
      <c r="AY2">
        <v>5.6921353741579098E-10</v>
      </c>
      <c r="AZ2">
        <v>1028533.07929094</v>
      </c>
      <c r="BA2">
        <v>1.8371351743187498E-5</v>
      </c>
      <c r="BB2">
        <v>724223.53249285603</v>
      </c>
      <c r="BC2">
        <v>5285.3760866059501</v>
      </c>
      <c r="BD2">
        <v>0.73516421955205602</v>
      </c>
      <c r="BE2">
        <v>934294.72739999997</v>
      </c>
      <c r="BF2">
        <v>0.77515532438918899</v>
      </c>
      <c r="BG2">
        <v>1</v>
      </c>
      <c r="BH2">
        <v>0.10800429032203</v>
      </c>
      <c r="BI2">
        <v>4.5999999999999999E-2</v>
      </c>
      <c r="BJ2">
        <v>5625</v>
      </c>
      <c r="BK2">
        <v>1.0501195218866699</v>
      </c>
      <c r="BL2">
        <v>25.233603221147099</v>
      </c>
      <c r="BM2">
        <v>0.72422353249285598</v>
      </c>
      <c r="BN2">
        <v>25.233603221147099</v>
      </c>
      <c r="BO2">
        <v>1.0501195218866699</v>
      </c>
      <c r="BP2">
        <v>218.04647383051801</v>
      </c>
      <c r="BQ2">
        <v>0.97789546367813696</v>
      </c>
      <c r="BR2" t="s">
        <v>704</v>
      </c>
      <c r="BS2" t="s">
        <v>921</v>
      </c>
      <c r="BT2">
        <v>14.582411055</v>
      </c>
      <c r="BU2">
        <v>14.582411055</v>
      </c>
      <c r="BV2">
        <v>0</v>
      </c>
      <c r="BW2">
        <v>15.382999999999999</v>
      </c>
      <c r="BX2">
        <v>-7.0000000000000001E-3</v>
      </c>
      <c r="BY2">
        <v>-0.800588944999999</v>
      </c>
      <c r="BZ2">
        <v>1.0056198550853099</v>
      </c>
      <c r="CA2">
        <v>1.0442509826912501</v>
      </c>
      <c r="CB2">
        <v>1.0501195218866699</v>
      </c>
      <c r="CC2" t="s">
        <v>922</v>
      </c>
      <c r="CD2">
        <v>1.0442509826912501</v>
      </c>
      <c r="CE2" t="s">
        <v>923</v>
      </c>
      <c r="CF2">
        <v>0.71883944631598595</v>
      </c>
      <c r="CG2" t="s">
        <v>924</v>
      </c>
      <c r="CH2" t="s">
        <v>925</v>
      </c>
      <c r="CI2" t="s">
        <v>926</v>
      </c>
      <c r="CJ2">
        <v>671607.90454016102</v>
      </c>
      <c r="CK2" t="s">
        <v>927</v>
      </c>
      <c r="CL2">
        <v>934294.72739999997</v>
      </c>
      <c r="CM2" t="s">
        <v>928</v>
      </c>
      <c r="CN2" t="s">
        <v>929</v>
      </c>
      <c r="CO2">
        <v>2.4989123761397598E-5</v>
      </c>
      <c r="CP2">
        <v>624.67669484563703</v>
      </c>
      <c r="CQ2">
        <v>2.8786077905397001</v>
      </c>
      <c r="CR2">
        <v>1.9636188191043399E-8</v>
      </c>
      <c r="CS2">
        <v>671607.90454016102</v>
      </c>
      <c r="CT2">
        <v>0.71883944631598595</v>
      </c>
      <c r="CU2">
        <v>1.0501195218866699</v>
      </c>
      <c r="CV2" t="s">
        <v>930</v>
      </c>
      <c r="CW2" t="s">
        <v>931</v>
      </c>
      <c r="CX2">
        <v>2.4990659484520399E-5</v>
      </c>
      <c r="CY2">
        <v>1.5357231228409499E-9</v>
      </c>
      <c r="CZ2">
        <v>625.17654496182502</v>
      </c>
      <c r="DA2">
        <v>0.49985011618821301</v>
      </c>
      <c r="DB2">
        <v>2.87872699750364</v>
      </c>
      <c r="DC2">
        <v>1.19206963939522E-4</v>
      </c>
      <c r="DD2">
        <v>2.11719113139114E-8</v>
      </c>
      <c r="DE2">
        <v>1.5357231228680399E-9</v>
      </c>
      <c r="DF2">
        <v>724223.53249285603</v>
      </c>
      <c r="DG2">
        <v>52615.627952694798</v>
      </c>
      <c r="DH2">
        <v>0.77515532438918899</v>
      </c>
      <c r="DI2">
        <v>5.6315878073202902E-2</v>
      </c>
      <c r="DJ2">
        <v>7.8342776487599297E-2</v>
      </c>
      <c r="DK2" t="s">
        <v>932</v>
      </c>
      <c r="DL2" t="s">
        <v>933</v>
      </c>
    </row>
    <row r="3" spans="1:116">
      <c r="A3" t="s">
        <v>705</v>
      </c>
      <c r="B3">
        <v>16547416.800000001</v>
      </c>
      <c r="C3">
        <v>623.23870133313596</v>
      </c>
      <c r="D3">
        <v>113.823003710151</v>
      </c>
      <c r="E3">
        <v>574.34988711112999</v>
      </c>
      <c r="F3">
        <v>2563035.5779140098</v>
      </c>
      <c r="G3">
        <v>1671616.28079932</v>
      </c>
      <c r="H3">
        <v>2.3752482411014499E-5</v>
      </c>
      <c r="I3">
        <v>6.5759231557403194E-5</v>
      </c>
      <c r="J3">
        <v>0.46027765484939798</v>
      </c>
      <c r="K3">
        <v>10140.600460117201</v>
      </c>
      <c r="L3">
        <v>3.63804615863239E-3</v>
      </c>
      <c r="M3">
        <v>269</v>
      </c>
      <c r="N3">
        <v>2737.7640000000001</v>
      </c>
      <c r="O3">
        <v>8.7843467213758397E-5</v>
      </c>
      <c r="P3">
        <v>2.9843873572041602E-2</v>
      </c>
      <c r="Q3">
        <v>1.1773735336561999E-2</v>
      </c>
      <c r="R3">
        <v>4.2545000000000002</v>
      </c>
      <c r="S3">
        <v>866406.73828125</v>
      </c>
      <c r="T3">
        <v>588.87222222222204</v>
      </c>
      <c r="U3">
        <v>633.98051506858098</v>
      </c>
      <c r="V3">
        <v>0.03</v>
      </c>
      <c r="W3">
        <v>1242494.4871012301</v>
      </c>
      <c r="X3">
        <v>1.64374992299204E-2</v>
      </c>
      <c r="Y3">
        <v>7.7997759423759696</v>
      </c>
      <c r="Z3">
        <v>7.7997759564197802</v>
      </c>
      <c r="AA3">
        <v>-1.4043807006203201E-8</v>
      </c>
      <c r="AB3">
        <v>1.6281267644159499E-5</v>
      </c>
      <c r="AC3">
        <v>639.28717049006002</v>
      </c>
      <c r="AD3">
        <v>28160.304985265699</v>
      </c>
      <c r="AE3">
        <v>633.98051506858098</v>
      </c>
      <c r="AF3">
        <v>0</v>
      </c>
      <c r="AG3">
        <v>1.6307000384847598E-5</v>
      </c>
      <c r="AH3">
        <v>26.8139771777841</v>
      </c>
      <c r="AI3">
        <v>0.21606894314552899</v>
      </c>
      <c r="AJ3">
        <v>30.774162283166401</v>
      </c>
      <c r="AK3">
        <v>0.89882660876519105</v>
      </c>
      <c r="AL3">
        <v>1.44877355388052</v>
      </c>
      <c r="AM3">
        <v>623.23870133293303</v>
      </c>
      <c r="AN3">
        <v>2.03499439521693E-10</v>
      </c>
      <c r="AO3">
        <v>2.5732740688133199E-8</v>
      </c>
      <c r="AP3">
        <v>2.5179648710887301</v>
      </c>
      <c r="AQ3">
        <v>3.7952441362357698E-5</v>
      </c>
      <c r="AR3">
        <v>8.1663665627678708E-6</v>
      </c>
      <c r="AS3">
        <v>15.4113622331156</v>
      </c>
      <c r="AT3">
        <v>10.6255252235936</v>
      </c>
      <c r="AU3">
        <v>2.2958460054280199</v>
      </c>
      <c r="AV3">
        <v>0.22211886566070799</v>
      </c>
      <c r="AW3">
        <v>1.2089362096043599E-2</v>
      </c>
      <c r="AX3">
        <v>0.222118854712923</v>
      </c>
      <c r="AY3">
        <v>1.0947785150650099E-8</v>
      </c>
      <c r="AZ3">
        <v>891419.29711468401</v>
      </c>
      <c r="BA3">
        <v>1.5072665150387E-5</v>
      </c>
      <c r="BB3">
        <v>874086.80407757196</v>
      </c>
      <c r="BC3">
        <v>7680.0657963224203</v>
      </c>
      <c r="BD3">
        <v>0.886427292977648</v>
      </c>
      <c r="BE3">
        <v>982919.73179999995</v>
      </c>
      <c r="BF3">
        <v>0.88927587451813195</v>
      </c>
      <c r="BG3">
        <v>1</v>
      </c>
      <c r="BH3">
        <v>2.9461923127596299E-2</v>
      </c>
      <c r="BI3">
        <v>4.5999999999999999E-2</v>
      </c>
      <c r="BJ3">
        <v>5625</v>
      </c>
      <c r="BK3">
        <v>1.0372520899443001</v>
      </c>
      <c r="BL3">
        <v>34.366479110914199</v>
      </c>
      <c r="BM3">
        <v>0.874086804077572</v>
      </c>
      <c r="BN3">
        <v>34.366479110914199</v>
      </c>
      <c r="BO3">
        <v>1.0372520899443001</v>
      </c>
      <c r="BP3">
        <v>31.736557607766599</v>
      </c>
      <c r="BQ3">
        <v>0.94428405247274105</v>
      </c>
      <c r="BR3" t="s">
        <v>705</v>
      </c>
      <c r="BS3" t="s">
        <v>921</v>
      </c>
      <c r="BT3">
        <v>16.547416800000001</v>
      </c>
      <c r="BU3">
        <v>16.547416800000001</v>
      </c>
      <c r="BV3">
        <v>0</v>
      </c>
      <c r="BW3">
        <v>15.382999999999999</v>
      </c>
      <c r="BX3">
        <v>-7.0000000000000001E-3</v>
      </c>
      <c r="BY3">
        <v>1.1644167999999999</v>
      </c>
      <c r="BZ3">
        <v>0.99188221105810204</v>
      </c>
      <c r="CA3">
        <v>1.04574119626341</v>
      </c>
      <c r="CB3">
        <v>1.0372520899443001</v>
      </c>
      <c r="CC3" t="s">
        <v>922</v>
      </c>
      <c r="CD3">
        <v>1.04574119626341</v>
      </c>
      <c r="CE3" t="s">
        <v>923</v>
      </c>
      <c r="CF3">
        <v>0.96821391716224303</v>
      </c>
      <c r="CG3" t="s">
        <v>924</v>
      </c>
      <c r="CH3" t="s">
        <v>925</v>
      </c>
      <c r="CI3" t="s">
        <v>926</v>
      </c>
      <c r="CJ3">
        <v>951676.56378213898</v>
      </c>
      <c r="CK3" t="s">
        <v>927</v>
      </c>
      <c r="CL3">
        <v>982919.73179999995</v>
      </c>
      <c r="CM3" t="s">
        <v>928</v>
      </c>
      <c r="CN3" t="s">
        <v>929</v>
      </c>
      <c r="CO3">
        <v>1.6309275365511801E-5</v>
      </c>
      <c r="CP3">
        <v>640.34658614454895</v>
      </c>
      <c r="CQ3">
        <v>2.51824139855733</v>
      </c>
      <c r="CR3">
        <v>2.8007721352288598E-8</v>
      </c>
      <c r="CS3">
        <v>951676.56378213898</v>
      </c>
      <c r="CT3">
        <v>0.96821391716224303</v>
      </c>
      <c r="CU3">
        <v>1.0372520899443001</v>
      </c>
      <c r="CV3" t="s">
        <v>930</v>
      </c>
      <c r="CW3" t="s">
        <v>931</v>
      </c>
      <c r="CX3">
        <v>1.6307000384847598E-5</v>
      </c>
      <c r="CY3">
        <v>-2.2749806641892802E-9</v>
      </c>
      <c r="CZ3">
        <v>639.28717049006002</v>
      </c>
      <c r="DA3">
        <v>-1.0594156544889299</v>
      </c>
      <c r="DB3">
        <v>2.5179648710887301</v>
      </c>
      <c r="DC3">
        <v>-2.7652746859852E-4</v>
      </c>
      <c r="DD3">
        <v>2.5732740688133199E-8</v>
      </c>
      <c r="DE3">
        <v>-2.2749806641554398E-9</v>
      </c>
      <c r="DF3">
        <v>874086.80407757196</v>
      </c>
      <c r="DG3">
        <v>-77589.759704566604</v>
      </c>
      <c r="DH3">
        <v>0.88927587451813195</v>
      </c>
      <c r="DI3">
        <v>-7.8938042644111195E-2</v>
      </c>
      <c r="DJ3">
        <v>-8.1529547597779098E-2</v>
      </c>
      <c r="DK3" t="s">
        <v>932</v>
      </c>
      <c r="DL3" t="s">
        <v>933</v>
      </c>
    </row>
    <row r="4" spans="1:116">
      <c r="A4" t="s">
        <v>706</v>
      </c>
      <c r="B4">
        <v>16547416.800000001</v>
      </c>
      <c r="C4">
        <v>623.23870133313596</v>
      </c>
      <c r="D4">
        <v>113.823003710151</v>
      </c>
      <c r="E4">
        <v>574.34988711112999</v>
      </c>
      <c r="F4">
        <v>2563035.5779140098</v>
      </c>
      <c r="G4">
        <v>1671616.28079932</v>
      </c>
      <c r="H4">
        <v>2.3752482411014499E-5</v>
      </c>
      <c r="I4">
        <v>6.5759231557403194E-5</v>
      </c>
      <c r="J4">
        <v>0.46027765484939798</v>
      </c>
      <c r="K4">
        <v>10140.600460117201</v>
      </c>
      <c r="L4">
        <v>3.63804615863239E-3</v>
      </c>
      <c r="M4">
        <v>270</v>
      </c>
      <c r="N4">
        <v>2730.9839999999999</v>
      </c>
      <c r="O4">
        <v>8.7843467213758397E-5</v>
      </c>
      <c r="P4">
        <v>2.9843873572041602E-2</v>
      </c>
      <c r="Q4">
        <v>1.1773735336561999E-2</v>
      </c>
      <c r="R4">
        <v>4.2545000000000002</v>
      </c>
      <c r="S4">
        <v>1220246.19140625</v>
      </c>
      <c r="T4">
        <v>556.42777777777803</v>
      </c>
      <c r="U4">
        <v>620.11596440472704</v>
      </c>
      <c r="V4">
        <v>0.03</v>
      </c>
      <c r="W4">
        <v>1239417.4824278799</v>
      </c>
      <c r="X4">
        <v>1.6451586070915802E-2</v>
      </c>
      <c r="Y4">
        <v>7.7964359077637297</v>
      </c>
      <c r="Z4">
        <v>7.7964359219427299</v>
      </c>
      <c r="AA4">
        <v>-1.4178999308000999E-8</v>
      </c>
      <c r="AB4">
        <v>1.63481981368476E-5</v>
      </c>
      <c r="AC4">
        <v>652.77897927355104</v>
      </c>
      <c r="AD4">
        <v>28102.6008843729</v>
      </c>
      <c r="AE4">
        <v>620.11596494942501</v>
      </c>
      <c r="AF4">
        <v>5.4469751376018404E-7</v>
      </c>
      <c r="AG4">
        <v>1.6384334058440199E-5</v>
      </c>
      <c r="AH4">
        <v>26.7041991650383</v>
      </c>
      <c r="AI4">
        <v>0.21562618998281899</v>
      </c>
      <c r="AJ4">
        <v>30.8567451667491</v>
      </c>
      <c r="AK4">
        <v>1.65384176056774</v>
      </c>
      <c r="AL4">
        <v>1.44877355388052</v>
      </c>
      <c r="AM4">
        <v>623.23870132600803</v>
      </c>
      <c r="AN4">
        <v>7.1280510383076001E-9</v>
      </c>
      <c r="AO4">
        <v>3.61359215926229E-8</v>
      </c>
      <c r="AP4">
        <v>2.5164989069535202</v>
      </c>
      <c r="AQ4">
        <v>3.7996671958384599E-5</v>
      </c>
      <c r="AR4">
        <v>8.2102349900164094E-6</v>
      </c>
      <c r="AS4">
        <v>15.4624001160155</v>
      </c>
      <c r="AT4">
        <v>10.642056389706299</v>
      </c>
      <c r="AU4">
        <v>2.2947060728947002</v>
      </c>
      <c r="AV4">
        <v>0.22179283405882</v>
      </c>
      <c r="AW4">
        <v>1.21390601281046E-2</v>
      </c>
      <c r="AX4">
        <v>0.22179283272677799</v>
      </c>
      <c r="AY4">
        <v>1.3320424208096399E-9</v>
      </c>
      <c r="AZ4">
        <v>891419.29711468401</v>
      </c>
      <c r="BA4">
        <v>1.50990218407778E-5</v>
      </c>
      <c r="BB4">
        <v>1225318.2253427</v>
      </c>
      <c r="BC4">
        <v>5072.0339364477004</v>
      </c>
      <c r="BD4">
        <v>0.41565660865554699</v>
      </c>
      <c r="BE4">
        <v>1274669.7582</v>
      </c>
      <c r="BF4">
        <v>0.96128288716365795</v>
      </c>
      <c r="BG4">
        <v>1</v>
      </c>
      <c r="BH4">
        <v>-0.13139053098234801</v>
      </c>
      <c r="BI4">
        <v>4.5999999999999999E-2</v>
      </c>
      <c r="BJ4">
        <v>5625</v>
      </c>
      <c r="BK4">
        <v>1.0320352953721601</v>
      </c>
      <c r="BL4">
        <v>66.810923555358698</v>
      </c>
      <c r="BM4">
        <v>1.2253182253427</v>
      </c>
      <c r="BN4">
        <v>66.810923555358698</v>
      </c>
      <c r="BO4">
        <v>1.0320352953721601</v>
      </c>
      <c r="BP4">
        <v>718.82562189128896</v>
      </c>
      <c r="BQ4">
        <v>0.97937652577915102</v>
      </c>
      <c r="BR4" t="s">
        <v>706</v>
      </c>
      <c r="BS4" t="s">
        <v>921</v>
      </c>
      <c r="BT4">
        <v>16.547416800000001</v>
      </c>
      <c r="BU4">
        <v>16.547416800000001</v>
      </c>
      <c r="BV4">
        <v>0</v>
      </c>
      <c r="BW4">
        <v>15.382999999999999</v>
      </c>
      <c r="BX4">
        <v>-7.0000000000000001E-3</v>
      </c>
      <c r="BY4">
        <v>1.1644167999999999</v>
      </c>
      <c r="BZ4">
        <v>0.99188221105810204</v>
      </c>
      <c r="CA4">
        <v>1.0404817062614999</v>
      </c>
      <c r="CB4">
        <v>1.0320352953721601</v>
      </c>
      <c r="CC4" t="s">
        <v>922</v>
      </c>
      <c r="CD4">
        <v>1.0404817062614999</v>
      </c>
      <c r="CE4" t="s">
        <v>923</v>
      </c>
      <c r="CF4">
        <v>1.0170298270384599</v>
      </c>
      <c r="CG4" t="s">
        <v>924</v>
      </c>
      <c r="CH4" t="s">
        <v>925</v>
      </c>
      <c r="CI4" t="s">
        <v>926</v>
      </c>
      <c r="CJ4">
        <v>1296377.1637133099</v>
      </c>
      <c r="CK4" t="s">
        <v>927</v>
      </c>
      <c r="CL4">
        <v>1274669.7582</v>
      </c>
      <c r="CM4" t="s">
        <v>928</v>
      </c>
      <c r="CN4" t="s">
        <v>929</v>
      </c>
      <c r="CO4">
        <v>1.6386418200945799E-5</v>
      </c>
      <c r="CP4">
        <v>654.30604421615305</v>
      </c>
      <c r="CQ4">
        <v>2.5167504046583198</v>
      </c>
      <c r="CR4">
        <v>3.8220064098175203E-8</v>
      </c>
      <c r="CS4">
        <v>1296377.1637133099</v>
      </c>
      <c r="CT4">
        <v>1.0170298270384599</v>
      </c>
      <c r="CU4">
        <v>1.0320352953721601</v>
      </c>
      <c r="CV4" t="s">
        <v>930</v>
      </c>
      <c r="CW4" t="s">
        <v>931</v>
      </c>
      <c r="CX4">
        <v>1.6384334058440199E-5</v>
      </c>
      <c r="CY4">
        <v>-2.0841425055996998E-9</v>
      </c>
      <c r="CZ4">
        <v>652.77897927355104</v>
      </c>
      <c r="DA4">
        <v>-1.5270649426021199</v>
      </c>
      <c r="DB4">
        <v>2.5164989069535202</v>
      </c>
      <c r="DC4">
        <v>-2.5149770480226201E-4</v>
      </c>
      <c r="DD4">
        <v>3.61359215926229E-8</v>
      </c>
      <c r="DE4">
        <v>-2.0841425055522801E-9</v>
      </c>
      <c r="DF4">
        <v>1225318.2253427</v>
      </c>
      <c r="DG4">
        <v>-71058.938370612203</v>
      </c>
      <c r="DH4">
        <v>0.96128288716365795</v>
      </c>
      <c r="DI4">
        <v>-5.5746939874802101E-2</v>
      </c>
      <c r="DJ4">
        <v>-5.4813475861503903E-2</v>
      </c>
      <c r="DK4" t="s">
        <v>932</v>
      </c>
      <c r="DL4" t="s">
        <v>933</v>
      </c>
    </row>
    <row r="5" spans="1:116">
      <c r="A5" t="s">
        <v>707</v>
      </c>
      <c r="B5">
        <v>14478989.699999999</v>
      </c>
      <c r="C5">
        <v>612.48370255129498</v>
      </c>
      <c r="D5">
        <v>91.580011978832999</v>
      </c>
      <c r="E5">
        <v>612.82339669043301</v>
      </c>
      <c r="F5">
        <v>2625160.7264840999</v>
      </c>
      <c r="G5">
        <v>1589756.0808983101</v>
      </c>
      <c r="H5">
        <v>2.2406167499944601E-5</v>
      </c>
      <c r="I5">
        <v>7.0614185977515206E-5</v>
      </c>
      <c r="J5">
        <v>0.48330738078477498</v>
      </c>
      <c r="K5">
        <v>8121.4802011854299</v>
      </c>
      <c r="L5">
        <v>5.7214247636284601E-3</v>
      </c>
      <c r="M5">
        <v>271</v>
      </c>
      <c r="N5">
        <v>2688.9479999999999</v>
      </c>
      <c r="O5">
        <v>8.7843467213758397E-5</v>
      </c>
      <c r="P5">
        <v>2.9843873572041602E-2</v>
      </c>
      <c r="Q5">
        <v>1.1773735336561999E-2</v>
      </c>
      <c r="R5">
        <v>4.2545000000000002</v>
      </c>
      <c r="S5">
        <v>1047211.48734375</v>
      </c>
      <c r="T5">
        <v>557.53888888888901</v>
      </c>
      <c r="U5">
        <v>626.85130760684001</v>
      </c>
      <c r="V5">
        <v>0.03</v>
      </c>
      <c r="W5">
        <v>1136437.7149280801</v>
      </c>
      <c r="X5">
        <v>1.8069825945164101E-2</v>
      </c>
      <c r="Y5">
        <v>7.4391448545865702</v>
      </c>
      <c r="Z5">
        <v>7.4391448717583097</v>
      </c>
      <c r="AA5">
        <v>-1.7171734256748998E-8</v>
      </c>
      <c r="AB5">
        <v>2.5762736125966401E-5</v>
      </c>
      <c r="AC5">
        <v>634.82811478779502</v>
      </c>
      <c r="AD5">
        <v>27005.214656034899</v>
      </c>
      <c r="AE5">
        <v>626.85130797282704</v>
      </c>
      <c r="AF5">
        <v>3.65987034456339E-7</v>
      </c>
      <c r="AG5">
        <v>2.5793478156455899E-5</v>
      </c>
      <c r="AH5">
        <v>26.649769196813601</v>
      </c>
      <c r="AI5">
        <v>0.20853504844415199</v>
      </c>
      <c r="AJ5">
        <v>46.680161183459198</v>
      </c>
      <c r="AK5">
        <v>1.3364080258531501</v>
      </c>
      <c r="AL5">
        <v>1.1865982936325199</v>
      </c>
      <c r="AM5">
        <v>612.48370253912299</v>
      </c>
      <c r="AN5">
        <v>1.21727907753666E-8</v>
      </c>
      <c r="AO5">
        <v>3.0742030489534798E-8</v>
      </c>
      <c r="AP5">
        <v>2.8857380087354501</v>
      </c>
      <c r="AQ5">
        <v>5.41820802994973E-5</v>
      </c>
      <c r="AR5">
        <v>1.29121100934727E-5</v>
      </c>
      <c r="AS5">
        <v>23.3678985333359</v>
      </c>
      <c r="AT5">
        <v>12.706816114779199</v>
      </c>
      <c r="AU5">
        <v>2.64981651406642</v>
      </c>
      <c r="AV5">
        <v>0.23592149466903301</v>
      </c>
      <c r="AW5">
        <v>1.6228633277820301E-2</v>
      </c>
      <c r="AX5">
        <v>0.23592149385026201</v>
      </c>
      <c r="AY5">
        <v>8.1877096769211701E-10</v>
      </c>
      <c r="AZ5">
        <v>1035404.64558579</v>
      </c>
      <c r="BA5">
        <v>1.8775814067487098E-5</v>
      </c>
      <c r="BB5">
        <v>1038913.09395045</v>
      </c>
      <c r="BC5">
        <v>-8298.3933933010594</v>
      </c>
      <c r="BD5">
        <v>-0.79242765129992199</v>
      </c>
      <c r="BE5">
        <v>1180892.9639999999</v>
      </c>
      <c r="BF5">
        <v>0.87976906089047502</v>
      </c>
      <c r="BG5">
        <v>1</v>
      </c>
      <c r="BH5">
        <v>3.7567660942059802E-3</v>
      </c>
      <c r="BI5">
        <v>4.5999999999999999E-2</v>
      </c>
      <c r="BJ5">
        <v>5625</v>
      </c>
      <c r="BK5">
        <v>1.0508380836828899</v>
      </c>
      <c r="BL5">
        <v>54.944813662406503</v>
      </c>
      <c r="BM5">
        <v>1.0389130939504501</v>
      </c>
      <c r="BN5">
        <v>54.944813662406503</v>
      </c>
      <c r="BO5">
        <v>1.0508380836828899</v>
      </c>
      <c r="BP5">
        <v>223.34745540405299</v>
      </c>
      <c r="BQ5">
        <v>0.956327280015278</v>
      </c>
      <c r="BR5" t="s">
        <v>707</v>
      </c>
      <c r="BS5" t="s">
        <v>921</v>
      </c>
      <c r="BT5">
        <v>14.4789897</v>
      </c>
      <c r="BU5">
        <v>14.4789897</v>
      </c>
      <c r="BV5">
        <v>0</v>
      </c>
      <c r="BW5">
        <v>15.382999999999999</v>
      </c>
      <c r="BX5">
        <v>-7.0000000000000001E-3</v>
      </c>
      <c r="BY5">
        <v>-0.90401029999999905</v>
      </c>
      <c r="BZ5">
        <v>1.00634813664923</v>
      </c>
      <c r="CA5">
        <v>1.04420930035385</v>
      </c>
      <c r="CB5">
        <v>1.0508380836828899</v>
      </c>
      <c r="CC5" t="s">
        <v>922</v>
      </c>
      <c r="CD5">
        <v>1.04420930035385</v>
      </c>
      <c r="CE5" t="s">
        <v>923</v>
      </c>
      <c r="CF5">
        <v>0.83378015007609796</v>
      </c>
      <c r="CG5" t="s">
        <v>924</v>
      </c>
      <c r="CH5" t="s">
        <v>925</v>
      </c>
      <c r="CI5" t="s">
        <v>926</v>
      </c>
      <c r="CJ5">
        <v>984605.11274772801</v>
      </c>
      <c r="CK5" t="s">
        <v>927</v>
      </c>
      <c r="CL5">
        <v>1180892.9639999999</v>
      </c>
      <c r="CM5" t="s">
        <v>928</v>
      </c>
      <c r="CN5" t="s">
        <v>929</v>
      </c>
      <c r="CO5">
        <v>2.57918747781172E-5</v>
      </c>
      <c r="CP5">
        <v>633.96925237751304</v>
      </c>
      <c r="CQ5">
        <v>2.88561831130118</v>
      </c>
      <c r="CR5">
        <v>2.9138652150818801E-8</v>
      </c>
      <c r="CS5">
        <v>984605.11274772801</v>
      </c>
      <c r="CT5">
        <v>0.83378015007609796</v>
      </c>
      <c r="CU5">
        <v>1.0508380836828899</v>
      </c>
      <c r="CV5" t="s">
        <v>930</v>
      </c>
      <c r="CW5" t="s">
        <v>931</v>
      </c>
      <c r="CX5">
        <v>2.5793478156455899E-5</v>
      </c>
      <c r="CY5">
        <v>1.60337833870252E-9</v>
      </c>
      <c r="CZ5">
        <v>634.82811478779502</v>
      </c>
      <c r="DA5">
        <v>0.858862410281517</v>
      </c>
      <c r="DB5">
        <v>2.8857380087354501</v>
      </c>
      <c r="DC5">
        <v>1.19697434268762E-4</v>
      </c>
      <c r="DD5">
        <v>3.0742030489534798E-8</v>
      </c>
      <c r="DE5">
        <v>1.6033783387160299E-9</v>
      </c>
      <c r="DF5">
        <v>1038913.09395045</v>
      </c>
      <c r="DG5">
        <v>54307.981202720897</v>
      </c>
      <c r="DH5">
        <v>0.87976906089047502</v>
      </c>
      <c r="DI5">
        <v>4.5988910814376602E-2</v>
      </c>
      <c r="DJ5">
        <v>5.51571188282418E-2</v>
      </c>
      <c r="DK5" t="s">
        <v>932</v>
      </c>
      <c r="DL5" t="s">
        <v>933</v>
      </c>
    </row>
    <row r="6" spans="1:116">
      <c r="A6" t="s">
        <v>708</v>
      </c>
      <c r="B6">
        <v>16650838.154999999</v>
      </c>
      <c r="C6">
        <v>623.74674729208402</v>
      </c>
      <c r="D6">
        <v>115.081748305229</v>
      </c>
      <c r="E6">
        <v>572.29121245745</v>
      </c>
      <c r="F6">
        <v>2559557.83213994</v>
      </c>
      <c r="G6">
        <v>1675797.42236933</v>
      </c>
      <c r="H6">
        <v>2.3829582904311101E-5</v>
      </c>
      <c r="I6">
        <v>6.5509940250288204E-5</v>
      </c>
      <c r="J6">
        <v>0.45915472043015898</v>
      </c>
      <c r="K6">
        <v>10285.252806144401</v>
      </c>
      <c r="L6">
        <v>3.54372085975022E-3</v>
      </c>
      <c r="M6">
        <v>272</v>
      </c>
      <c r="N6">
        <v>2687.5920000000001</v>
      </c>
      <c r="O6">
        <v>8.7843467213758397E-5</v>
      </c>
      <c r="P6">
        <v>2.9843873572041602E-2</v>
      </c>
      <c r="Q6">
        <v>1.1773735336561999E-2</v>
      </c>
      <c r="R6">
        <v>4.2545000000000002</v>
      </c>
      <c r="S6">
        <v>1423763.80078125</v>
      </c>
      <c r="T6">
        <v>529.53888888888901</v>
      </c>
      <c r="U6">
        <v>603.98703482727797</v>
      </c>
      <c r="V6">
        <v>0.03</v>
      </c>
      <c r="W6">
        <v>1224366.1886239899</v>
      </c>
      <c r="X6">
        <v>1.64620109113407E-2</v>
      </c>
      <c r="Y6">
        <v>7.7939669058850196</v>
      </c>
      <c r="Z6">
        <v>7.7939669201516404</v>
      </c>
      <c r="AA6">
        <v>-1.4266626102710201E-8</v>
      </c>
      <c r="AB6">
        <v>1.6373376592761401E-5</v>
      </c>
      <c r="AC6">
        <v>663.15842748565694</v>
      </c>
      <c r="AD6">
        <v>27770.121591670999</v>
      </c>
      <c r="AE6">
        <v>603.98703547036098</v>
      </c>
      <c r="AF6">
        <v>6.4308267155865895E-7</v>
      </c>
      <c r="AG6">
        <v>1.6416235356026799E-5</v>
      </c>
      <c r="AH6">
        <v>25.971826932633199</v>
      </c>
      <c r="AI6">
        <v>0.21303095360291099</v>
      </c>
      <c r="AJ6">
        <v>30.5510510097745</v>
      </c>
      <c r="AK6">
        <v>2.1911913828508198</v>
      </c>
      <c r="AL6">
        <v>1.46744935162245</v>
      </c>
      <c r="AM6">
        <v>623.74674728106504</v>
      </c>
      <c r="AN6">
        <v>1.1018414625141301E-8</v>
      </c>
      <c r="AO6">
        <v>4.2858763265336903E-8</v>
      </c>
      <c r="AP6">
        <v>2.4767520709971902</v>
      </c>
      <c r="AQ6">
        <v>3.7882900180973898E-5</v>
      </c>
      <c r="AR6">
        <v>8.2295470596460493E-6</v>
      </c>
      <c r="AS6">
        <v>15.3154061545715</v>
      </c>
      <c r="AT6">
        <v>10.5942962999173</v>
      </c>
      <c r="AU6">
        <v>2.2569130435231699</v>
      </c>
      <c r="AV6">
        <v>0.21983902747401701</v>
      </c>
      <c r="AW6">
        <v>1.2274049854025901E-2</v>
      </c>
      <c r="AX6">
        <v>0.219839015842966</v>
      </c>
      <c r="AY6">
        <v>1.16310511777407E-8</v>
      </c>
      <c r="AZ6">
        <v>883760.40977061202</v>
      </c>
      <c r="BA6">
        <v>1.5295394571214201E-5</v>
      </c>
      <c r="BB6">
        <v>1417198.12719025</v>
      </c>
      <c r="BC6">
        <v>-6565.6735909993304</v>
      </c>
      <c r="BD6">
        <v>-0.46114907454428899</v>
      </c>
      <c r="BE6">
        <v>1500428.7072000001</v>
      </c>
      <c r="BF6">
        <v>0.94452880059521904</v>
      </c>
      <c r="BG6">
        <v>1</v>
      </c>
      <c r="BH6">
        <v>-0.27208090547889002</v>
      </c>
      <c r="BI6">
        <v>4.5999999999999999E-2</v>
      </c>
      <c r="BJ6">
        <v>5625</v>
      </c>
      <c r="BK6">
        <v>1.0182057696984901</v>
      </c>
      <c r="BL6">
        <v>94.207858403194905</v>
      </c>
      <c r="BM6">
        <v>1.4171981271902501</v>
      </c>
      <c r="BN6">
        <v>94.207858403194905</v>
      </c>
      <c r="BO6">
        <v>1.0182057696984901</v>
      </c>
      <c r="BP6">
        <v>2938.4919126608302</v>
      </c>
      <c r="BQ6">
        <v>0.97747276612651601</v>
      </c>
      <c r="BR6" t="s">
        <v>708</v>
      </c>
      <c r="BS6" t="s">
        <v>921</v>
      </c>
      <c r="BT6">
        <v>16.650838154999999</v>
      </c>
      <c r="BU6">
        <v>16.650838154999999</v>
      </c>
      <c r="BV6">
        <v>0</v>
      </c>
      <c r="BW6">
        <v>15.382999999999999</v>
      </c>
      <c r="BX6">
        <v>-7.0000000000000001E-3</v>
      </c>
      <c r="BY6">
        <v>1.267838155</v>
      </c>
      <c r="BZ6">
        <v>0.99116439830366299</v>
      </c>
      <c r="CA6">
        <v>1.0272824280624999</v>
      </c>
      <c r="CB6">
        <v>1.0182057696984901</v>
      </c>
      <c r="CC6" t="s">
        <v>922</v>
      </c>
      <c r="CD6">
        <v>1.0272824280624999</v>
      </c>
      <c r="CE6" t="s">
        <v>923</v>
      </c>
      <c r="CF6">
        <v>1.0054959727378201</v>
      </c>
      <c r="CG6" t="s">
        <v>924</v>
      </c>
      <c r="CH6" t="s">
        <v>925</v>
      </c>
      <c r="CI6" t="s">
        <v>926</v>
      </c>
      <c r="CJ6">
        <v>1508675.02246982</v>
      </c>
      <c r="CK6" t="s">
        <v>927</v>
      </c>
      <c r="CL6">
        <v>1500428.7072000001</v>
      </c>
      <c r="CM6" t="s">
        <v>928</v>
      </c>
      <c r="CN6" t="s">
        <v>929</v>
      </c>
      <c r="CO6">
        <v>1.6418983742515898E-5</v>
      </c>
      <c r="CP6">
        <v>665.14984409119097</v>
      </c>
      <c r="CQ6">
        <v>2.4770787446502598</v>
      </c>
      <c r="CR6">
        <v>4.56071497544231E-8</v>
      </c>
      <c r="CS6">
        <v>1508675.02246982</v>
      </c>
      <c r="CT6">
        <v>1.0054959727378201</v>
      </c>
      <c r="CU6">
        <v>1.0182057696984901</v>
      </c>
      <c r="CV6" t="s">
        <v>930</v>
      </c>
      <c r="CW6" t="s">
        <v>931</v>
      </c>
      <c r="CX6">
        <v>1.6416235356026799E-5</v>
      </c>
      <c r="CY6">
        <v>-2.74838648912676E-9</v>
      </c>
      <c r="CZ6">
        <v>663.15842748565694</v>
      </c>
      <c r="DA6">
        <v>-1.99141660553391</v>
      </c>
      <c r="DB6">
        <v>2.4767520709971902</v>
      </c>
      <c r="DC6">
        <v>-3.2667365306782202E-4</v>
      </c>
      <c r="DD6">
        <v>4.2858763265336903E-8</v>
      </c>
      <c r="DE6">
        <v>-2.74838648908615E-9</v>
      </c>
      <c r="DF6">
        <v>1417198.12719025</v>
      </c>
      <c r="DG6">
        <v>-91476.895279569304</v>
      </c>
      <c r="DH6">
        <v>0.94452880059521904</v>
      </c>
      <c r="DI6">
        <v>-6.0967172142601403E-2</v>
      </c>
      <c r="DJ6">
        <v>-6.0633929717884998E-2</v>
      </c>
      <c r="DK6" t="s">
        <v>932</v>
      </c>
      <c r="DL6" t="s">
        <v>933</v>
      </c>
    </row>
    <row r="7" spans="1:116">
      <c r="A7" t="s">
        <v>709</v>
      </c>
      <c r="B7">
        <v>16650838.154999999</v>
      </c>
      <c r="C7">
        <v>623.74674729208402</v>
      </c>
      <c r="D7">
        <v>115.081748305229</v>
      </c>
      <c r="E7">
        <v>572.29121245745</v>
      </c>
      <c r="F7">
        <v>2559557.83213994</v>
      </c>
      <c r="G7">
        <v>1675797.42236933</v>
      </c>
      <c r="H7">
        <v>2.3829582904311101E-5</v>
      </c>
      <c r="I7">
        <v>6.5509940250288204E-5</v>
      </c>
      <c r="J7">
        <v>0.45915472043015898</v>
      </c>
      <c r="K7">
        <v>10285.252806144401</v>
      </c>
      <c r="L7">
        <v>3.54372085975022E-3</v>
      </c>
      <c r="M7">
        <v>273</v>
      </c>
      <c r="N7">
        <v>2770.308</v>
      </c>
      <c r="O7">
        <v>8.7843467213758397E-5</v>
      </c>
      <c r="P7">
        <v>2.9843873572041602E-2</v>
      </c>
      <c r="Q7">
        <v>1.1773735336561999E-2</v>
      </c>
      <c r="R7">
        <v>4.2545000000000002</v>
      </c>
      <c r="S7">
        <v>1661706.97265625</v>
      </c>
      <c r="T7">
        <v>504.48333333333301</v>
      </c>
      <c r="U7">
        <v>588.77908069596106</v>
      </c>
      <c r="V7">
        <v>0.03</v>
      </c>
      <c r="W7">
        <v>1262048.4981628701</v>
      </c>
      <c r="X7">
        <v>1.6290988941210699E-2</v>
      </c>
      <c r="Y7">
        <v>7.8347704304612504</v>
      </c>
      <c r="Z7">
        <v>7.8347704419592903</v>
      </c>
      <c r="AA7">
        <v>-1.14980442944557E-8</v>
      </c>
      <c r="AB7">
        <v>1.55719949506894E-5</v>
      </c>
      <c r="AC7">
        <v>671.41969825254898</v>
      </c>
      <c r="AD7">
        <v>28475.724309918402</v>
      </c>
      <c r="AE7">
        <v>588.77908069596106</v>
      </c>
      <c r="AF7">
        <v>0</v>
      </c>
      <c r="AG7">
        <v>1.56205721845394E-5</v>
      </c>
      <c r="AH7">
        <v>27.308415172020101</v>
      </c>
      <c r="AI7">
        <v>0.218443793422025</v>
      </c>
      <c r="AJ7">
        <v>29.8089392461996</v>
      </c>
      <c r="AK7">
        <v>2.6622270467404601</v>
      </c>
      <c r="AL7">
        <v>1.46744935162245</v>
      </c>
      <c r="AM7">
        <v>623.74674728386003</v>
      </c>
      <c r="AN7">
        <v>8.2234237197553706E-9</v>
      </c>
      <c r="AO7">
        <v>4.8577233850020198E-8</v>
      </c>
      <c r="AP7">
        <v>2.5103510306277199</v>
      </c>
      <c r="AQ7">
        <v>3.6875624178707101E-5</v>
      </c>
      <c r="AR7">
        <v>7.8345747091947303E-6</v>
      </c>
      <c r="AS7">
        <v>14.9508199038538</v>
      </c>
      <c r="AT7">
        <v>10.473830707000101</v>
      </c>
      <c r="AU7">
        <v>2.2879433112971901</v>
      </c>
      <c r="AV7">
        <v>0.22240771933053299</v>
      </c>
      <c r="AW7">
        <v>1.16733064355155E-2</v>
      </c>
      <c r="AX7">
        <v>0.22240771578191099</v>
      </c>
      <c r="AY7">
        <v>3.54862189633209E-9</v>
      </c>
      <c r="AZ7">
        <v>883760.40977061202</v>
      </c>
      <c r="BA7">
        <v>1.46894293781241E-5</v>
      </c>
      <c r="BB7">
        <v>1672551.4074574001</v>
      </c>
      <c r="BC7">
        <v>10844.434801150601</v>
      </c>
      <c r="BD7">
        <v>0.65260813004928797</v>
      </c>
      <c r="BE7">
        <v>1757446.5876</v>
      </c>
      <c r="BF7">
        <v>0.95169401975479995</v>
      </c>
      <c r="BG7">
        <v>1</v>
      </c>
      <c r="BH7">
        <v>-0.40001197272001099</v>
      </c>
      <c r="BI7">
        <v>4.5999999999999999E-2</v>
      </c>
      <c r="BJ7">
        <v>5625</v>
      </c>
      <c r="BK7">
        <v>1.0060865093740901</v>
      </c>
      <c r="BL7">
        <v>119.26341395874999</v>
      </c>
      <c r="BM7">
        <v>1.6725514074573999</v>
      </c>
      <c r="BN7">
        <v>119.26341395874999</v>
      </c>
      <c r="BO7">
        <v>1.0060865093740901</v>
      </c>
      <c r="BP7">
        <v>6282.6887923962304</v>
      </c>
      <c r="BQ7">
        <v>0.98813455059064703</v>
      </c>
      <c r="BR7" t="s">
        <v>709</v>
      </c>
      <c r="BS7" t="s">
        <v>921</v>
      </c>
      <c r="BT7">
        <v>16.650838154999999</v>
      </c>
      <c r="BU7">
        <v>16.650838154999999</v>
      </c>
      <c r="BV7">
        <v>0</v>
      </c>
      <c r="BW7">
        <v>15.382999999999999</v>
      </c>
      <c r="BX7">
        <v>-7.0000000000000001E-3</v>
      </c>
      <c r="BY7">
        <v>1.267838155</v>
      </c>
      <c r="BZ7">
        <v>0.99116439830366299</v>
      </c>
      <c r="CA7">
        <v>1.0150551322222301</v>
      </c>
      <c r="CB7">
        <v>1.0060865093740901</v>
      </c>
      <c r="CC7" t="s">
        <v>922</v>
      </c>
      <c r="CD7">
        <v>1.0150551322222301</v>
      </c>
      <c r="CE7" t="s">
        <v>923</v>
      </c>
      <c r="CF7">
        <v>0.99986769014705301</v>
      </c>
      <c r="CG7" t="s">
        <v>924</v>
      </c>
      <c r="CH7" t="s">
        <v>925</v>
      </c>
      <c r="CI7" t="s">
        <v>926</v>
      </c>
      <c r="CJ7">
        <v>1757214.0601004299</v>
      </c>
      <c r="CK7" t="s">
        <v>927</v>
      </c>
      <c r="CL7">
        <v>1757446.5876</v>
      </c>
      <c r="CM7" t="s">
        <v>928</v>
      </c>
      <c r="CN7" t="s">
        <v>929</v>
      </c>
      <c r="CO7">
        <v>1.5623012059238098E-5</v>
      </c>
      <c r="CP7">
        <v>673.56223901705596</v>
      </c>
      <c r="CQ7">
        <v>2.5106634454397101</v>
      </c>
      <c r="CR7">
        <v>5.1017108548674698E-8</v>
      </c>
      <c r="CS7">
        <v>1757214.0601004299</v>
      </c>
      <c r="CT7">
        <v>0.99986769014705301</v>
      </c>
      <c r="CU7">
        <v>1.0060865093740901</v>
      </c>
      <c r="CV7" t="s">
        <v>930</v>
      </c>
      <c r="CW7" t="s">
        <v>931</v>
      </c>
      <c r="CX7">
        <v>1.56205721845394E-5</v>
      </c>
      <c r="CY7">
        <v>-2.4398746986511799E-9</v>
      </c>
      <c r="CZ7">
        <v>671.41969825254898</v>
      </c>
      <c r="DA7">
        <v>-2.1425407645068599</v>
      </c>
      <c r="DB7">
        <v>2.5103510306277199</v>
      </c>
      <c r="DC7">
        <v>-3.1241481198707199E-4</v>
      </c>
      <c r="DD7">
        <v>4.8577233850020198E-8</v>
      </c>
      <c r="DE7">
        <v>-2.43987469865453E-9</v>
      </c>
      <c r="DF7">
        <v>1672551.4074574001</v>
      </c>
      <c r="DG7">
        <v>-84662.652643029302</v>
      </c>
      <c r="DH7">
        <v>0.95169401975479995</v>
      </c>
      <c r="DI7">
        <v>-4.8173670392252697E-2</v>
      </c>
      <c r="DJ7">
        <v>-4.8180045086933201E-2</v>
      </c>
      <c r="DK7" t="s">
        <v>932</v>
      </c>
      <c r="DL7" t="s">
        <v>933</v>
      </c>
    </row>
    <row r="8" spans="1:116">
      <c r="A8" t="s">
        <v>710</v>
      </c>
      <c r="B8">
        <v>14478989.699999999</v>
      </c>
      <c r="C8">
        <v>612.48370255129498</v>
      </c>
      <c r="D8">
        <v>91.580011978832999</v>
      </c>
      <c r="E8">
        <v>612.82339669043301</v>
      </c>
      <c r="F8">
        <v>2625160.7264840999</v>
      </c>
      <c r="G8">
        <v>1589756.0808983101</v>
      </c>
      <c r="H8">
        <v>2.2406167499944601E-5</v>
      </c>
      <c r="I8">
        <v>7.0614185977515206E-5</v>
      </c>
      <c r="J8">
        <v>0.48330738078477498</v>
      </c>
      <c r="K8">
        <v>8121.4802011854299</v>
      </c>
      <c r="L8">
        <v>5.7214247636284601E-3</v>
      </c>
      <c r="M8">
        <v>274</v>
      </c>
      <c r="N8">
        <v>2722.848</v>
      </c>
      <c r="O8">
        <v>8.7843467213758397E-5</v>
      </c>
      <c r="P8">
        <v>2.9843873572041602E-2</v>
      </c>
      <c r="Q8">
        <v>1.1773735336561999E-2</v>
      </c>
      <c r="R8">
        <v>4.2545000000000002</v>
      </c>
      <c r="S8">
        <v>1292299.44609375</v>
      </c>
      <c r="T8">
        <v>528.26111111111095</v>
      </c>
      <c r="U8">
        <v>612.73039659798906</v>
      </c>
      <c r="V8">
        <v>0.03</v>
      </c>
      <c r="W8">
        <v>1150764.9680159299</v>
      </c>
      <c r="X8">
        <v>1.7987417136489499E-2</v>
      </c>
      <c r="Y8">
        <v>7.4561664896421096</v>
      </c>
      <c r="Z8">
        <v>7.4561665009139899</v>
      </c>
      <c r="AA8">
        <v>-1.12718803180201E-8</v>
      </c>
      <c r="AB8">
        <v>2.5240337618482402E-5</v>
      </c>
      <c r="AC8">
        <v>643.36058807887503</v>
      </c>
      <c r="AD8">
        <v>27283.246476804601</v>
      </c>
      <c r="AE8">
        <v>612.73039659798906</v>
      </c>
      <c r="AF8">
        <v>0</v>
      </c>
      <c r="AG8">
        <v>2.5277570352250901E-5</v>
      </c>
      <c r="AH8">
        <v>27.2013386672241</v>
      </c>
      <c r="AI8">
        <v>0.21068201820357399</v>
      </c>
      <c r="AJ8">
        <v>46.2174711061176</v>
      </c>
      <c r="AK8">
        <v>1.8494856880513599</v>
      </c>
      <c r="AL8">
        <v>1.1865982936325199</v>
      </c>
      <c r="AM8">
        <v>612.48370252521602</v>
      </c>
      <c r="AN8">
        <v>2.6079760573338701E-8</v>
      </c>
      <c r="AO8">
        <v>3.7232733768498902E-8</v>
      </c>
      <c r="AP8">
        <v>2.9037702566172099</v>
      </c>
      <c r="AQ8">
        <v>5.3511234479917501E-5</v>
      </c>
      <c r="AR8">
        <v>1.26574015430097E-5</v>
      </c>
      <c r="AS8">
        <v>23.142773689896401</v>
      </c>
      <c r="AT8">
        <v>12.6584129008922</v>
      </c>
      <c r="AU8">
        <v>2.66689997721413</v>
      </c>
      <c r="AV8">
        <v>0.236870279403082</v>
      </c>
      <c r="AW8">
        <v>1.5899560551950399E-2</v>
      </c>
      <c r="AX8">
        <v>0.236870277853377</v>
      </c>
      <c r="AY8">
        <v>1.5497048921897499E-9</v>
      </c>
      <c r="AZ8">
        <v>1035404.64558579</v>
      </c>
      <c r="BA8">
        <v>1.84281915409713E-5</v>
      </c>
      <c r="BB8">
        <v>1281998.90486383</v>
      </c>
      <c r="BC8">
        <v>-10300.54122992</v>
      </c>
      <c r="BD8">
        <v>-0.79707077651821101</v>
      </c>
      <c r="BE8">
        <v>1389285.84</v>
      </c>
      <c r="BF8">
        <v>0.92277547784106795</v>
      </c>
      <c r="BG8">
        <v>1</v>
      </c>
      <c r="BH8">
        <v>-0.111114616504406</v>
      </c>
      <c r="BI8">
        <v>4.5999999999999999E-2</v>
      </c>
      <c r="BJ8">
        <v>5625</v>
      </c>
      <c r="BK8">
        <v>1.03904570010414</v>
      </c>
      <c r="BL8">
        <v>84.222591440184402</v>
      </c>
      <c r="BM8">
        <v>1.2819989048638301</v>
      </c>
      <c r="BN8">
        <v>84.222591440184402</v>
      </c>
      <c r="BO8">
        <v>1.03904570010414</v>
      </c>
      <c r="BP8">
        <v>1955.6375936854699</v>
      </c>
      <c r="BQ8">
        <v>1.0002226381708199</v>
      </c>
      <c r="BR8" t="s">
        <v>710</v>
      </c>
      <c r="BS8" t="s">
        <v>921</v>
      </c>
      <c r="BT8">
        <v>14.4789897</v>
      </c>
      <c r="BU8">
        <v>14.4789897</v>
      </c>
      <c r="BV8">
        <v>0</v>
      </c>
      <c r="BW8">
        <v>15.382999999999999</v>
      </c>
      <c r="BX8">
        <v>-7.0000000000000001E-3</v>
      </c>
      <c r="BY8">
        <v>-0.90401029999999905</v>
      </c>
      <c r="BZ8">
        <v>1.00634813664923</v>
      </c>
      <c r="CA8">
        <v>1.0324913042158399</v>
      </c>
      <c r="CB8">
        <v>1.03904570010414</v>
      </c>
      <c r="CC8" t="s">
        <v>922</v>
      </c>
      <c r="CD8">
        <v>1.0324913042158399</v>
      </c>
      <c r="CE8" t="s">
        <v>923</v>
      </c>
      <c r="CF8">
        <v>0.89325399259198901</v>
      </c>
      <c r="CG8" t="s">
        <v>924</v>
      </c>
      <c r="CH8" t="s">
        <v>925</v>
      </c>
      <c r="CI8" t="s">
        <v>926</v>
      </c>
      <c r="CJ8">
        <v>1240985.1234315101</v>
      </c>
      <c r="CK8" t="s">
        <v>927</v>
      </c>
      <c r="CL8">
        <v>1389285.84</v>
      </c>
      <c r="CM8" t="s">
        <v>928</v>
      </c>
      <c r="CN8" t="s">
        <v>929</v>
      </c>
      <c r="CO8">
        <v>2.5276382604067599E-5</v>
      </c>
      <c r="CP8">
        <v>642.32473294466104</v>
      </c>
      <c r="CQ8">
        <v>2.9036788577791</v>
      </c>
      <c r="CR8">
        <v>3.6044985585146601E-8</v>
      </c>
      <c r="CS8">
        <v>1240985.1234315101</v>
      </c>
      <c r="CT8">
        <v>0.89325399259198901</v>
      </c>
      <c r="CU8">
        <v>1.03904570010414</v>
      </c>
      <c r="CV8" t="s">
        <v>930</v>
      </c>
      <c r="CW8" t="s">
        <v>931</v>
      </c>
      <c r="CX8">
        <v>2.5277570352250901E-5</v>
      </c>
      <c r="CY8">
        <v>1.1877481833048199E-9</v>
      </c>
      <c r="CZ8">
        <v>643.36058807887503</v>
      </c>
      <c r="DA8">
        <v>1.0358551342141</v>
      </c>
      <c r="DB8">
        <v>2.9037702566172099</v>
      </c>
      <c r="DC8">
        <v>9.1398838111267394E-5</v>
      </c>
      <c r="DD8">
        <v>3.7232733768498902E-8</v>
      </c>
      <c r="DE8">
        <v>1.18774818335229E-9</v>
      </c>
      <c r="DF8">
        <v>1281998.90486383</v>
      </c>
      <c r="DG8">
        <v>41013.781432319898</v>
      </c>
      <c r="DH8">
        <v>0.92277547784106795</v>
      </c>
      <c r="DI8">
        <v>2.95214852490794E-2</v>
      </c>
      <c r="DJ8">
        <v>3.3049373967437602E-2</v>
      </c>
      <c r="DK8" t="s">
        <v>932</v>
      </c>
      <c r="DL8" t="s">
        <v>933</v>
      </c>
    </row>
    <row r="9" spans="1:116">
      <c r="A9" t="s">
        <v>711</v>
      </c>
      <c r="B9">
        <v>14478989.699999999</v>
      </c>
      <c r="C9">
        <v>612.48370255129498</v>
      </c>
      <c r="D9">
        <v>91.580011978832999</v>
      </c>
      <c r="E9">
        <v>612.82339669043301</v>
      </c>
      <c r="F9">
        <v>2625160.7264840999</v>
      </c>
      <c r="G9">
        <v>1589756.0808983101</v>
      </c>
      <c r="H9">
        <v>2.2406167499944601E-5</v>
      </c>
      <c r="I9">
        <v>7.0614185977515206E-5</v>
      </c>
      <c r="J9">
        <v>0.48330738078477498</v>
      </c>
      <c r="K9">
        <v>8121.4802011854299</v>
      </c>
      <c r="L9">
        <v>5.7214247636284601E-3</v>
      </c>
      <c r="M9">
        <v>275</v>
      </c>
      <c r="N9">
        <v>3354.7440000000001</v>
      </c>
      <c r="O9">
        <v>8.7843467213758397E-5</v>
      </c>
      <c r="P9">
        <v>2.9843873572041602E-2</v>
      </c>
      <c r="Q9">
        <v>1.1773735336561999E-2</v>
      </c>
      <c r="R9">
        <v>4.2545000000000002</v>
      </c>
      <c r="S9">
        <v>823856.14765625005</v>
      </c>
      <c r="T9">
        <v>590.26111111111095</v>
      </c>
      <c r="U9">
        <v>633.96811758474905</v>
      </c>
      <c r="V9">
        <v>0.03</v>
      </c>
      <c r="W9">
        <v>1417824.96557341</v>
      </c>
      <c r="X9">
        <v>1.6693187942087299E-2</v>
      </c>
      <c r="Y9">
        <v>7.7398110504563702</v>
      </c>
      <c r="Z9">
        <v>7.7398110599011103</v>
      </c>
      <c r="AA9">
        <v>-9.4447392129382007E-9</v>
      </c>
      <c r="AB9">
        <v>1.7916480839867901E-5</v>
      </c>
      <c r="AC9">
        <v>623.58373715747302</v>
      </c>
      <c r="AD9">
        <v>32383.014299600702</v>
      </c>
      <c r="AE9">
        <v>633.968117832404</v>
      </c>
      <c r="AF9">
        <v>2.4765540729276799E-7</v>
      </c>
      <c r="AG9">
        <v>1.7934156917623201E-5</v>
      </c>
      <c r="AH9">
        <v>38.3206377285684</v>
      </c>
      <c r="AI9">
        <v>0.25006257279372501</v>
      </c>
      <c r="AJ9">
        <v>38.920018777907202</v>
      </c>
      <c r="AK9">
        <v>0.68243958363998203</v>
      </c>
      <c r="AL9">
        <v>1.1865982936325199</v>
      </c>
      <c r="AM9">
        <v>612.48370254529505</v>
      </c>
      <c r="AN9">
        <v>6.0005049817846198E-9</v>
      </c>
      <c r="AO9">
        <v>1.7676077755221601E-8</v>
      </c>
      <c r="AP9">
        <v>3.2046695188828198</v>
      </c>
      <c r="AQ9">
        <v>4.3934225597007699E-5</v>
      </c>
      <c r="AR9">
        <v>8.9759164976891908E-6</v>
      </c>
      <c r="AS9">
        <v>19.4791893615978</v>
      </c>
      <c r="AT9">
        <v>11.796733417337499</v>
      </c>
      <c r="AU9">
        <v>2.9499215089011099</v>
      </c>
      <c r="AV9">
        <v>0.25474800998170799</v>
      </c>
      <c r="AW9">
        <v>1.1286068209434201E-2</v>
      </c>
      <c r="AX9">
        <v>0.25474800844941498</v>
      </c>
      <c r="AY9">
        <v>1.53229268162747E-9</v>
      </c>
      <c r="AZ9">
        <v>1035404.64558579</v>
      </c>
      <c r="BA9">
        <v>1.37094403457626E-5</v>
      </c>
      <c r="BB9">
        <v>818109.85464391997</v>
      </c>
      <c r="BC9">
        <v>-5746.2930123300803</v>
      </c>
      <c r="BD9">
        <v>-0.69748742285621601</v>
      </c>
      <c r="BE9">
        <v>1041964.38</v>
      </c>
      <c r="BF9">
        <v>0.78516105765911104</v>
      </c>
      <c r="BG9">
        <v>1</v>
      </c>
      <c r="BH9">
        <v>9.9644021126698207E-2</v>
      </c>
      <c r="BI9">
        <v>4.5999999999999999E-2</v>
      </c>
      <c r="BJ9">
        <v>5625</v>
      </c>
      <c r="BK9">
        <v>1.0501109849641901</v>
      </c>
      <c r="BL9">
        <v>22.222591440184399</v>
      </c>
      <c r="BM9">
        <v>0.81810985464392005</v>
      </c>
      <c r="BN9">
        <v>22.222591440184399</v>
      </c>
      <c r="BO9">
        <v>1.0501109849641901</v>
      </c>
      <c r="BP9">
        <v>316.03625510260599</v>
      </c>
      <c r="BQ9">
        <v>0.97819366881230196</v>
      </c>
      <c r="BR9" t="s">
        <v>711</v>
      </c>
      <c r="BS9" t="s">
        <v>921</v>
      </c>
      <c r="BT9">
        <v>14.4789897</v>
      </c>
      <c r="BU9">
        <v>14.4789897</v>
      </c>
      <c r="BV9">
        <v>0</v>
      </c>
      <c r="BW9">
        <v>15.382999999999999</v>
      </c>
      <c r="BX9">
        <v>-7.0000000000000001E-3</v>
      </c>
      <c r="BY9">
        <v>-0.90401029999999905</v>
      </c>
      <c r="BZ9">
        <v>1.00634813664923</v>
      </c>
      <c r="CA9">
        <v>1.0434867882407699</v>
      </c>
      <c r="CB9">
        <v>1.0501109849641901</v>
      </c>
      <c r="CC9" t="s">
        <v>922</v>
      </c>
      <c r="CD9">
        <v>1.0434867882407699</v>
      </c>
      <c r="CE9" t="s">
        <v>923</v>
      </c>
      <c r="CF9">
        <v>0.72085840207540697</v>
      </c>
      <c r="CG9" t="s">
        <v>924</v>
      </c>
      <c r="CH9" t="s">
        <v>925</v>
      </c>
      <c r="CI9" t="s">
        <v>926</v>
      </c>
      <c r="CJ9">
        <v>751108.77798629203</v>
      </c>
      <c r="CK9" t="s">
        <v>927</v>
      </c>
      <c r="CL9">
        <v>1041964.38</v>
      </c>
      <c r="CM9" t="s">
        <v>928</v>
      </c>
      <c r="CN9" t="s">
        <v>929</v>
      </c>
      <c r="CO9">
        <v>1.7932712125523799E-5</v>
      </c>
      <c r="CP9">
        <v>623.02837355474605</v>
      </c>
      <c r="CQ9">
        <v>3.2044830704982399</v>
      </c>
      <c r="CR9">
        <v>1.6231285655830301E-8</v>
      </c>
      <c r="CS9">
        <v>751108.77798629203</v>
      </c>
      <c r="CT9">
        <v>0.72085840207540697</v>
      </c>
      <c r="CU9">
        <v>1.0501109849641901</v>
      </c>
      <c r="CV9" t="s">
        <v>930</v>
      </c>
      <c r="CW9" t="s">
        <v>931</v>
      </c>
      <c r="CX9">
        <v>1.7934156917623201E-5</v>
      </c>
      <c r="CY9">
        <v>1.44479209936751E-9</v>
      </c>
      <c r="CZ9">
        <v>623.58373715747302</v>
      </c>
      <c r="DA9">
        <v>0.55536360272697005</v>
      </c>
      <c r="DB9">
        <v>3.2046695188828198</v>
      </c>
      <c r="DC9">
        <v>1.86448384581706E-4</v>
      </c>
      <c r="DD9">
        <v>1.7676077755221601E-8</v>
      </c>
      <c r="DE9">
        <v>1.44479209939126E-9</v>
      </c>
      <c r="DF9">
        <v>818109.85464391997</v>
      </c>
      <c r="DG9">
        <v>67001.076657627797</v>
      </c>
      <c r="DH9">
        <v>0.78516105765911104</v>
      </c>
      <c r="DI9">
        <v>6.4302655583704196E-2</v>
      </c>
      <c r="DJ9">
        <v>8.9202893936689703E-2</v>
      </c>
      <c r="DK9" t="s">
        <v>932</v>
      </c>
      <c r="DL9" t="s">
        <v>933</v>
      </c>
    </row>
    <row r="10" spans="1:116">
      <c r="A10" t="s">
        <v>712</v>
      </c>
      <c r="B10">
        <v>16547416.800000001</v>
      </c>
      <c r="C10">
        <v>623.23870133313596</v>
      </c>
      <c r="D10">
        <v>113.823003710151</v>
      </c>
      <c r="E10">
        <v>574.34988711112999</v>
      </c>
      <c r="F10">
        <v>2563035.5779140098</v>
      </c>
      <c r="G10">
        <v>1671616.28079932</v>
      </c>
      <c r="H10">
        <v>2.3752482411014499E-5</v>
      </c>
      <c r="I10">
        <v>6.5759231557403194E-5</v>
      </c>
      <c r="J10">
        <v>0.46027765484939798</v>
      </c>
      <c r="K10">
        <v>10140.600460117201</v>
      </c>
      <c r="L10">
        <v>3.63804615863239E-3</v>
      </c>
      <c r="M10">
        <v>276</v>
      </c>
      <c r="N10">
        <v>3404.9160000000002</v>
      </c>
      <c r="O10">
        <v>8.7843467213758397E-5</v>
      </c>
      <c r="P10">
        <v>2.9843873572041602E-2</v>
      </c>
      <c r="Q10">
        <v>1.1773735336561999E-2</v>
      </c>
      <c r="R10">
        <v>4.2545000000000002</v>
      </c>
      <c r="S10">
        <v>1028755.41328125</v>
      </c>
      <c r="T10">
        <v>589.70555555555597</v>
      </c>
      <c r="U10">
        <v>632.77173143411403</v>
      </c>
      <c r="V10">
        <v>0.03</v>
      </c>
      <c r="W10">
        <v>1545271.74695948</v>
      </c>
      <c r="X10">
        <v>1.52675496088559E-2</v>
      </c>
      <c r="Y10">
        <v>8.0931078906634806</v>
      </c>
      <c r="Z10">
        <v>8.0931078934007701</v>
      </c>
      <c r="AA10">
        <v>-2.73729483524221E-9</v>
      </c>
      <c r="AB10">
        <v>1.1332711520924399E-5</v>
      </c>
      <c r="AC10">
        <v>638.40589998074404</v>
      </c>
      <c r="AD10">
        <v>33753.168307307002</v>
      </c>
      <c r="AE10">
        <v>632.77173143411505</v>
      </c>
      <c r="AF10">
        <v>0</v>
      </c>
      <c r="AG10">
        <v>1.1355663459020701E-5</v>
      </c>
      <c r="AH10">
        <v>38.522602311885002</v>
      </c>
      <c r="AI10">
        <v>0.25898197508119603</v>
      </c>
      <c r="AJ10">
        <v>25.686318436393201</v>
      </c>
      <c r="AK10">
        <v>0.89381273461534505</v>
      </c>
      <c r="AL10">
        <v>1.44877355388052</v>
      </c>
      <c r="AM10">
        <v>623.23870133073501</v>
      </c>
      <c r="AN10">
        <v>2.4015207600314199E-9</v>
      </c>
      <c r="AO10">
        <v>2.2951938096319901E-8</v>
      </c>
      <c r="AP10">
        <v>2.76116417589787</v>
      </c>
      <c r="AQ10">
        <v>3.1561278784146103E-5</v>
      </c>
      <c r="AR10">
        <v>5.6893076985585001E-6</v>
      </c>
      <c r="AS10">
        <v>12.869117665838299</v>
      </c>
      <c r="AT10">
        <v>9.7241523091247206</v>
      </c>
      <c r="AU10">
        <v>2.51838017100749</v>
      </c>
      <c r="AV10">
        <v>0.24278400489037799</v>
      </c>
      <c r="AW10">
        <v>8.4149008603520495E-3</v>
      </c>
      <c r="AX10">
        <v>0.24278399485371399</v>
      </c>
      <c r="AY10">
        <v>1.0036664110924E-8</v>
      </c>
      <c r="AZ10">
        <v>891419.29711468401</v>
      </c>
      <c r="BA10">
        <v>1.1430424550500801E-5</v>
      </c>
      <c r="BB10">
        <v>1028053.16373605</v>
      </c>
      <c r="BC10">
        <v>-702.24954519711901</v>
      </c>
      <c r="BD10">
        <v>-6.8262051030892806E-2</v>
      </c>
      <c r="BE10">
        <v>1142687.6033999999</v>
      </c>
      <c r="BF10">
        <v>0.89967998311799402</v>
      </c>
      <c r="BG10">
        <v>1</v>
      </c>
      <c r="BH10">
        <v>1.4274736070982501E-2</v>
      </c>
      <c r="BI10">
        <v>4.5999999999999999E-2</v>
      </c>
      <c r="BJ10">
        <v>5625</v>
      </c>
      <c r="BK10">
        <v>1.0371708305706699</v>
      </c>
      <c r="BL10">
        <v>33.533145777580899</v>
      </c>
      <c r="BM10">
        <v>1.0280531637360499</v>
      </c>
      <c r="BN10">
        <v>33.533145777580899</v>
      </c>
      <c r="BO10">
        <v>1.0371708305706699</v>
      </c>
      <c r="BP10">
        <v>41.820203534019797</v>
      </c>
      <c r="BQ10">
        <v>0.94959992944753002</v>
      </c>
      <c r="BR10" t="s">
        <v>712</v>
      </c>
      <c r="BS10" t="s">
        <v>921</v>
      </c>
      <c r="BT10">
        <v>16.547416800000001</v>
      </c>
      <c r="BU10">
        <v>16.547416800000001</v>
      </c>
      <c r="BV10">
        <v>0</v>
      </c>
      <c r="BW10">
        <v>15.382999999999999</v>
      </c>
      <c r="BX10">
        <v>-7.0000000000000001E-3</v>
      </c>
      <c r="BY10">
        <v>1.1644167999999999</v>
      </c>
      <c r="BZ10">
        <v>0.99188221105810204</v>
      </c>
      <c r="CA10">
        <v>1.04565927184464</v>
      </c>
      <c r="CB10">
        <v>1.0371708305706699</v>
      </c>
      <c r="CC10" t="s">
        <v>922</v>
      </c>
      <c r="CD10">
        <v>1.04565927184464</v>
      </c>
      <c r="CE10" t="s">
        <v>923</v>
      </c>
      <c r="CF10">
        <v>0.99900558386974503</v>
      </c>
      <c r="CG10" t="s">
        <v>924</v>
      </c>
      <c r="CH10" t="s">
        <v>925</v>
      </c>
      <c r="CI10" t="s">
        <v>926</v>
      </c>
      <c r="CJ10">
        <v>1141551.2964153399</v>
      </c>
      <c r="CK10" t="s">
        <v>927</v>
      </c>
      <c r="CL10">
        <v>1142687.6033999999</v>
      </c>
      <c r="CM10" t="s">
        <v>928</v>
      </c>
      <c r="CN10" t="s">
        <v>929</v>
      </c>
      <c r="CO10">
        <v>1.1358182790652599E-5</v>
      </c>
      <c r="CP10">
        <v>639.39317766963597</v>
      </c>
      <c r="CQ10">
        <v>2.7616911338283701</v>
      </c>
      <c r="CR10">
        <v>2.5471269728199998E-8</v>
      </c>
      <c r="CS10">
        <v>1141551.2964153399</v>
      </c>
      <c r="CT10">
        <v>0.99900558386974503</v>
      </c>
      <c r="CU10">
        <v>1.0371708305706699</v>
      </c>
      <c r="CV10" t="s">
        <v>930</v>
      </c>
      <c r="CW10" t="s">
        <v>931</v>
      </c>
      <c r="CX10">
        <v>1.1355663459020701E-5</v>
      </c>
      <c r="CY10">
        <v>-2.5193316319207798E-9</v>
      </c>
      <c r="CZ10">
        <v>638.40589998074404</v>
      </c>
      <c r="DA10">
        <v>-0.98727768889193601</v>
      </c>
      <c r="DB10">
        <v>2.76116417589787</v>
      </c>
      <c r="DC10">
        <v>-5.2695793050450102E-4</v>
      </c>
      <c r="DD10">
        <v>2.2951938096319901E-8</v>
      </c>
      <c r="DE10">
        <v>-2.5193316318800999E-9</v>
      </c>
      <c r="DF10">
        <v>1028053.16373605</v>
      </c>
      <c r="DG10">
        <v>-113498.13267928699</v>
      </c>
      <c r="DH10">
        <v>0.89967998311799402</v>
      </c>
      <c r="DI10">
        <v>-9.9325600751750995E-2</v>
      </c>
      <c r="DJ10">
        <v>-9.9424470048509295E-2</v>
      </c>
      <c r="DK10" t="s">
        <v>932</v>
      </c>
      <c r="DL10" t="s">
        <v>933</v>
      </c>
    </row>
    <row r="11" spans="1:116">
      <c r="A11" t="s">
        <v>713</v>
      </c>
      <c r="B11">
        <v>14478989.699999999</v>
      </c>
      <c r="C11">
        <v>612.48370255129498</v>
      </c>
      <c r="D11">
        <v>91.580011978832999</v>
      </c>
      <c r="E11">
        <v>612.82339669043301</v>
      </c>
      <c r="F11">
        <v>2625160.7264840999</v>
      </c>
      <c r="G11">
        <v>1589756.0808983101</v>
      </c>
      <c r="H11">
        <v>2.2406167499944601E-5</v>
      </c>
      <c r="I11">
        <v>7.0614185977515206E-5</v>
      </c>
      <c r="J11">
        <v>0.48330738078477498</v>
      </c>
      <c r="K11">
        <v>8121.4802011854299</v>
      </c>
      <c r="L11">
        <v>5.7214247636284601E-3</v>
      </c>
      <c r="M11">
        <v>277</v>
      </c>
      <c r="N11">
        <v>4065.288</v>
      </c>
      <c r="O11">
        <v>8.7843467213758397E-5</v>
      </c>
      <c r="P11">
        <v>2.9843873572041602E-2</v>
      </c>
      <c r="Q11">
        <v>1.1773735336561999E-2</v>
      </c>
      <c r="R11">
        <v>4.2545000000000002</v>
      </c>
      <c r="S11">
        <v>1032900.9701562501</v>
      </c>
      <c r="T11">
        <v>587.53888888888901</v>
      </c>
      <c r="U11">
        <v>632.75845882971998</v>
      </c>
      <c r="V11">
        <v>0.03</v>
      </c>
      <c r="W11">
        <v>1718124.1902947</v>
      </c>
      <c r="X11">
        <v>1.56218004869871E-2</v>
      </c>
      <c r="Y11">
        <v>8.0008192011435906</v>
      </c>
      <c r="Z11">
        <v>8.0008192058973595</v>
      </c>
      <c r="AA11">
        <v>-4.7537724867652303E-9</v>
      </c>
      <c r="AB11">
        <v>1.30375815828695E-5</v>
      </c>
      <c r="AC11">
        <v>624.52414972831002</v>
      </c>
      <c r="AD11">
        <v>37961.652280068403</v>
      </c>
      <c r="AE11">
        <v>632.75845908742201</v>
      </c>
      <c r="AF11">
        <v>2.57702595263254E-7</v>
      </c>
      <c r="AG11">
        <v>1.30546362142491E-5</v>
      </c>
      <c r="AH11">
        <v>52.660914700432102</v>
      </c>
      <c r="AI11">
        <v>0.29314097658820298</v>
      </c>
      <c r="AJ11">
        <v>33.211208954616303</v>
      </c>
      <c r="AK11">
        <v>0.75875574203221896</v>
      </c>
      <c r="AL11">
        <v>1.1865982936325199</v>
      </c>
      <c r="AM11">
        <v>612.48370254934798</v>
      </c>
      <c r="AN11">
        <v>1.9474555301712801E-9</v>
      </c>
      <c r="AO11">
        <v>1.7054631379572902E-8</v>
      </c>
      <c r="AP11">
        <v>3.4995533344712899</v>
      </c>
      <c r="AQ11">
        <v>3.6842088507255301E-5</v>
      </c>
      <c r="AR11">
        <v>6.5358454228143197E-6</v>
      </c>
      <c r="AS11">
        <v>16.627298108486201</v>
      </c>
      <c r="AT11">
        <v>11.005229045390699</v>
      </c>
      <c r="AU11">
        <v>3.2260835899426801</v>
      </c>
      <c r="AV11">
        <v>0.273469744528609</v>
      </c>
      <c r="AW11">
        <v>8.2127196934178998E-3</v>
      </c>
      <c r="AX11">
        <v>0.27346973235927802</v>
      </c>
      <c r="AY11">
        <v>1.2169330931843799E-8</v>
      </c>
      <c r="AZ11">
        <v>1035404.64558579</v>
      </c>
      <c r="BA11">
        <v>1.0527654527894601E-5</v>
      </c>
      <c r="BB11">
        <v>1027912.52755709</v>
      </c>
      <c r="BC11">
        <v>-4988.4425991642102</v>
      </c>
      <c r="BD11">
        <v>-0.48295458551167703</v>
      </c>
      <c r="BE11">
        <v>1226044.7538000001</v>
      </c>
      <c r="BF11">
        <v>0.838397231725169</v>
      </c>
      <c r="BG11">
        <v>1</v>
      </c>
      <c r="BH11">
        <v>7.5098926528288604E-2</v>
      </c>
      <c r="BI11">
        <v>4.5999999999999999E-2</v>
      </c>
      <c r="BJ11">
        <v>5625</v>
      </c>
      <c r="BK11">
        <v>1.0508119021923901</v>
      </c>
      <c r="BL11">
        <v>24.944813662406499</v>
      </c>
      <c r="BM11">
        <v>1.02791252755709</v>
      </c>
      <c r="BN11">
        <v>24.944813662406499</v>
      </c>
      <c r="BO11">
        <v>1.0508119021923901</v>
      </c>
      <c r="BP11">
        <v>226.658635659661</v>
      </c>
      <c r="BQ11">
        <v>0.98252973691244705</v>
      </c>
      <c r="BR11" t="s">
        <v>713</v>
      </c>
      <c r="BS11" t="s">
        <v>921</v>
      </c>
      <c r="BT11">
        <v>14.4789897</v>
      </c>
      <c r="BU11">
        <v>14.4789897</v>
      </c>
      <c r="BV11">
        <v>0</v>
      </c>
      <c r="BW11">
        <v>15.382999999999999</v>
      </c>
      <c r="BX11">
        <v>-7.0000000000000001E-3</v>
      </c>
      <c r="BY11">
        <v>-0.90401029999999905</v>
      </c>
      <c r="BZ11">
        <v>1.00634813664923</v>
      </c>
      <c r="CA11">
        <v>1.0441832840186001</v>
      </c>
      <c r="CB11">
        <v>1.0508119021923901</v>
      </c>
      <c r="CC11" t="s">
        <v>922</v>
      </c>
      <c r="CD11">
        <v>1.0441832840186001</v>
      </c>
      <c r="CE11" t="s">
        <v>923</v>
      </c>
      <c r="CF11">
        <v>0.77635061951378204</v>
      </c>
      <c r="CG11" t="s">
        <v>924</v>
      </c>
      <c r="CH11" t="s">
        <v>925</v>
      </c>
      <c r="CI11" t="s">
        <v>926</v>
      </c>
      <c r="CJ11">
        <v>951840.60416425206</v>
      </c>
      <c r="CK11" t="s">
        <v>927</v>
      </c>
      <c r="CL11">
        <v>1226044.7538000001</v>
      </c>
      <c r="CM11" t="s">
        <v>928</v>
      </c>
      <c r="CN11" t="s">
        <v>929</v>
      </c>
      <c r="CO11">
        <v>1.3053377610436099E-5</v>
      </c>
      <c r="CP11">
        <v>623.91788048922604</v>
      </c>
      <c r="CQ11">
        <v>3.4992915183309301</v>
      </c>
      <c r="CR11">
        <v>1.5796027566587101E-8</v>
      </c>
      <c r="CS11">
        <v>951840.60416425206</v>
      </c>
      <c r="CT11">
        <v>0.77635061951378204</v>
      </c>
      <c r="CU11">
        <v>1.0508119021923901</v>
      </c>
      <c r="CV11" t="s">
        <v>930</v>
      </c>
      <c r="CW11" t="s">
        <v>931</v>
      </c>
      <c r="CX11">
        <v>1.30546362142491E-5</v>
      </c>
      <c r="CY11">
        <v>1.25860381297054E-9</v>
      </c>
      <c r="CZ11">
        <v>624.52414972831002</v>
      </c>
      <c r="DA11">
        <v>0.606269239083986</v>
      </c>
      <c r="DB11">
        <v>3.4995533344712899</v>
      </c>
      <c r="DC11">
        <v>2.61816140358473E-4</v>
      </c>
      <c r="DD11">
        <v>1.7054631379572902E-8</v>
      </c>
      <c r="DE11">
        <v>1.2586038129858099E-9</v>
      </c>
      <c r="DF11">
        <v>1027912.52755709</v>
      </c>
      <c r="DG11">
        <v>76071.923392833705</v>
      </c>
      <c r="DH11">
        <v>0.838397231725169</v>
      </c>
      <c r="DI11">
        <v>6.20466122113865E-2</v>
      </c>
      <c r="DJ11">
        <v>7.9920863913582593E-2</v>
      </c>
      <c r="DK11" t="s">
        <v>932</v>
      </c>
      <c r="DL11" t="s">
        <v>933</v>
      </c>
    </row>
    <row r="12" spans="1:116">
      <c r="A12" t="s">
        <v>714</v>
      </c>
      <c r="B12">
        <v>16547416.800000001</v>
      </c>
      <c r="C12">
        <v>623.23870133313596</v>
      </c>
      <c r="D12">
        <v>113.823003710151</v>
      </c>
      <c r="E12">
        <v>574.34988711112999</v>
      </c>
      <c r="F12">
        <v>2563035.5779140098</v>
      </c>
      <c r="G12">
        <v>1671616.28079932</v>
      </c>
      <c r="H12">
        <v>2.3752482411014499E-5</v>
      </c>
      <c r="I12">
        <v>6.5759231557403194E-5</v>
      </c>
      <c r="J12">
        <v>0.46027765484939798</v>
      </c>
      <c r="K12">
        <v>10140.600460117201</v>
      </c>
      <c r="L12">
        <v>3.63804615863239E-3</v>
      </c>
      <c r="M12">
        <v>278</v>
      </c>
      <c r="N12">
        <v>4065.288</v>
      </c>
      <c r="O12">
        <v>8.7843467213758397E-5</v>
      </c>
      <c r="P12">
        <v>2.9843873572041602E-2</v>
      </c>
      <c r="Q12">
        <v>1.1773735336561999E-2</v>
      </c>
      <c r="R12">
        <v>4.2545000000000002</v>
      </c>
      <c r="S12">
        <v>1168226.98828125</v>
      </c>
      <c r="T12">
        <v>591.03888888888901</v>
      </c>
      <c r="U12">
        <v>631.99950641399801</v>
      </c>
      <c r="V12">
        <v>0.03</v>
      </c>
      <c r="W12">
        <v>1844972.00214438</v>
      </c>
      <c r="X12">
        <v>1.4409273835108399E-2</v>
      </c>
      <c r="Y12">
        <v>8.3306512273914599</v>
      </c>
      <c r="Z12">
        <v>8.3306512327619107</v>
      </c>
      <c r="AA12">
        <v>-5.3704560798451001E-9</v>
      </c>
      <c r="AB12">
        <v>8.4234741448605001E-6</v>
      </c>
      <c r="AC12">
        <v>637.31535354763901</v>
      </c>
      <c r="AD12">
        <v>39150.367066324601</v>
      </c>
      <c r="AE12">
        <v>631.99950641399801</v>
      </c>
      <c r="AF12">
        <v>0</v>
      </c>
      <c r="AG12">
        <v>8.4444249761939104E-6</v>
      </c>
      <c r="AH12">
        <v>51.827254589752997</v>
      </c>
      <c r="AI12">
        <v>0.30039370810104199</v>
      </c>
      <c r="AJ12">
        <v>22.155457580529799</v>
      </c>
      <c r="AK12">
        <v>0.87009276950557901</v>
      </c>
      <c r="AL12">
        <v>1.44877355388052</v>
      </c>
      <c r="AM12">
        <v>623.23870133719197</v>
      </c>
      <c r="AN12">
        <v>-4.0557779357186502E-9</v>
      </c>
      <c r="AO12">
        <v>2.09508313334137E-8</v>
      </c>
      <c r="AP12">
        <v>2.96215785924419</v>
      </c>
      <c r="AQ12">
        <v>2.74234855502027E-5</v>
      </c>
      <c r="AR12">
        <v>4.2326879037636603E-6</v>
      </c>
      <c r="AS12">
        <v>11.105212914772601</v>
      </c>
      <c r="AT12">
        <v>8.9870731501860597</v>
      </c>
      <c r="AU12">
        <v>2.69966022855971</v>
      </c>
      <c r="AV12">
        <v>0.26249763068448601</v>
      </c>
      <c r="AW12">
        <v>6.2546990363130904E-3</v>
      </c>
      <c r="AX12">
        <v>0.26249762437178398</v>
      </c>
      <c r="AY12">
        <v>6.31270252737792E-9</v>
      </c>
      <c r="AZ12">
        <v>891419.29711468401</v>
      </c>
      <c r="BA12">
        <v>9.2579419643759099E-6</v>
      </c>
      <c r="BB12">
        <v>1158631.62354913</v>
      </c>
      <c r="BC12">
        <v>-9595.3647321243807</v>
      </c>
      <c r="BD12">
        <v>-0.82136133032173197</v>
      </c>
      <c r="BE12">
        <v>1316348.3333999999</v>
      </c>
      <c r="BF12">
        <v>0.88018618943854499</v>
      </c>
      <c r="BG12">
        <v>1</v>
      </c>
      <c r="BH12">
        <v>1.42044334240733E-2</v>
      </c>
      <c r="BI12">
        <v>4.5999999999999999E-2</v>
      </c>
      <c r="BJ12">
        <v>5625</v>
      </c>
      <c r="BK12">
        <v>1.0370179314174599</v>
      </c>
      <c r="BL12">
        <v>32.199812444247499</v>
      </c>
      <c r="BM12">
        <v>1.1586316235491301</v>
      </c>
      <c r="BN12">
        <v>32.199812444247499</v>
      </c>
      <c r="BO12">
        <v>1.0370179314174599</v>
      </c>
      <c r="BP12">
        <v>60.842925904915703</v>
      </c>
      <c r="BQ12">
        <v>0.95766359388706801</v>
      </c>
      <c r="BR12" t="s">
        <v>714</v>
      </c>
      <c r="BS12" t="s">
        <v>921</v>
      </c>
      <c r="BT12">
        <v>16.547416800000001</v>
      </c>
      <c r="BU12">
        <v>16.547416800000001</v>
      </c>
      <c r="BV12">
        <v>0</v>
      </c>
      <c r="BW12">
        <v>15.382999999999999</v>
      </c>
      <c r="BX12">
        <v>-7.0000000000000001E-3</v>
      </c>
      <c r="BY12">
        <v>1.1644167999999999</v>
      </c>
      <c r="BZ12">
        <v>0.99188221105810204</v>
      </c>
      <c r="CA12">
        <v>1.0455051213300901</v>
      </c>
      <c r="CB12">
        <v>1.0370179314174599</v>
      </c>
      <c r="CC12" t="s">
        <v>922</v>
      </c>
      <c r="CD12">
        <v>1.0455051213300901</v>
      </c>
      <c r="CE12" t="s">
        <v>923</v>
      </c>
      <c r="CF12">
        <v>0.98607542211809995</v>
      </c>
      <c r="CG12" t="s">
        <v>924</v>
      </c>
      <c r="CH12" t="s">
        <v>925</v>
      </c>
      <c r="CI12" t="s">
        <v>926</v>
      </c>
      <c r="CJ12">
        <v>1298018.7385118599</v>
      </c>
      <c r="CK12" t="s">
        <v>927</v>
      </c>
      <c r="CL12">
        <v>1316348.3333999999</v>
      </c>
      <c r="CM12" t="s">
        <v>928</v>
      </c>
      <c r="CN12" t="s">
        <v>929</v>
      </c>
      <c r="CO12">
        <v>8.4469260648453102E-6</v>
      </c>
      <c r="CP12">
        <v>638.33805705849704</v>
      </c>
      <c r="CQ12">
        <v>2.96297290130437</v>
      </c>
      <c r="CR12">
        <v>2.3451919984808399E-8</v>
      </c>
      <c r="CS12">
        <v>1298018.7385118599</v>
      </c>
      <c r="CT12">
        <v>0.98607542211809995</v>
      </c>
      <c r="CU12">
        <v>1.0370179314174599</v>
      </c>
      <c r="CV12" t="s">
        <v>930</v>
      </c>
      <c r="CW12" t="s">
        <v>931</v>
      </c>
      <c r="CX12">
        <v>8.4444249761939104E-6</v>
      </c>
      <c r="CY12">
        <v>-2.5010886513997899E-9</v>
      </c>
      <c r="CZ12">
        <v>637.31535354763901</v>
      </c>
      <c r="DA12">
        <v>-1.02270351085804</v>
      </c>
      <c r="DB12">
        <v>2.96215785924419</v>
      </c>
      <c r="DC12">
        <v>-8.1504206017557501E-4</v>
      </c>
      <c r="DD12">
        <v>2.09508313334137E-8</v>
      </c>
      <c r="DE12">
        <v>-2.5010886513946998E-9</v>
      </c>
      <c r="DF12">
        <v>1158631.62354913</v>
      </c>
      <c r="DG12">
        <v>-139387.11496273399</v>
      </c>
      <c r="DH12">
        <v>0.88018618943854499</v>
      </c>
      <c r="DI12">
        <v>-0.105889232679555</v>
      </c>
      <c r="DJ12">
        <v>-0.10738451674629899</v>
      </c>
      <c r="DK12" t="s">
        <v>932</v>
      </c>
      <c r="DL12" t="s">
        <v>933</v>
      </c>
    </row>
    <row r="13" spans="1:116">
      <c r="A13" t="s">
        <v>715</v>
      </c>
      <c r="B13">
        <v>16547416.800000001</v>
      </c>
      <c r="C13">
        <v>623.23870133313596</v>
      </c>
      <c r="D13">
        <v>113.823003710151</v>
      </c>
      <c r="E13">
        <v>574.34988711112999</v>
      </c>
      <c r="F13">
        <v>2563035.5779140098</v>
      </c>
      <c r="G13">
        <v>1671616.28079932</v>
      </c>
      <c r="H13">
        <v>2.3752482411014499E-5</v>
      </c>
      <c r="I13">
        <v>6.5759231557403194E-5</v>
      </c>
      <c r="J13">
        <v>0.46027765484939798</v>
      </c>
      <c r="K13">
        <v>10140.600460117201</v>
      </c>
      <c r="L13">
        <v>3.63804615863239E-3</v>
      </c>
      <c r="M13">
        <v>281</v>
      </c>
      <c r="N13">
        <v>3395.424</v>
      </c>
      <c r="O13">
        <v>8.7843467213758397E-5</v>
      </c>
      <c r="P13">
        <v>2.9843873572041602E-2</v>
      </c>
      <c r="Q13">
        <v>1.1773735336561999E-2</v>
      </c>
      <c r="R13">
        <v>4.2545000000000002</v>
      </c>
      <c r="S13">
        <v>1396910.58984375</v>
      </c>
      <c r="T13">
        <v>562.26111111111095</v>
      </c>
      <c r="U13">
        <v>620.90262507794603</v>
      </c>
      <c r="V13">
        <v>0.03</v>
      </c>
      <c r="W13">
        <v>1540963.9404167801</v>
      </c>
      <c r="X13">
        <v>1.5281701919476901E-2</v>
      </c>
      <c r="Y13">
        <v>8.0893595284883109</v>
      </c>
      <c r="Z13">
        <v>8.0893595311426303</v>
      </c>
      <c r="AA13">
        <v>-2.6543229836306599E-9</v>
      </c>
      <c r="AB13">
        <v>1.13856079606808E-5</v>
      </c>
      <c r="AC13">
        <v>649.43774961754104</v>
      </c>
      <c r="AD13">
        <v>33674.670040171703</v>
      </c>
      <c r="AE13">
        <v>620.90262507794603</v>
      </c>
      <c r="AF13">
        <v>0</v>
      </c>
      <c r="AG13">
        <v>1.1416842403561199E-5</v>
      </c>
      <c r="AH13">
        <v>38.3436300058396</v>
      </c>
      <c r="AI13">
        <v>0.25837967202987799</v>
      </c>
      <c r="AJ13">
        <v>25.764644787983201</v>
      </c>
      <c r="AK13">
        <v>1.54245427076835</v>
      </c>
      <c r="AL13">
        <v>1.44877355388052</v>
      </c>
      <c r="AM13">
        <v>623.23870132743002</v>
      </c>
      <c r="AN13">
        <v>5.7060560720856301E-9</v>
      </c>
      <c r="AO13">
        <v>3.1234442880424702E-8</v>
      </c>
      <c r="AP13">
        <v>2.7597235837777099</v>
      </c>
      <c r="AQ13">
        <v>3.1594237734665297E-5</v>
      </c>
      <c r="AR13">
        <v>5.7240384232208197E-6</v>
      </c>
      <c r="AS13">
        <v>12.917566128533901</v>
      </c>
      <c r="AT13">
        <v>9.7429405023212503</v>
      </c>
      <c r="AU13">
        <v>2.5173777715963799</v>
      </c>
      <c r="AV13">
        <v>0.242345812181335</v>
      </c>
      <c r="AW13">
        <v>8.4541781591339106E-3</v>
      </c>
      <c r="AX13">
        <v>0.24234580268409001</v>
      </c>
      <c r="AY13">
        <v>9.4972453790198602E-9</v>
      </c>
      <c r="AZ13">
        <v>891419.29711468401</v>
      </c>
      <c r="BA13">
        <v>1.14483341449062E-5</v>
      </c>
      <c r="BB13">
        <v>1396850.8568219501</v>
      </c>
      <c r="BC13">
        <v>-59.7330217957497</v>
      </c>
      <c r="BD13">
        <v>-4.27608053300183E-3</v>
      </c>
      <c r="BE13">
        <v>1444857.2736</v>
      </c>
      <c r="BF13">
        <v>0.96677428445341695</v>
      </c>
      <c r="BG13">
        <v>1</v>
      </c>
      <c r="BH13">
        <v>-0.123663811993308</v>
      </c>
      <c r="BI13">
        <v>4.5999999999999999E-2</v>
      </c>
      <c r="BJ13">
        <v>5625</v>
      </c>
      <c r="BK13">
        <v>1.0340753539004699</v>
      </c>
      <c r="BL13">
        <v>60.977590222025398</v>
      </c>
      <c r="BM13">
        <v>1.39685085682195</v>
      </c>
      <c r="BN13">
        <v>60.977590222025398</v>
      </c>
      <c r="BO13">
        <v>1.0340753539004699</v>
      </c>
      <c r="BP13">
        <v>440.05929152321397</v>
      </c>
      <c r="BQ13">
        <v>1.0011042526112099</v>
      </c>
      <c r="BR13" t="s">
        <v>715</v>
      </c>
      <c r="BS13" t="s">
        <v>921</v>
      </c>
      <c r="BT13">
        <v>16.547416800000001</v>
      </c>
      <c r="BU13">
        <v>16.547416800000001</v>
      </c>
      <c r="BV13">
        <v>0</v>
      </c>
      <c r="BW13">
        <v>15.382999999999999</v>
      </c>
      <c r="BX13">
        <v>-7.0000000000000001E-3</v>
      </c>
      <c r="BY13">
        <v>1.1644167999999999</v>
      </c>
      <c r="BZ13">
        <v>0.99188221105810204</v>
      </c>
      <c r="CA13">
        <v>1.0425384610914199</v>
      </c>
      <c r="CB13">
        <v>1.0340753539004699</v>
      </c>
      <c r="CC13" t="s">
        <v>922</v>
      </c>
      <c r="CD13">
        <v>1.0425384610914199</v>
      </c>
      <c r="CE13" t="s">
        <v>923</v>
      </c>
      <c r="CF13">
        <v>1.03580211231125</v>
      </c>
      <c r="CG13" t="s">
        <v>924</v>
      </c>
      <c r="CH13" t="s">
        <v>925</v>
      </c>
      <c r="CI13" t="s">
        <v>926</v>
      </c>
      <c r="CJ13">
        <v>1496586.2159831501</v>
      </c>
      <c r="CK13" t="s">
        <v>927</v>
      </c>
      <c r="CL13">
        <v>1444857.2736</v>
      </c>
      <c r="CM13" t="s">
        <v>928</v>
      </c>
      <c r="CN13" t="s">
        <v>929</v>
      </c>
      <c r="CO13">
        <v>1.14190558496716E-5</v>
      </c>
      <c r="CP13">
        <v>650.86063554450504</v>
      </c>
      <c r="CQ13">
        <v>2.7601827412183799</v>
      </c>
      <c r="CR13">
        <v>3.3447888990819801E-8</v>
      </c>
      <c r="CS13">
        <v>1496586.2159831501</v>
      </c>
      <c r="CT13">
        <v>1.03580211231125</v>
      </c>
      <c r="CU13">
        <v>1.0340753539004699</v>
      </c>
      <c r="CV13" t="s">
        <v>930</v>
      </c>
      <c r="CW13" t="s">
        <v>931</v>
      </c>
      <c r="CX13">
        <v>1.1416842403561199E-5</v>
      </c>
      <c r="CY13">
        <v>-2.2134461103832401E-9</v>
      </c>
      <c r="CZ13">
        <v>649.43774961754104</v>
      </c>
      <c r="DA13">
        <v>-1.42288592696445</v>
      </c>
      <c r="DB13">
        <v>2.7597235837777099</v>
      </c>
      <c r="DC13">
        <v>-4.5915744066737902E-4</v>
      </c>
      <c r="DD13">
        <v>3.1234442880424702E-8</v>
      </c>
      <c r="DE13">
        <v>-2.2134461103951101E-9</v>
      </c>
      <c r="DF13">
        <v>1396850.8568219501</v>
      </c>
      <c r="DG13">
        <v>-99735.359161195796</v>
      </c>
      <c r="DH13">
        <v>0.96677428445341695</v>
      </c>
      <c r="DI13">
        <v>-6.9027827857833193E-2</v>
      </c>
      <c r="DJ13">
        <v>-6.6641906825047004E-2</v>
      </c>
      <c r="DK13" t="s">
        <v>932</v>
      </c>
      <c r="DL13" t="s">
        <v>933</v>
      </c>
    </row>
    <row r="14" spans="1:116">
      <c r="A14" t="s">
        <v>716</v>
      </c>
      <c r="B14">
        <v>14478989.699999999</v>
      </c>
      <c r="C14">
        <v>612.48370255129498</v>
      </c>
      <c r="D14">
        <v>91.580011978832999</v>
      </c>
      <c r="E14">
        <v>612.82339669043301</v>
      </c>
      <c r="F14">
        <v>2625160.7264840999</v>
      </c>
      <c r="G14">
        <v>1589756.0808983101</v>
      </c>
      <c r="H14">
        <v>2.2406167499944601E-5</v>
      </c>
      <c r="I14">
        <v>7.0614185977515206E-5</v>
      </c>
      <c r="J14">
        <v>0.48330738078477498</v>
      </c>
      <c r="K14">
        <v>8121.4802011854299</v>
      </c>
      <c r="L14">
        <v>5.7214247636284601E-3</v>
      </c>
      <c r="M14">
        <v>282</v>
      </c>
      <c r="N14">
        <v>3368.3040000000001</v>
      </c>
      <c r="O14">
        <v>8.7843467213758397E-5</v>
      </c>
      <c r="P14">
        <v>2.9843873572041602E-2</v>
      </c>
      <c r="Q14">
        <v>1.1773735336561999E-2</v>
      </c>
      <c r="R14">
        <v>4.2545000000000002</v>
      </c>
      <c r="S14">
        <v>1206339.04296875</v>
      </c>
      <c r="T14">
        <v>563.87222222222204</v>
      </c>
      <c r="U14">
        <v>627.61297134476604</v>
      </c>
      <c r="V14">
        <v>0.03</v>
      </c>
      <c r="W14">
        <v>1423555.86680855</v>
      </c>
      <c r="X14">
        <v>1.6669562288415901E-2</v>
      </c>
      <c r="Y14">
        <v>7.7452938983919202</v>
      </c>
      <c r="Z14">
        <v>7.7452939091269704</v>
      </c>
      <c r="AA14">
        <v>-1.0735054623012299E-8</v>
      </c>
      <c r="AB14">
        <v>1.7797704991570001E-5</v>
      </c>
      <c r="AC14">
        <v>632.67886929397002</v>
      </c>
      <c r="AD14">
        <v>32490.891243882099</v>
      </c>
      <c r="AE14">
        <v>627.61297134476604</v>
      </c>
      <c r="AF14">
        <v>0</v>
      </c>
      <c r="AG14">
        <v>1.7823416921664902E-5</v>
      </c>
      <c r="AH14">
        <v>38.5763766710716</v>
      </c>
      <c r="AI14">
        <v>0.25089560167678499</v>
      </c>
      <c r="AJ14">
        <v>38.808548052468304</v>
      </c>
      <c r="AK14">
        <v>1.2421636625486601</v>
      </c>
      <c r="AL14">
        <v>1.1865982936325199</v>
      </c>
      <c r="AM14">
        <v>612.48370254284896</v>
      </c>
      <c r="AN14">
        <v>8.4461362348520197E-9</v>
      </c>
      <c r="AO14">
        <v>2.5711930094884101E-8</v>
      </c>
      <c r="AP14">
        <v>3.2117557223603099</v>
      </c>
      <c r="AQ14">
        <v>4.3740572378218001E-5</v>
      </c>
      <c r="AR14">
        <v>8.9245644258798894E-6</v>
      </c>
      <c r="AS14">
        <v>19.432266489155101</v>
      </c>
      <c r="AT14">
        <v>11.784674527696501</v>
      </c>
      <c r="AU14">
        <v>2.9567230061915</v>
      </c>
      <c r="AV14">
        <v>0.25503271616880802</v>
      </c>
      <c r="AW14">
        <v>1.1211248140833401E-2</v>
      </c>
      <c r="AX14">
        <v>0.25503271445753201</v>
      </c>
      <c r="AY14">
        <v>1.71127650938629E-9</v>
      </c>
      <c r="AZ14">
        <v>1035404.64558579</v>
      </c>
      <c r="BA14">
        <v>1.36188976246528E-5</v>
      </c>
      <c r="BB14">
        <v>1197948.5613641101</v>
      </c>
      <c r="BC14">
        <v>-8390.4816046387405</v>
      </c>
      <c r="BD14">
        <v>-0.69553262439306596</v>
      </c>
      <c r="BE14">
        <v>1312875.1188000001</v>
      </c>
      <c r="BF14">
        <v>0.91246192742160104</v>
      </c>
      <c r="BG14">
        <v>1</v>
      </c>
      <c r="BH14">
        <v>1.5749034092727499E-3</v>
      </c>
      <c r="BI14">
        <v>4.5999999999999999E-2</v>
      </c>
      <c r="BJ14">
        <v>5625</v>
      </c>
      <c r="BK14">
        <v>1.0520338621313401</v>
      </c>
      <c r="BL14">
        <v>48.611480329073203</v>
      </c>
      <c r="BM14">
        <v>1.1979485613641101</v>
      </c>
      <c r="BN14">
        <v>48.611480329073203</v>
      </c>
      <c r="BO14">
        <v>1.0520338621313401</v>
      </c>
      <c r="BP14">
        <v>74.157593458014205</v>
      </c>
      <c r="BQ14">
        <v>0.96548294564592196</v>
      </c>
      <c r="BR14" t="s">
        <v>716</v>
      </c>
      <c r="BS14" t="s">
        <v>921</v>
      </c>
      <c r="BT14">
        <v>14.4789897</v>
      </c>
      <c r="BU14">
        <v>14.4789897</v>
      </c>
      <c r="BV14">
        <v>0</v>
      </c>
      <c r="BW14">
        <v>15.382999999999999</v>
      </c>
      <c r="BX14">
        <v>-7.0000000000000001E-3</v>
      </c>
      <c r="BY14">
        <v>-0.90401029999999905</v>
      </c>
      <c r="BZ14">
        <v>1.00634813664923</v>
      </c>
      <c r="CA14">
        <v>1.0453975357218099</v>
      </c>
      <c r="CB14">
        <v>1.0520338621313401</v>
      </c>
      <c r="CC14" t="s">
        <v>922</v>
      </c>
      <c r="CD14">
        <v>1.0453975357218099</v>
      </c>
      <c r="CE14" t="s">
        <v>923</v>
      </c>
      <c r="CF14">
        <v>0.87339128690803003</v>
      </c>
      <c r="CG14" t="s">
        <v>924</v>
      </c>
      <c r="CH14" t="s">
        <v>925</v>
      </c>
      <c r="CI14" t="s">
        <v>926</v>
      </c>
      <c r="CJ14">
        <v>1146653.6895582599</v>
      </c>
      <c r="CK14" t="s">
        <v>927</v>
      </c>
      <c r="CL14">
        <v>1312875.1188000001</v>
      </c>
      <c r="CM14" t="s">
        <v>928</v>
      </c>
      <c r="CN14" t="s">
        <v>929</v>
      </c>
      <c r="CO14">
        <v>1.7822319250919801E-5</v>
      </c>
      <c r="CP14">
        <v>631.85784796809196</v>
      </c>
      <c r="CQ14">
        <v>3.21161277090658</v>
      </c>
      <c r="CR14">
        <v>2.4614259349814302E-8</v>
      </c>
      <c r="CS14">
        <v>1146653.6895582599</v>
      </c>
      <c r="CT14">
        <v>0.87339128690803003</v>
      </c>
      <c r="CU14">
        <v>1.0520338621313401</v>
      </c>
      <c r="CV14" t="s">
        <v>930</v>
      </c>
      <c r="CW14" t="s">
        <v>931</v>
      </c>
      <c r="CX14">
        <v>1.7823416921664902E-5</v>
      </c>
      <c r="CY14">
        <v>1.09767074510364E-9</v>
      </c>
      <c r="CZ14">
        <v>632.67886929397002</v>
      </c>
      <c r="DA14">
        <v>0.82102132587772303</v>
      </c>
      <c r="DB14">
        <v>3.2117557223603099</v>
      </c>
      <c r="DC14">
        <v>1.4295145372900101E-4</v>
      </c>
      <c r="DD14">
        <v>2.5711930094884101E-8</v>
      </c>
      <c r="DE14">
        <v>1.0976707450698001E-9</v>
      </c>
      <c r="DF14">
        <v>1197948.5613641101</v>
      </c>
      <c r="DG14">
        <v>51294.871805851297</v>
      </c>
      <c r="DH14">
        <v>0.91246192742160104</v>
      </c>
      <c r="DI14">
        <v>3.9070640513571002E-2</v>
      </c>
      <c r="DJ14">
        <v>4.4734406100945298E-2</v>
      </c>
      <c r="DK14" t="s">
        <v>932</v>
      </c>
      <c r="DL14" t="s">
        <v>933</v>
      </c>
    </row>
    <row r="15" spans="1:116">
      <c r="A15" t="s">
        <v>717</v>
      </c>
      <c r="B15">
        <v>16616364.369999999</v>
      </c>
      <c r="C15">
        <v>623.57769163346597</v>
      </c>
      <c r="D15">
        <v>114.660295997375</v>
      </c>
      <c r="E15">
        <v>572.97931530121298</v>
      </c>
      <c r="F15">
        <v>2560721.6912849299</v>
      </c>
      <c r="G15">
        <v>1674402.1546774099</v>
      </c>
      <c r="H15">
        <v>2.3803753768346801E-5</v>
      </c>
      <c r="I15">
        <v>6.5593159386688899E-5</v>
      </c>
      <c r="J15">
        <v>0.45952852946905198</v>
      </c>
      <c r="K15">
        <v>10236.374668774301</v>
      </c>
      <c r="L15">
        <v>3.5750614048033601E-3</v>
      </c>
      <c r="M15">
        <v>290</v>
      </c>
      <c r="N15">
        <v>3372.3719999999998</v>
      </c>
      <c r="O15">
        <v>8.7843467213758397E-5</v>
      </c>
      <c r="P15">
        <v>2.9843873572041602E-2</v>
      </c>
      <c r="Q15">
        <v>1.1773735336561999E-2</v>
      </c>
      <c r="R15">
        <v>4.2545000000000002</v>
      </c>
      <c r="S15">
        <v>1688572.73359375</v>
      </c>
      <c r="T15">
        <v>531.70555555555597</v>
      </c>
      <c r="U15">
        <v>602.40766545554698</v>
      </c>
      <c r="V15">
        <v>0.03</v>
      </c>
      <c r="W15">
        <v>1534377.1293675101</v>
      </c>
      <c r="X15">
        <v>1.52688913714304E-2</v>
      </c>
      <c r="Y15">
        <v>8.0927522896055297</v>
      </c>
      <c r="Z15">
        <v>8.0927522923370798</v>
      </c>
      <c r="AA15">
        <v>-2.7315483208667501E-9</v>
      </c>
      <c r="AB15">
        <v>1.13244006952316E-5</v>
      </c>
      <c r="AC15">
        <v>660.16439685725595</v>
      </c>
      <c r="AD15">
        <v>33516.671283355099</v>
      </c>
      <c r="AE15">
        <v>602.40766545554698</v>
      </c>
      <c r="AF15">
        <v>0</v>
      </c>
      <c r="AG15">
        <v>1.1362658372413801E-5</v>
      </c>
      <c r="AH15">
        <v>37.883450093482203</v>
      </c>
      <c r="AI15">
        <v>0.257131503882924</v>
      </c>
      <c r="AJ15">
        <v>25.522054612242801</v>
      </c>
      <c r="AK15">
        <v>2.1479638432831898</v>
      </c>
      <c r="AL15">
        <v>1.4611413919535501</v>
      </c>
      <c r="AM15">
        <v>623.57769162737497</v>
      </c>
      <c r="AN15">
        <v>6.0912270782864702E-9</v>
      </c>
      <c r="AO15">
        <v>3.8257677182182199E-8</v>
      </c>
      <c r="AP15">
        <v>2.7351625062048202</v>
      </c>
      <c r="AQ15">
        <v>3.1427221641822303E-5</v>
      </c>
      <c r="AR15">
        <v>5.700458024798E-6</v>
      </c>
      <c r="AS15">
        <v>12.803993243069399</v>
      </c>
      <c r="AT15">
        <v>9.6987854719359206</v>
      </c>
      <c r="AU15">
        <v>2.49386329423674</v>
      </c>
      <c r="AV15">
        <v>0.24129921196808199</v>
      </c>
      <c r="AW15">
        <v>8.4621202733811494E-3</v>
      </c>
      <c r="AX15">
        <v>0.24129921049730199</v>
      </c>
      <c r="AY15">
        <v>1.47078063617023E-9</v>
      </c>
      <c r="AZ15">
        <v>886319.536607516</v>
      </c>
      <c r="BA15">
        <v>1.14900747471232E-5</v>
      </c>
      <c r="BB15">
        <v>1690927.59149018</v>
      </c>
      <c r="BC15">
        <v>2354.8578964348399</v>
      </c>
      <c r="BD15">
        <v>0.139458481686072</v>
      </c>
      <c r="BE15">
        <v>1802598.3774000001</v>
      </c>
      <c r="BF15">
        <v>0.93805010183639204</v>
      </c>
      <c r="BG15">
        <v>1</v>
      </c>
      <c r="BH15">
        <v>-0.27253915389948102</v>
      </c>
      <c r="BI15">
        <v>4.5999999999999999E-2</v>
      </c>
      <c r="BJ15">
        <v>5625</v>
      </c>
      <c r="BK15">
        <v>1.0196695612037201</v>
      </c>
      <c r="BL15">
        <v>91.872136077910298</v>
      </c>
      <c r="BM15">
        <v>1.69092759149018</v>
      </c>
      <c r="BN15">
        <v>91.872136077910298</v>
      </c>
      <c r="BO15">
        <v>1.0196695612037201</v>
      </c>
      <c r="BP15">
        <v>2690.7185012852501</v>
      </c>
      <c r="BQ15">
        <v>1.0019549804359</v>
      </c>
      <c r="BR15" t="s">
        <v>717</v>
      </c>
      <c r="BS15" t="s">
        <v>921</v>
      </c>
      <c r="BT15">
        <v>16.616364369999999</v>
      </c>
      <c r="BU15">
        <v>16.616364369999999</v>
      </c>
      <c r="BV15">
        <v>0</v>
      </c>
      <c r="BW15">
        <v>15.382999999999999</v>
      </c>
      <c r="BX15">
        <v>-7.0000000000000001E-3</v>
      </c>
      <c r="BY15">
        <v>1.2333643700000001</v>
      </c>
      <c r="BZ15">
        <v>0.99140361148411305</v>
      </c>
      <c r="CA15">
        <v>1.02851104171115</v>
      </c>
      <c r="CB15">
        <v>1.0196695612037201</v>
      </c>
      <c r="CC15" t="s">
        <v>922</v>
      </c>
      <c r="CD15">
        <v>1.02851104171115</v>
      </c>
      <c r="CE15" t="s">
        <v>923</v>
      </c>
      <c r="CF15">
        <v>0.98340843928386501</v>
      </c>
      <c r="CG15" t="s">
        <v>924</v>
      </c>
      <c r="CH15" t="s">
        <v>925</v>
      </c>
      <c r="CI15" t="s">
        <v>926</v>
      </c>
      <c r="CJ15">
        <v>1772690.4569745599</v>
      </c>
      <c r="CK15" t="s">
        <v>927</v>
      </c>
      <c r="CL15">
        <v>1802598.3774000001</v>
      </c>
      <c r="CM15" t="s">
        <v>928</v>
      </c>
      <c r="CN15" t="s">
        <v>929</v>
      </c>
      <c r="CO15">
        <v>1.1364491571971699E-5</v>
      </c>
      <c r="CP15">
        <v>662.00151498820503</v>
      </c>
      <c r="CQ15">
        <v>2.7355423834701802</v>
      </c>
      <c r="CR15">
        <v>4.0090876740052003E-8</v>
      </c>
      <c r="CS15">
        <v>1772690.4569745599</v>
      </c>
      <c r="CT15">
        <v>0.98340843928386501</v>
      </c>
      <c r="CU15">
        <v>1.0196695612037201</v>
      </c>
      <c r="CV15" t="s">
        <v>930</v>
      </c>
      <c r="CW15" t="s">
        <v>931</v>
      </c>
      <c r="CX15">
        <v>1.1362658372413801E-5</v>
      </c>
      <c r="CY15">
        <v>-1.8331995578800101E-9</v>
      </c>
      <c r="CZ15">
        <v>660.16439685725595</v>
      </c>
      <c r="DA15">
        <v>-1.83711813094885</v>
      </c>
      <c r="DB15">
        <v>2.7351625062048202</v>
      </c>
      <c r="DC15">
        <v>-3.7987726536270499E-4</v>
      </c>
      <c r="DD15">
        <v>3.8257677182182199E-8</v>
      </c>
      <c r="DE15">
        <v>-1.8331995578698101E-9</v>
      </c>
      <c r="DF15">
        <v>1690927.59149018</v>
      </c>
      <c r="DG15">
        <v>-81762.865484374997</v>
      </c>
      <c r="DH15">
        <v>0.93805010183639204</v>
      </c>
      <c r="DI15">
        <v>-4.5358337447473002E-2</v>
      </c>
      <c r="DJ15">
        <v>-4.6123599956599599E-2</v>
      </c>
      <c r="DK15" t="s">
        <v>932</v>
      </c>
      <c r="DL15" t="s">
        <v>933</v>
      </c>
    </row>
    <row r="16" spans="1:116">
      <c r="A16" t="s">
        <v>718</v>
      </c>
      <c r="B16">
        <v>16616364.369999999</v>
      </c>
      <c r="C16">
        <v>623.57769163346597</v>
      </c>
      <c r="D16">
        <v>114.660295997375</v>
      </c>
      <c r="E16">
        <v>572.97931530121298</v>
      </c>
      <c r="F16">
        <v>2560721.6912849299</v>
      </c>
      <c r="G16">
        <v>1674402.1546774099</v>
      </c>
      <c r="H16">
        <v>2.3803753768346801E-5</v>
      </c>
      <c r="I16">
        <v>6.5593159386688899E-5</v>
      </c>
      <c r="J16">
        <v>0.45952852946905198</v>
      </c>
      <c r="K16">
        <v>10236.374668774301</v>
      </c>
      <c r="L16">
        <v>3.5750614048033601E-3</v>
      </c>
      <c r="M16">
        <v>291</v>
      </c>
      <c r="N16">
        <v>4040.88</v>
      </c>
      <c r="O16">
        <v>8.7843467213758397E-5</v>
      </c>
      <c r="P16">
        <v>2.9843873572041602E-2</v>
      </c>
      <c r="Q16">
        <v>1.1773735336561999E-2</v>
      </c>
      <c r="R16">
        <v>4.2545000000000002</v>
      </c>
      <c r="S16">
        <v>1603499.50390625</v>
      </c>
      <c r="T16">
        <v>563.15</v>
      </c>
      <c r="U16">
        <v>619.18262300350398</v>
      </c>
      <c r="V16">
        <v>0.03</v>
      </c>
      <c r="W16">
        <v>1838537.93547051</v>
      </c>
      <c r="X16">
        <v>1.43943469752987E-2</v>
      </c>
      <c r="Y16">
        <v>8.3349695282572007</v>
      </c>
      <c r="Z16">
        <v>8.3349695329837292</v>
      </c>
      <c r="AA16">
        <v>-4.72653205463303E-9</v>
      </c>
      <c r="AB16">
        <v>8.3666154533925198E-6</v>
      </c>
      <c r="AC16">
        <v>648.52578756729997</v>
      </c>
      <c r="AD16">
        <v>38993.623109014203</v>
      </c>
      <c r="AE16">
        <v>619.18262350513805</v>
      </c>
      <c r="AF16">
        <v>5.0163396281277496E-7</v>
      </c>
      <c r="AG16">
        <v>8.3962034917240703E-6</v>
      </c>
      <c r="AH16">
        <v>51.276094971288302</v>
      </c>
      <c r="AI16">
        <v>0.29914930594089301</v>
      </c>
      <c r="AJ16">
        <v>21.940743966265199</v>
      </c>
      <c r="AK16">
        <v>1.53780957245426</v>
      </c>
      <c r="AL16">
        <v>1.4611413919535501</v>
      </c>
      <c r="AM16">
        <v>623.57769164341903</v>
      </c>
      <c r="AN16">
        <v>-9.9528278951766002E-9</v>
      </c>
      <c r="AO16">
        <v>2.95880383315521E-8</v>
      </c>
      <c r="AP16">
        <v>2.93691107002262</v>
      </c>
      <c r="AQ16">
        <v>2.7257791482748699E-5</v>
      </c>
      <c r="AR16">
        <v>4.2128957650278103E-6</v>
      </c>
      <c r="AS16">
        <v>11.009031335192001</v>
      </c>
      <c r="AT16">
        <v>8.9435798320460904</v>
      </c>
      <c r="AU16">
        <v>2.6754656993835599</v>
      </c>
      <c r="AV16">
        <v>0.26144537063906598</v>
      </c>
      <c r="AW16">
        <v>6.2519252146869203E-3</v>
      </c>
      <c r="AX16">
        <v>0.26144536619542103</v>
      </c>
      <c r="AY16">
        <v>4.4436446744455801E-9</v>
      </c>
      <c r="AZ16">
        <v>886319.536607516</v>
      </c>
      <c r="BA16">
        <v>9.28110890417214E-6</v>
      </c>
      <c r="BB16">
        <v>1618995.2343654099</v>
      </c>
      <c r="BC16">
        <v>15495.7304591625</v>
      </c>
      <c r="BD16">
        <v>0.96636952000382204</v>
      </c>
      <c r="BE16">
        <v>1708821.5832</v>
      </c>
      <c r="BF16">
        <v>0.94743374632103206</v>
      </c>
      <c r="BG16">
        <v>1</v>
      </c>
      <c r="BH16">
        <v>-0.12587395745743299</v>
      </c>
      <c r="BI16">
        <v>4.5999999999999999E-2</v>
      </c>
      <c r="BJ16">
        <v>5625</v>
      </c>
      <c r="BK16">
        <v>1.03374744712072</v>
      </c>
      <c r="BL16">
        <v>60.427691633465898</v>
      </c>
      <c r="BM16">
        <v>1.6189952343654099</v>
      </c>
      <c r="BN16">
        <v>60.427691633465898</v>
      </c>
      <c r="BO16">
        <v>1.03374744712072</v>
      </c>
      <c r="BP16">
        <v>417.29058547197201</v>
      </c>
      <c r="BQ16">
        <v>0.984608667222589</v>
      </c>
      <c r="BR16" t="s">
        <v>718</v>
      </c>
      <c r="BS16" t="s">
        <v>921</v>
      </c>
      <c r="BT16">
        <v>16.616364369999999</v>
      </c>
      <c r="BU16">
        <v>16.616364369999999</v>
      </c>
      <c r="BV16">
        <v>0</v>
      </c>
      <c r="BW16">
        <v>15.382999999999999</v>
      </c>
      <c r="BX16">
        <v>-7.0000000000000001E-3</v>
      </c>
      <c r="BY16">
        <v>1.2333643700000001</v>
      </c>
      <c r="BZ16">
        <v>0.99140361148411305</v>
      </c>
      <c r="CA16">
        <v>1.04271099595171</v>
      </c>
      <c r="CB16">
        <v>1.03374744712072</v>
      </c>
      <c r="CC16" t="s">
        <v>922</v>
      </c>
      <c r="CD16">
        <v>1.04271099595171</v>
      </c>
      <c r="CE16" t="s">
        <v>923</v>
      </c>
      <c r="CF16">
        <v>1.0113336196217</v>
      </c>
      <c r="CG16" t="s">
        <v>924</v>
      </c>
      <c r="CH16" t="s">
        <v>925</v>
      </c>
      <c r="CI16" t="s">
        <v>926</v>
      </c>
      <c r="CJ16">
        <v>1728188.7170253501</v>
      </c>
      <c r="CK16" t="s">
        <v>927</v>
      </c>
      <c r="CL16">
        <v>1708821.5832</v>
      </c>
      <c r="CM16" t="s">
        <v>928</v>
      </c>
      <c r="CN16" t="s">
        <v>929</v>
      </c>
      <c r="CO16">
        <v>8.3981783058336294E-6</v>
      </c>
      <c r="CP16">
        <v>650.00094961620698</v>
      </c>
      <c r="CQ16">
        <v>2.9375547551611501</v>
      </c>
      <c r="CR16">
        <v>3.1562852441114597E-8</v>
      </c>
      <c r="CS16">
        <v>1728188.7170253501</v>
      </c>
      <c r="CT16">
        <v>1.0113336196217</v>
      </c>
      <c r="CU16">
        <v>1.03374744712072</v>
      </c>
      <c r="CV16" t="s">
        <v>930</v>
      </c>
      <c r="CW16" t="s">
        <v>931</v>
      </c>
      <c r="CX16">
        <v>8.3962034917240703E-6</v>
      </c>
      <c r="CY16">
        <v>-1.9748141095591099E-9</v>
      </c>
      <c r="CZ16">
        <v>648.52578756729997</v>
      </c>
      <c r="DA16">
        <v>-1.4751620489074599</v>
      </c>
      <c r="DB16">
        <v>2.93691107002262</v>
      </c>
      <c r="DC16">
        <v>-6.4368513852786102E-4</v>
      </c>
      <c r="DD16">
        <v>2.95880383315521E-8</v>
      </c>
      <c r="DE16">
        <v>-1.9748141095624798E-9</v>
      </c>
      <c r="DF16">
        <v>1618995.2343654099</v>
      </c>
      <c r="DG16">
        <v>-109193.482659938</v>
      </c>
      <c r="DH16">
        <v>0.94743374632103206</v>
      </c>
      <c r="DI16">
        <v>-6.3899873300668195E-2</v>
      </c>
      <c r="DJ16">
        <v>-6.3183772457372306E-2</v>
      </c>
      <c r="DK16" t="s">
        <v>932</v>
      </c>
      <c r="DL16" t="s">
        <v>933</v>
      </c>
    </row>
    <row r="17" spans="1:116">
      <c r="A17" t="s">
        <v>719</v>
      </c>
      <c r="B17">
        <v>14478989.699999999</v>
      </c>
      <c r="C17">
        <v>612.48370255129498</v>
      </c>
      <c r="D17">
        <v>91.580011978832999</v>
      </c>
      <c r="E17">
        <v>612.82339669043301</v>
      </c>
      <c r="F17">
        <v>2625160.7264840999</v>
      </c>
      <c r="G17">
        <v>1589756.0808983101</v>
      </c>
      <c r="H17">
        <v>2.2406167499944601E-5</v>
      </c>
      <c r="I17">
        <v>7.0614185977515206E-5</v>
      </c>
      <c r="J17">
        <v>0.48330738078477498</v>
      </c>
      <c r="K17">
        <v>8121.4802011854299</v>
      </c>
      <c r="L17">
        <v>5.7214247636284601E-3</v>
      </c>
      <c r="M17">
        <v>295</v>
      </c>
      <c r="N17">
        <v>3962.232</v>
      </c>
      <c r="O17">
        <v>8.7843467213758397E-5</v>
      </c>
      <c r="P17">
        <v>2.9843873572041602E-2</v>
      </c>
      <c r="Q17">
        <v>1.1773735336561999E-2</v>
      </c>
      <c r="R17">
        <v>4.2545000000000002</v>
      </c>
      <c r="S17">
        <v>1249449.8245312499</v>
      </c>
      <c r="T17">
        <v>573.59444444444398</v>
      </c>
      <c r="U17">
        <v>629.71706992916199</v>
      </c>
      <c r="V17">
        <v>0.03</v>
      </c>
      <c r="W17">
        <v>1674569.3409076501</v>
      </c>
      <c r="X17">
        <v>1.5758855691055999E-2</v>
      </c>
      <c r="Y17">
        <v>7.9659515513541601</v>
      </c>
      <c r="Z17">
        <v>7.9659515622808996</v>
      </c>
      <c r="AA17">
        <v>-1.09267332959462E-8</v>
      </c>
      <c r="AB17">
        <v>1.3605242318012601E-5</v>
      </c>
      <c r="AC17">
        <v>629.35697376447695</v>
      </c>
      <c r="AD17">
        <v>37161.264692903897</v>
      </c>
      <c r="AE17">
        <v>629.71707023818203</v>
      </c>
      <c r="AF17">
        <v>3.0902026537660298E-7</v>
      </c>
      <c r="AG17">
        <v>1.36266701021181E-5</v>
      </c>
      <c r="AH17">
        <v>50.4637077081995</v>
      </c>
      <c r="AI17">
        <v>0.28696036049648299</v>
      </c>
      <c r="AJ17">
        <v>33.935560899982001</v>
      </c>
      <c r="AK17">
        <v>1.05970487199413</v>
      </c>
      <c r="AL17">
        <v>1.1865982936325199</v>
      </c>
      <c r="AM17">
        <v>612.4837025498</v>
      </c>
      <c r="AN17">
        <v>1.49532297655242E-9</v>
      </c>
      <c r="AO17">
        <v>2.14277841054432E-8</v>
      </c>
      <c r="AP17">
        <v>3.4601550648458401</v>
      </c>
      <c r="AQ17">
        <v>3.7685853124439199E-5</v>
      </c>
      <c r="AR17">
        <v>6.8240489431117596E-6</v>
      </c>
      <c r="AS17">
        <v>16.994462092204898</v>
      </c>
      <c r="AT17">
        <v>11.1144376585153</v>
      </c>
      <c r="AU17">
        <v>3.18940303720324</v>
      </c>
      <c r="AV17">
        <v>0.27075202764259299</v>
      </c>
      <c r="AW17">
        <v>8.5703043013497706E-3</v>
      </c>
      <c r="AX17">
        <v>0.270752016178959</v>
      </c>
      <c r="AY17">
        <v>1.1463634541630799E-8</v>
      </c>
      <c r="AZ17">
        <v>1035404.64558579</v>
      </c>
      <c r="BA17">
        <v>1.0891376952240201E-5</v>
      </c>
      <c r="BB17">
        <v>1248360.2157262799</v>
      </c>
      <c r="BC17">
        <v>-1089.6088049705099</v>
      </c>
      <c r="BD17">
        <v>-8.7207087757949595E-2</v>
      </c>
      <c r="BE17">
        <v>1378866.1961999999</v>
      </c>
      <c r="BF17">
        <v>0.90535268698777305</v>
      </c>
      <c r="BG17">
        <v>1</v>
      </c>
      <c r="BH17">
        <v>2.6478935571520201E-2</v>
      </c>
      <c r="BI17">
        <v>4.5999999999999999E-2</v>
      </c>
      <c r="BJ17">
        <v>5625</v>
      </c>
      <c r="BK17">
        <v>1.0526299986868299</v>
      </c>
      <c r="BL17">
        <v>38.889258106851003</v>
      </c>
      <c r="BM17">
        <v>1.2483602157262801</v>
      </c>
      <c r="BN17">
        <v>38.889258106851003</v>
      </c>
      <c r="BO17">
        <v>1.0526299986868299</v>
      </c>
      <c r="BP17">
        <v>1.2337475531962201</v>
      </c>
      <c r="BQ17">
        <v>0.95858533644210797</v>
      </c>
      <c r="BR17" t="s">
        <v>719</v>
      </c>
      <c r="BS17" t="s">
        <v>921</v>
      </c>
      <c r="BT17">
        <v>14.4789897</v>
      </c>
      <c r="BU17">
        <v>14.4789897</v>
      </c>
      <c r="BV17">
        <v>0</v>
      </c>
      <c r="BW17">
        <v>15.382999999999999</v>
      </c>
      <c r="BX17">
        <v>-7.0000000000000001E-3</v>
      </c>
      <c r="BY17">
        <v>-0.90401029999999905</v>
      </c>
      <c r="BZ17">
        <v>1.00634813664923</v>
      </c>
      <c r="CA17">
        <v>1.04598991179305</v>
      </c>
      <c r="CB17">
        <v>1.0526299986868299</v>
      </c>
      <c r="CC17" t="s">
        <v>922</v>
      </c>
      <c r="CD17">
        <v>1.04598991179305</v>
      </c>
      <c r="CE17" t="s">
        <v>923</v>
      </c>
      <c r="CF17">
        <v>0.844621243374444</v>
      </c>
      <c r="CG17" t="s">
        <v>924</v>
      </c>
      <c r="CH17" t="s">
        <v>925</v>
      </c>
      <c r="CI17" t="s">
        <v>926</v>
      </c>
      <c r="CJ17">
        <v>1164619.6810814301</v>
      </c>
      <c r="CK17" t="s">
        <v>927</v>
      </c>
      <c r="CL17">
        <v>1378866.1961999999</v>
      </c>
      <c r="CM17" t="s">
        <v>928</v>
      </c>
      <c r="CN17" t="s">
        <v>929</v>
      </c>
      <c r="CO17">
        <v>1.36252375600627E-5</v>
      </c>
      <c r="CP17">
        <v>628.61018686364605</v>
      </c>
      <c r="CQ17">
        <v>3.45987569383824</v>
      </c>
      <c r="CR17">
        <v>1.99952420501013E-8</v>
      </c>
      <c r="CS17">
        <v>1164619.6810814301</v>
      </c>
      <c r="CT17">
        <v>0.844621243374444</v>
      </c>
      <c r="CU17">
        <v>1.0526299986868299</v>
      </c>
      <c r="CV17" t="s">
        <v>930</v>
      </c>
      <c r="CW17" t="s">
        <v>931</v>
      </c>
      <c r="CX17">
        <v>1.36266701021181E-5</v>
      </c>
      <c r="CY17">
        <v>1.4325420553775199E-9</v>
      </c>
      <c r="CZ17">
        <v>629.35697376447695</v>
      </c>
      <c r="DA17">
        <v>0.74678690083055699</v>
      </c>
      <c r="DB17">
        <v>3.4601550648458401</v>
      </c>
      <c r="DC17">
        <v>2.79371007598339E-4</v>
      </c>
      <c r="DD17">
        <v>2.14277841054432E-8</v>
      </c>
      <c r="DE17">
        <v>1.4325420553419199E-9</v>
      </c>
      <c r="DF17">
        <v>1248360.2157262799</v>
      </c>
      <c r="DG17">
        <v>83740.534644849598</v>
      </c>
      <c r="DH17">
        <v>0.90535268698777305</v>
      </c>
      <c r="DI17">
        <v>6.0731443613328898E-2</v>
      </c>
      <c r="DJ17">
        <v>7.1903760519559906E-2</v>
      </c>
      <c r="DK17" t="s">
        <v>932</v>
      </c>
      <c r="DL17" t="s">
        <v>933</v>
      </c>
    </row>
    <row r="18" spans="1:116">
      <c r="A18" t="s">
        <v>720</v>
      </c>
      <c r="B18">
        <v>14478989.699999999</v>
      </c>
      <c r="C18">
        <v>612.48370255129498</v>
      </c>
      <c r="D18">
        <v>91.580011978832999</v>
      </c>
      <c r="E18">
        <v>612.82339669043301</v>
      </c>
      <c r="F18">
        <v>2625160.7264840999</v>
      </c>
      <c r="G18">
        <v>1589756.0808983101</v>
      </c>
      <c r="H18">
        <v>2.2406167499944601E-5</v>
      </c>
      <c r="I18">
        <v>7.0614185977515206E-5</v>
      </c>
      <c r="J18">
        <v>0.48330738078477498</v>
      </c>
      <c r="K18">
        <v>8121.4802011854299</v>
      </c>
      <c r="L18">
        <v>5.7214247636284601E-3</v>
      </c>
      <c r="M18">
        <v>297</v>
      </c>
      <c r="N18">
        <v>3987.9960000000001</v>
      </c>
      <c r="O18">
        <v>8.7843467213758397E-5</v>
      </c>
      <c r="P18">
        <v>2.9843873572041602E-2</v>
      </c>
      <c r="Q18">
        <v>1.1773735336561999E-2</v>
      </c>
      <c r="R18">
        <v>4.2545000000000002</v>
      </c>
      <c r="S18">
        <v>1491408.33984375</v>
      </c>
      <c r="T18">
        <v>557.20555555555597</v>
      </c>
      <c r="U18">
        <v>623.76365521537502</v>
      </c>
      <c r="V18">
        <v>0.03</v>
      </c>
      <c r="W18">
        <v>1685458.0532544099</v>
      </c>
      <c r="X18">
        <v>1.5724088035082E-2</v>
      </c>
      <c r="Y18">
        <v>7.9747534779185498</v>
      </c>
      <c r="Z18">
        <v>7.9747534869978196</v>
      </c>
      <c r="AA18">
        <v>-9.0792733331568293E-9</v>
      </c>
      <c r="AB18">
        <v>1.34597151001593E-5</v>
      </c>
      <c r="AC18">
        <v>634.65751265570395</v>
      </c>
      <c r="AD18">
        <v>37361.619458258698</v>
      </c>
      <c r="AE18">
        <v>623.76365521537502</v>
      </c>
      <c r="AF18">
        <v>0</v>
      </c>
      <c r="AG18">
        <v>1.34850597384938E-5</v>
      </c>
      <c r="AH18">
        <v>51.009324233563397</v>
      </c>
      <c r="AI18">
        <v>0.28850750578791701</v>
      </c>
      <c r="AJ18">
        <v>33.763959568136201</v>
      </c>
      <c r="AK18">
        <v>1.3937079802036201</v>
      </c>
      <c r="AL18">
        <v>1.1865982936325199</v>
      </c>
      <c r="AM18">
        <v>612.48370254682197</v>
      </c>
      <c r="AN18">
        <v>4.4730086301569802E-9</v>
      </c>
      <c r="AO18">
        <v>2.53446383344594E-8</v>
      </c>
      <c r="AP18">
        <v>3.4710826027999002</v>
      </c>
      <c r="AQ18">
        <v>3.74489441199589E-5</v>
      </c>
      <c r="AR18">
        <v>6.7552021884141204E-6</v>
      </c>
      <c r="AS18">
        <v>16.913708799756101</v>
      </c>
      <c r="AT18">
        <v>11.0906223234518</v>
      </c>
      <c r="AU18">
        <v>3.1997277841748901</v>
      </c>
      <c r="AV18">
        <v>0.27135481862500799</v>
      </c>
      <c r="AW18">
        <v>8.4786328329570001E-3</v>
      </c>
      <c r="AX18">
        <v>0.27135480690618102</v>
      </c>
      <c r="AY18">
        <v>1.17188275750024E-8</v>
      </c>
      <c r="AZ18">
        <v>1035404.64558579</v>
      </c>
      <c r="BA18">
        <v>1.07888369149588E-5</v>
      </c>
      <c r="BB18">
        <v>1490585.5844598401</v>
      </c>
      <c r="BC18">
        <v>-822.75538390967995</v>
      </c>
      <c r="BD18">
        <v>-5.5166339219738902E-2</v>
      </c>
      <c r="BE18">
        <v>1618518.0035999999</v>
      </c>
      <c r="BF18">
        <v>0.92095706142557299</v>
      </c>
      <c r="BG18">
        <v>1</v>
      </c>
      <c r="BH18">
        <v>-2.5267355203348E-2</v>
      </c>
      <c r="BI18">
        <v>4.5999999999999999E-2</v>
      </c>
      <c r="BJ18">
        <v>5625</v>
      </c>
      <c r="BK18">
        <v>1.05075847393246</v>
      </c>
      <c r="BL18">
        <v>55.278146995739903</v>
      </c>
      <c r="BM18">
        <v>1.4905855844598399</v>
      </c>
      <c r="BN18">
        <v>55.278146995739903</v>
      </c>
      <c r="BO18">
        <v>1.05075847393246</v>
      </c>
      <c r="BP18">
        <v>233.42177562343699</v>
      </c>
      <c r="BQ18">
        <v>0.98321816626796499</v>
      </c>
      <c r="BR18" t="s">
        <v>720</v>
      </c>
      <c r="BS18" t="s">
        <v>921</v>
      </c>
      <c r="BT18">
        <v>14.4789897</v>
      </c>
      <c r="BU18">
        <v>14.4789897</v>
      </c>
      <c r="BV18">
        <v>0</v>
      </c>
      <c r="BW18">
        <v>15.382999999999999</v>
      </c>
      <c r="BX18">
        <v>-7.0000000000000001E-3</v>
      </c>
      <c r="BY18">
        <v>-0.90401029999999905</v>
      </c>
      <c r="BZ18">
        <v>1.00634813664923</v>
      </c>
      <c r="CA18">
        <v>1.0441301927890501</v>
      </c>
      <c r="CB18">
        <v>1.05075847393246</v>
      </c>
      <c r="CC18" t="s">
        <v>922</v>
      </c>
      <c r="CD18">
        <v>1.0441301927890501</v>
      </c>
      <c r="CE18" t="s">
        <v>923</v>
      </c>
      <c r="CF18">
        <v>0.87998289251990902</v>
      </c>
      <c r="CG18" t="s">
        <v>924</v>
      </c>
      <c r="CH18" t="s">
        <v>925</v>
      </c>
      <c r="CI18" t="s">
        <v>926</v>
      </c>
      <c r="CJ18">
        <v>1424268.15440348</v>
      </c>
      <c r="CK18" t="s">
        <v>927</v>
      </c>
      <c r="CL18">
        <v>1618518.0035999999</v>
      </c>
      <c r="CM18" t="s">
        <v>928</v>
      </c>
      <c r="CN18" t="s">
        <v>929</v>
      </c>
      <c r="CO18">
        <v>1.34839367899543E-5</v>
      </c>
      <c r="CP18">
        <v>633.77915845866505</v>
      </c>
      <c r="CQ18">
        <v>3.4708601729310602</v>
      </c>
      <c r="CR18">
        <v>2.4221689794964899E-8</v>
      </c>
      <c r="CS18">
        <v>1424268.15440348</v>
      </c>
      <c r="CT18">
        <v>0.87998289251990902</v>
      </c>
      <c r="CU18">
        <v>1.05075847393246</v>
      </c>
      <c r="CV18" t="s">
        <v>930</v>
      </c>
      <c r="CW18" t="s">
        <v>931</v>
      </c>
      <c r="CX18">
        <v>1.34850597384938E-5</v>
      </c>
      <c r="CY18">
        <v>1.1229485394809E-9</v>
      </c>
      <c r="CZ18">
        <v>634.65751265570395</v>
      </c>
      <c r="DA18">
        <v>0.87835419703912998</v>
      </c>
      <c r="DB18">
        <v>3.4710826027999002</v>
      </c>
      <c r="DC18">
        <v>2.22429868837359E-4</v>
      </c>
      <c r="DD18">
        <v>2.53446383344594E-8</v>
      </c>
      <c r="DE18">
        <v>1.12294853949445E-9</v>
      </c>
      <c r="DF18">
        <v>1490585.5844598401</v>
      </c>
      <c r="DG18">
        <v>66317.430056360303</v>
      </c>
      <c r="DH18">
        <v>0.92095706142557299</v>
      </c>
      <c r="DI18">
        <v>4.0974168905663598E-2</v>
      </c>
      <c r="DJ18">
        <v>4.6562460763675199E-2</v>
      </c>
      <c r="DK18" t="s">
        <v>932</v>
      </c>
      <c r="DL18" t="s">
        <v>933</v>
      </c>
    </row>
    <row r="19" spans="1:116">
      <c r="A19" t="s">
        <v>721</v>
      </c>
      <c r="B19">
        <v>14478989.699999999</v>
      </c>
      <c r="C19">
        <v>612.48370255129498</v>
      </c>
      <c r="D19">
        <v>91.580011978832999</v>
      </c>
      <c r="E19">
        <v>612.82339669043301</v>
      </c>
      <c r="F19">
        <v>2625160.7264840999</v>
      </c>
      <c r="G19">
        <v>1589756.0808983101</v>
      </c>
      <c r="H19">
        <v>2.2406167499944601E-5</v>
      </c>
      <c r="I19">
        <v>7.0614185977515206E-5</v>
      </c>
      <c r="J19">
        <v>0.48330738078477498</v>
      </c>
      <c r="K19">
        <v>8121.4802011854299</v>
      </c>
      <c r="L19">
        <v>5.7214247636284601E-3</v>
      </c>
      <c r="M19">
        <v>298</v>
      </c>
      <c r="N19">
        <v>3381.864</v>
      </c>
      <c r="O19">
        <v>8.7843467213758397E-5</v>
      </c>
      <c r="P19">
        <v>2.9843873572041602E-2</v>
      </c>
      <c r="Q19">
        <v>1.1773735336561999E-2</v>
      </c>
      <c r="R19">
        <v>4.2545000000000002</v>
      </c>
      <c r="S19">
        <v>1506655.48046875</v>
      </c>
      <c r="T19">
        <v>534.98333333333301</v>
      </c>
      <c r="U19">
        <v>614.27305208931898</v>
      </c>
      <c r="V19">
        <v>0.03</v>
      </c>
      <c r="W19">
        <v>1429286.7680436899</v>
      </c>
      <c r="X19">
        <v>1.6646081566640099E-2</v>
      </c>
      <c r="Y19">
        <v>7.7507546730943302</v>
      </c>
      <c r="Z19">
        <v>7.7507546848786397</v>
      </c>
      <c r="AA19">
        <v>-1.17843077518387E-8</v>
      </c>
      <c r="AB19">
        <v>1.7680171212762501E-5</v>
      </c>
      <c r="AC19">
        <v>641.27186718253199</v>
      </c>
      <c r="AD19">
        <v>32598.708402301101</v>
      </c>
      <c r="AE19">
        <v>614.27305208931898</v>
      </c>
      <c r="AF19">
        <v>0</v>
      </c>
      <c r="AG19">
        <v>1.7712616156505001E-5</v>
      </c>
      <c r="AH19">
        <v>38.832823696855002</v>
      </c>
      <c r="AI19">
        <v>0.25172816889168798</v>
      </c>
      <c r="AJ19">
        <v>38.695272430635299</v>
      </c>
      <c r="AK19">
        <v>1.7714977598164701</v>
      </c>
      <c r="AL19">
        <v>1.1865982936325199</v>
      </c>
      <c r="AM19">
        <v>612.48370254213603</v>
      </c>
      <c r="AN19">
        <v>9.1596348283928802E-9</v>
      </c>
      <c r="AO19">
        <v>3.2444943742520902E-8</v>
      </c>
      <c r="AP19">
        <v>3.21867346888396</v>
      </c>
      <c r="AQ19">
        <v>4.3552755236680702E-5</v>
      </c>
      <c r="AR19">
        <v>8.8725305501237492E-6</v>
      </c>
      <c r="AS19">
        <v>19.383076094046501</v>
      </c>
      <c r="AT19">
        <v>11.772001595250501</v>
      </c>
      <c r="AU19">
        <v>2.9633444057624398</v>
      </c>
      <c r="AV19">
        <v>0.25532906312151299</v>
      </c>
      <c r="AW19">
        <v>1.1137210484867901E-2</v>
      </c>
      <c r="AX19">
        <v>0.25532906122717203</v>
      </c>
      <c r="AY19">
        <v>1.8943406288052199E-9</v>
      </c>
      <c r="AZ19">
        <v>1035404.64558579</v>
      </c>
      <c r="BA19">
        <v>1.3531274811726199E-5</v>
      </c>
      <c r="BB19">
        <v>1521436.24416314</v>
      </c>
      <c r="BC19">
        <v>14780.763694385099</v>
      </c>
      <c r="BD19">
        <v>0.98103142264391296</v>
      </c>
      <c r="BE19">
        <v>1608098.3598</v>
      </c>
      <c r="BF19">
        <v>0.94610894594305595</v>
      </c>
      <c r="BG19">
        <v>1</v>
      </c>
      <c r="BH19">
        <v>-9.9971246371980294E-2</v>
      </c>
      <c r="BI19">
        <v>4.5999999999999999E-2</v>
      </c>
      <c r="BJ19">
        <v>5625</v>
      </c>
      <c r="BK19">
        <v>1.04240021614269</v>
      </c>
      <c r="BL19">
        <v>77.500369217962103</v>
      </c>
      <c r="BM19">
        <v>1.5214362441631399</v>
      </c>
      <c r="BN19">
        <v>77.500369217962103</v>
      </c>
      <c r="BO19">
        <v>1.04240021614269</v>
      </c>
      <c r="BP19">
        <v>1406.2776914834801</v>
      </c>
      <c r="BQ19">
        <v>1.0039034889443199</v>
      </c>
      <c r="BR19" t="s">
        <v>721</v>
      </c>
      <c r="BS19" t="s">
        <v>921</v>
      </c>
      <c r="BT19">
        <v>14.4789897</v>
      </c>
      <c r="BU19">
        <v>14.4789897</v>
      </c>
      <c r="BV19">
        <v>0</v>
      </c>
      <c r="BW19">
        <v>15.382999999999999</v>
      </c>
      <c r="BX19">
        <v>-7.0000000000000001E-3</v>
      </c>
      <c r="BY19">
        <v>-0.90401029999999905</v>
      </c>
      <c r="BZ19">
        <v>1.00634813664923</v>
      </c>
      <c r="CA19">
        <v>1.0358246596585401</v>
      </c>
      <c r="CB19">
        <v>1.04240021614269</v>
      </c>
      <c r="CC19" t="s">
        <v>922</v>
      </c>
      <c r="CD19">
        <v>1.0358246596585401</v>
      </c>
      <c r="CE19" t="s">
        <v>923</v>
      </c>
      <c r="CF19">
        <v>0.90268212146755999</v>
      </c>
      <c r="CG19" t="s">
        <v>924</v>
      </c>
      <c r="CH19" t="s">
        <v>925</v>
      </c>
      <c r="CI19" t="s">
        <v>926</v>
      </c>
      <c r="CJ19">
        <v>1451601.63895277</v>
      </c>
      <c r="CK19" t="s">
        <v>927</v>
      </c>
      <c r="CL19">
        <v>1608098.3598</v>
      </c>
      <c r="CM19" t="s">
        <v>928</v>
      </c>
      <c r="CN19" t="s">
        <v>929</v>
      </c>
      <c r="CO19">
        <v>1.7711132546260301E-5</v>
      </c>
      <c r="CP19">
        <v>640.26513737551704</v>
      </c>
      <c r="CQ19">
        <v>3.2184784595860201</v>
      </c>
      <c r="CR19">
        <v>3.09613334977899E-8</v>
      </c>
      <c r="CS19">
        <v>1451601.63895277</v>
      </c>
      <c r="CT19">
        <v>0.90268212146755999</v>
      </c>
      <c r="CU19">
        <v>1.04240021614269</v>
      </c>
      <c r="CV19" t="s">
        <v>930</v>
      </c>
      <c r="CW19" t="s">
        <v>931</v>
      </c>
      <c r="CX19">
        <v>1.7712616156505001E-5</v>
      </c>
      <c r="CY19">
        <v>1.48361024468702E-9</v>
      </c>
      <c r="CZ19">
        <v>641.27186718253199</v>
      </c>
      <c r="DA19">
        <v>1.0067298070150601</v>
      </c>
      <c r="DB19">
        <v>3.21867346888396</v>
      </c>
      <c r="DC19">
        <v>1.95009297937254E-4</v>
      </c>
      <c r="DD19">
        <v>3.2444943742520902E-8</v>
      </c>
      <c r="DE19">
        <v>1.4836102447310201E-9</v>
      </c>
      <c r="DF19">
        <v>1521436.24416314</v>
      </c>
      <c r="DG19">
        <v>69834.605210365</v>
      </c>
      <c r="DH19">
        <v>0.94610894594305595</v>
      </c>
      <c r="DI19">
        <v>4.3426824475496097E-2</v>
      </c>
      <c r="DJ19">
        <v>4.8108656904485597E-2</v>
      </c>
      <c r="DK19" t="s">
        <v>932</v>
      </c>
      <c r="DL19" t="s">
        <v>933</v>
      </c>
    </row>
    <row r="20" spans="1:116">
      <c r="A20" t="s">
        <v>722</v>
      </c>
      <c r="B20">
        <v>14478989.699999999</v>
      </c>
      <c r="C20">
        <v>612.48370255129498</v>
      </c>
      <c r="D20">
        <v>91.580011978832999</v>
      </c>
      <c r="E20">
        <v>612.82339669043301</v>
      </c>
      <c r="F20">
        <v>2625160.7264840999</v>
      </c>
      <c r="G20">
        <v>1589756.0808983101</v>
      </c>
      <c r="H20">
        <v>2.2406167499944601E-5</v>
      </c>
      <c r="I20">
        <v>7.0614185977515206E-5</v>
      </c>
      <c r="J20">
        <v>0.48330738078477498</v>
      </c>
      <c r="K20">
        <v>8121.4802011854299</v>
      </c>
      <c r="L20">
        <v>5.7214247636284601E-3</v>
      </c>
      <c r="M20">
        <v>301</v>
      </c>
      <c r="N20">
        <v>2725.56</v>
      </c>
      <c r="O20">
        <v>8.7843467213758397E-5</v>
      </c>
      <c r="P20">
        <v>2.9843873572041602E-2</v>
      </c>
      <c r="Q20">
        <v>1.1773735336561999E-2</v>
      </c>
      <c r="R20">
        <v>4.2545000000000002</v>
      </c>
      <c r="S20">
        <v>1415272.23046875</v>
      </c>
      <c r="T20">
        <v>510.816666666667</v>
      </c>
      <c r="U20">
        <v>603.23184347835604</v>
      </c>
      <c r="V20">
        <v>0.03</v>
      </c>
      <c r="W20">
        <v>1151911.1482629599</v>
      </c>
      <c r="X20">
        <v>1.7980892766135199E-2</v>
      </c>
      <c r="Y20">
        <v>7.4575191026675203</v>
      </c>
      <c r="Z20">
        <v>7.4575191136027099</v>
      </c>
      <c r="AA20">
        <v>-1.09351985244643E-8</v>
      </c>
      <c r="AB20">
        <v>2.5199273325269401E-5</v>
      </c>
      <c r="AC20">
        <v>648.00109031385296</v>
      </c>
      <c r="AD20">
        <v>27305.467577339801</v>
      </c>
      <c r="AE20">
        <v>603.23184347835604</v>
      </c>
      <c r="AF20">
        <v>0</v>
      </c>
      <c r="AG20">
        <v>2.52406351742928E-5</v>
      </c>
      <c r="AH20">
        <v>27.245665490954199</v>
      </c>
      <c r="AI20">
        <v>0.21085361018444301</v>
      </c>
      <c r="AJ20">
        <v>46.1875261412969</v>
      </c>
      <c r="AK20">
        <v>2.1276522968379399</v>
      </c>
      <c r="AL20">
        <v>1.1865982936325199</v>
      </c>
      <c r="AM20">
        <v>612.48370249787899</v>
      </c>
      <c r="AN20">
        <v>5.3416215450852198E-8</v>
      </c>
      <c r="AO20">
        <v>4.13618490233926E-8</v>
      </c>
      <c r="AP20">
        <v>2.90548640838343</v>
      </c>
      <c r="AQ20">
        <v>5.3448039361752397E-5</v>
      </c>
      <c r="AR20">
        <v>1.26409985116581E-5</v>
      </c>
      <c r="AS20">
        <v>23.1316068386406</v>
      </c>
      <c r="AT20">
        <v>12.6559997186205</v>
      </c>
      <c r="AU20">
        <v>2.6685632311644198</v>
      </c>
      <c r="AV20">
        <v>0.23692317721901601</v>
      </c>
      <c r="AW20">
        <v>1.58736930605432E-2</v>
      </c>
      <c r="AX20">
        <v>0.236923175594493</v>
      </c>
      <c r="AY20">
        <v>1.62452307161942E-9</v>
      </c>
      <c r="AZ20">
        <v>1035404.64558579</v>
      </c>
      <c r="BA20">
        <v>1.8395556491861201E-5</v>
      </c>
      <c r="BB20">
        <v>1426699.34391451</v>
      </c>
      <c r="BC20">
        <v>11427.113445762499</v>
      </c>
      <c r="BD20">
        <v>0.80741451713341295</v>
      </c>
      <c r="BE20">
        <v>1583785.8576</v>
      </c>
      <c r="BF20">
        <v>0.90081581235765695</v>
      </c>
      <c r="BG20">
        <v>1</v>
      </c>
      <c r="BH20">
        <v>-0.15512462797083301</v>
      </c>
      <c r="BI20">
        <v>4.5999999999999999E-2</v>
      </c>
      <c r="BJ20">
        <v>5625</v>
      </c>
      <c r="BK20">
        <v>1.0298931014896899</v>
      </c>
      <c r="BL20">
        <v>101.667035884629</v>
      </c>
      <c r="BM20">
        <v>1.4266993439145099</v>
      </c>
      <c r="BN20">
        <v>101.667035884629</v>
      </c>
      <c r="BO20">
        <v>1.0298931014896899</v>
      </c>
      <c r="BP20">
        <v>3802.8233147961</v>
      </c>
      <c r="BQ20">
        <v>0.99556981787589605</v>
      </c>
      <c r="BR20" t="s">
        <v>722</v>
      </c>
      <c r="BS20" t="s">
        <v>921</v>
      </c>
      <c r="BT20">
        <v>14.4789897</v>
      </c>
      <c r="BU20">
        <v>14.4789897</v>
      </c>
      <c r="BV20">
        <v>0</v>
      </c>
      <c r="BW20">
        <v>15.382999999999999</v>
      </c>
      <c r="BX20">
        <v>-7.0000000000000001E-3</v>
      </c>
      <c r="BY20">
        <v>-0.90401029999999905</v>
      </c>
      <c r="BZ20">
        <v>1.00634813664923</v>
      </c>
      <c r="CA20">
        <v>1.02339644103566</v>
      </c>
      <c r="CB20">
        <v>1.0298931014896899</v>
      </c>
      <c r="CC20" t="s">
        <v>922</v>
      </c>
      <c r="CD20">
        <v>1.02339644103566</v>
      </c>
      <c r="CE20" t="s">
        <v>923</v>
      </c>
      <c r="CF20">
        <v>0.85556401912524704</v>
      </c>
      <c r="CG20" t="s">
        <v>924</v>
      </c>
      <c r="CH20" t="s">
        <v>925</v>
      </c>
      <c r="CI20" t="s">
        <v>926</v>
      </c>
      <c r="CJ20">
        <v>1355030.1937619799</v>
      </c>
      <c r="CK20" t="s">
        <v>927</v>
      </c>
      <c r="CL20">
        <v>1583785.8576</v>
      </c>
      <c r="CM20" t="s">
        <v>928</v>
      </c>
      <c r="CN20" t="s">
        <v>929</v>
      </c>
      <c r="CO20">
        <v>2.5238563873363401E-5</v>
      </c>
      <c r="CP20">
        <v>646.896844676765</v>
      </c>
      <c r="CQ20">
        <v>2.9053266724137399</v>
      </c>
      <c r="CR20">
        <v>3.9290548093929799E-8</v>
      </c>
      <c r="CS20">
        <v>1355030.1937619799</v>
      </c>
      <c r="CT20">
        <v>0.85556401912524704</v>
      </c>
      <c r="CU20">
        <v>1.0298931014896899</v>
      </c>
      <c r="CV20" t="s">
        <v>930</v>
      </c>
      <c r="CW20" t="s">
        <v>931</v>
      </c>
      <c r="CX20">
        <v>2.52406351742928E-5</v>
      </c>
      <c r="CY20">
        <v>2.0713009294255602E-9</v>
      </c>
      <c r="CZ20">
        <v>648.00109031385296</v>
      </c>
      <c r="DA20">
        <v>1.1042456370879601</v>
      </c>
      <c r="DB20">
        <v>2.90548640838343</v>
      </c>
      <c r="DC20">
        <v>1.5973596969454099E-4</v>
      </c>
      <c r="DD20">
        <v>4.13618490233926E-8</v>
      </c>
      <c r="DE20">
        <v>2.0713009294628499E-9</v>
      </c>
      <c r="DF20">
        <v>1426699.34391451</v>
      </c>
      <c r="DG20">
        <v>71669.150152532602</v>
      </c>
      <c r="DH20">
        <v>0.90081581235765695</v>
      </c>
      <c r="DI20">
        <v>4.5251793232409902E-2</v>
      </c>
      <c r="DJ20">
        <v>5.2891183150358102E-2</v>
      </c>
      <c r="DK20" t="s">
        <v>932</v>
      </c>
      <c r="DL20" t="s">
        <v>933</v>
      </c>
    </row>
    <row r="21" spans="1:116">
      <c r="A21" t="s">
        <v>723</v>
      </c>
      <c r="B21">
        <v>14478989.699999999</v>
      </c>
      <c r="C21">
        <v>612.48370255129498</v>
      </c>
      <c r="D21">
        <v>91.580011978832999</v>
      </c>
      <c r="E21">
        <v>612.82339669043301</v>
      </c>
      <c r="F21">
        <v>2625160.7264840999</v>
      </c>
      <c r="G21">
        <v>1589756.0808983101</v>
      </c>
      <c r="H21">
        <v>2.2406167499944601E-5</v>
      </c>
      <c r="I21">
        <v>7.0614185977515206E-5</v>
      </c>
      <c r="J21">
        <v>0.48330738078477498</v>
      </c>
      <c r="K21">
        <v>8121.4802011854299</v>
      </c>
      <c r="L21">
        <v>5.7214247636284601E-3</v>
      </c>
      <c r="M21">
        <v>302</v>
      </c>
      <c r="N21">
        <v>3345.252</v>
      </c>
      <c r="O21">
        <v>8.7843467213758397E-5</v>
      </c>
      <c r="P21">
        <v>2.9843873572041602E-2</v>
      </c>
      <c r="Q21">
        <v>1.1773735336561999E-2</v>
      </c>
      <c r="R21">
        <v>4.2545000000000002</v>
      </c>
      <c r="S21">
        <v>1652351.30834375</v>
      </c>
      <c r="T21">
        <v>515.87222222222204</v>
      </c>
      <c r="U21">
        <v>603.78107450204595</v>
      </c>
      <c r="V21">
        <v>0.03</v>
      </c>
      <c r="W21">
        <v>1413813.3347088201</v>
      </c>
      <c r="X21">
        <v>1.67098129407534E-2</v>
      </c>
      <c r="Y21">
        <v>7.73595982931805</v>
      </c>
      <c r="Z21">
        <v>7.7359598377011798</v>
      </c>
      <c r="AA21">
        <v>-8.3831270814016501E-9</v>
      </c>
      <c r="AB21">
        <v>1.8000372639109301E-5</v>
      </c>
      <c r="AC21">
        <v>646.33316580758697</v>
      </c>
      <c r="AD21">
        <v>32307.4646961002</v>
      </c>
      <c r="AE21">
        <v>603.78107498045199</v>
      </c>
      <c r="AF21">
        <v>4.7840558181633199E-7</v>
      </c>
      <c r="AG21">
        <v>1.8036224955919799E-5</v>
      </c>
      <c r="AH21">
        <v>38.142042134378102</v>
      </c>
      <c r="AI21">
        <v>0.24947917657093699</v>
      </c>
      <c r="AJ21">
        <v>39.050205705213202</v>
      </c>
      <c r="AK21">
        <v>2.0800262136682601</v>
      </c>
      <c r="AL21">
        <v>1.1865982936325199</v>
      </c>
      <c r="AM21">
        <v>612.48370255028203</v>
      </c>
      <c r="AN21">
        <v>1.01329078461276E-9</v>
      </c>
      <c r="AO21">
        <v>3.58523168104439E-8</v>
      </c>
      <c r="AP21">
        <v>3.2027584955083301</v>
      </c>
      <c r="AQ21">
        <v>4.3986670625641501E-5</v>
      </c>
      <c r="AR21">
        <v>9.0360386363651097E-6</v>
      </c>
      <c r="AS21">
        <v>19.563914753375101</v>
      </c>
      <c r="AT21">
        <v>11.818433926733899</v>
      </c>
      <c r="AU21">
        <v>2.9484531643995999</v>
      </c>
      <c r="AV21">
        <v>0.254305331108727</v>
      </c>
      <c r="AW21">
        <v>1.1338913886937099E-2</v>
      </c>
      <c r="AX21">
        <v>0.254305329633082</v>
      </c>
      <c r="AY21">
        <v>1.4756448840635999E-9</v>
      </c>
      <c r="AZ21">
        <v>1035404.64558579</v>
      </c>
      <c r="BA21">
        <v>1.37339954565198E-5</v>
      </c>
      <c r="BB21">
        <v>1656402.10185734</v>
      </c>
      <c r="BC21">
        <v>4050.7935135851098</v>
      </c>
      <c r="BD21">
        <v>0.24515328508714401</v>
      </c>
      <c r="BE21">
        <v>1795651.9482</v>
      </c>
      <c r="BF21">
        <v>0.92245164967395199</v>
      </c>
      <c r="BG21">
        <v>1</v>
      </c>
      <c r="BH21">
        <v>-0.16173137161494799</v>
      </c>
      <c r="BI21">
        <v>4.5999999999999999E-2</v>
      </c>
      <c r="BJ21">
        <v>5625</v>
      </c>
      <c r="BK21">
        <v>1.0325339197077701</v>
      </c>
      <c r="BL21">
        <v>96.611480329073203</v>
      </c>
      <c r="BM21">
        <v>1.6564021018573301</v>
      </c>
      <c r="BN21">
        <v>96.611480329073203</v>
      </c>
      <c r="BO21">
        <v>1.0325339197077701</v>
      </c>
      <c r="BP21">
        <v>3204.8597050490398</v>
      </c>
      <c r="BQ21">
        <v>1.00232123440315</v>
      </c>
      <c r="BR21" t="s">
        <v>723</v>
      </c>
      <c r="BS21" t="s">
        <v>921</v>
      </c>
      <c r="BT21">
        <v>14.4789897</v>
      </c>
      <c r="BU21">
        <v>14.4789897</v>
      </c>
      <c r="BV21">
        <v>0</v>
      </c>
      <c r="BW21">
        <v>15.382999999999999</v>
      </c>
      <c r="BX21">
        <v>-7.0000000000000001E-3</v>
      </c>
      <c r="BY21">
        <v>-0.90401029999999905</v>
      </c>
      <c r="BZ21">
        <v>1.00634813664923</v>
      </c>
      <c r="CA21">
        <v>1.0260206007294099</v>
      </c>
      <c r="CB21">
        <v>1.0325339197077701</v>
      </c>
      <c r="CC21" t="s">
        <v>922</v>
      </c>
      <c r="CD21">
        <v>1.0260206007294099</v>
      </c>
      <c r="CE21" t="s">
        <v>923</v>
      </c>
      <c r="CF21">
        <v>0.88521555197109103</v>
      </c>
      <c r="CG21" t="s">
        <v>924</v>
      </c>
      <c r="CH21" t="s">
        <v>925</v>
      </c>
      <c r="CI21" t="s">
        <v>926</v>
      </c>
      <c r="CJ21">
        <v>1589539.0304738299</v>
      </c>
      <c r="CK21" t="s">
        <v>927</v>
      </c>
      <c r="CL21">
        <v>1795651.9482</v>
      </c>
      <c r="CM21" t="s">
        <v>928</v>
      </c>
      <c r="CN21" t="s">
        <v>929</v>
      </c>
      <c r="CO21">
        <v>1.8034783666700601E-5</v>
      </c>
      <c r="CP21">
        <v>645.24780436165202</v>
      </c>
      <c r="CQ21">
        <v>3.2025741523740598</v>
      </c>
      <c r="CR21">
        <v>3.4411027591235299E-8</v>
      </c>
      <c r="CS21">
        <v>1589539.0304738299</v>
      </c>
      <c r="CT21">
        <v>0.88521555197109103</v>
      </c>
      <c r="CU21">
        <v>1.0325339197077701</v>
      </c>
      <c r="CV21" t="s">
        <v>930</v>
      </c>
      <c r="CW21" t="s">
        <v>931</v>
      </c>
      <c r="CX21">
        <v>1.8036224955919799E-5</v>
      </c>
      <c r="CY21">
        <v>1.4412892191814799E-9</v>
      </c>
      <c r="CZ21">
        <v>646.33316580758697</v>
      </c>
      <c r="DA21">
        <v>1.08536144593529</v>
      </c>
      <c r="DB21">
        <v>3.2027584955083301</v>
      </c>
      <c r="DC21">
        <v>1.8434313426674001E-4</v>
      </c>
      <c r="DD21">
        <v>3.58523168104439E-8</v>
      </c>
      <c r="DE21">
        <v>1.4412892192085599E-9</v>
      </c>
      <c r="DF21">
        <v>1656402.10185734</v>
      </c>
      <c r="DG21">
        <v>66863.071383505099</v>
      </c>
      <c r="DH21">
        <v>0.92245164967395199</v>
      </c>
      <c r="DI21">
        <v>3.7236097702860703E-2</v>
      </c>
      <c r="DJ21">
        <v>4.2064441389385802E-2</v>
      </c>
      <c r="DK21" t="s">
        <v>932</v>
      </c>
      <c r="DL21" t="s">
        <v>933</v>
      </c>
    </row>
    <row r="22" spans="1:116">
      <c r="A22" t="s">
        <v>724</v>
      </c>
      <c r="B22">
        <v>14478989.699999999</v>
      </c>
      <c r="C22">
        <v>612.48370255129498</v>
      </c>
      <c r="D22">
        <v>91.580011978832999</v>
      </c>
      <c r="E22">
        <v>612.82339669043301</v>
      </c>
      <c r="F22">
        <v>2625160.7264840999</v>
      </c>
      <c r="G22">
        <v>1589756.0808983101</v>
      </c>
      <c r="H22">
        <v>2.2406167499944601E-5</v>
      </c>
      <c r="I22">
        <v>7.0614185977515206E-5</v>
      </c>
      <c r="J22">
        <v>0.48330738078477498</v>
      </c>
      <c r="K22">
        <v>8121.4802011854299</v>
      </c>
      <c r="L22">
        <v>5.7214247636284601E-3</v>
      </c>
      <c r="M22">
        <v>305</v>
      </c>
      <c r="N22">
        <v>2763.5279999999998</v>
      </c>
      <c r="O22">
        <v>8.7843467213758397E-5</v>
      </c>
      <c r="P22">
        <v>2.9843873572041602E-2</v>
      </c>
      <c r="Q22">
        <v>1.1773735336561999E-2</v>
      </c>
      <c r="R22">
        <v>4.2545000000000002</v>
      </c>
      <c r="S22">
        <v>1526180.7210937501</v>
      </c>
      <c r="T22">
        <v>498.03888888888901</v>
      </c>
      <c r="U22">
        <v>596.327037444496</v>
      </c>
      <c r="V22">
        <v>0.03</v>
      </c>
      <c r="W22">
        <v>1167957.6717213499</v>
      </c>
      <c r="X22">
        <v>1.7890589814481699E-2</v>
      </c>
      <c r="Y22">
        <v>7.4763163681007301</v>
      </c>
      <c r="Z22">
        <v>7.4763163747504899</v>
      </c>
      <c r="AA22">
        <v>-6.6497545248012102E-9</v>
      </c>
      <c r="AB22">
        <v>2.4635328916945299E-5</v>
      </c>
      <c r="AC22">
        <v>651.40526345520504</v>
      </c>
      <c r="AD22">
        <v>27616.2333544621</v>
      </c>
      <c r="AE22">
        <v>596.32703797069701</v>
      </c>
      <c r="AF22">
        <v>5.2620021051552602E-7</v>
      </c>
      <c r="AG22">
        <v>2.46789585511176E-5</v>
      </c>
      <c r="AH22">
        <v>27.869364925067401</v>
      </c>
      <c r="AI22">
        <v>0.21325335250134</v>
      </c>
      <c r="AJ22">
        <v>45.673687542440298</v>
      </c>
      <c r="AK22">
        <v>2.3354906501957098</v>
      </c>
      <c r="AL22">
        <v>1.1865982936325199</v>
      </c>
      <c r="AM22">
        <v>612.48370249013306</v>
      </c>
      <c r="AN22">
        <v>6.1162381825852195E-8</v>
      </c>
      <c r="AO22">
        <v>4.3629634172246297E-8</v>
      </c>
      <c r="AP22">
        <v>2.92515182183147</v>
      </c>
      <c r="AQ22">
        <v>5.2731806682890903E-5</v>
      </c>
      <c r="AR22">
        <v>1.2361294092644899E-5</v>
      </c>
      <c r="AS22">
        <v>22.877216752815901</v>
      </c>
      <c r="AT22">
        <v>12.6007075684665</v>
      </c>
      <c r="AU22">
        <v>2.6871431328644899</v>
      </c>
      <c r="AV22">
        <v>0.238008688966972</v>
      </c>
      <c r="AW22">
        <v>1.55184494658015E-2</v>
      </c>
      <c r="AX22">
        <v>0.238008686406495</v>
      </c>
      <c r="AY22">
        <v>2.56047663627079E-9</v>
      </c>
      <c r="AZ22">
        <v>1035404.64558579</v>
      </c>
      <c r="BA22">
        <v>1.8027032405406899E-5</v>
      </c>
      <c r="BB22">
        <v>1535687.2514035299</v>
      </c>
      <c r="BC22">
        <v>9506.5303097763099</v>
      </c>
      <c r="BD22">
        <v>0.62289676303625297</v>
      </c>
      <c r="BE22">
        <v>1691455.5101999999</v>
      </c>
      <c r="BF22">
        <v>0.907908746131871</v>
      </c>
      <c r="BG22">
        <v>1</v>
      </c>
      <c r="BH22">
        <v>-0.20398119357618999</v>
      </c>
      <c r="BI22">
        <v>4.5999999999999999E-2</v>
      </c>
      <c r="BJ22">
        <v>5625</v>
      </c>
      <c r="BK22">
        <v>1.02363107238072</v>
      </c>
      <c r="BL22">
        <v>114.444813662407</v>
      </c>
      <c r="BM22">
        <v>1.53568725140353</v>
      </c>
      <c r="BN22">
        <v>114.444813662407</v>
      </c>
      <c r="BO22">
        <v>1.02363107238072</v>
      </c>
      <c r="BP22">
        <v>5542.0302812304299</v>
      </c>
      <c r="BQ22">
        <v>0.98495625872635495</v>
      </c>
      <c r="BR22" t="s">
        <v>724</v>
      </c>
      <c r="BS22" t="s">
        <v>921</v>
      </c>
      <c r="BT22">
        <v>14.4789897</v>
      </c>
      <c r="BU22">
        <v>14.4789897</v>
      </c>
      <c r="BV22">
        <v>0</v>
      </c>
      <c r="BW22">
        <v>15.382999999999999</v>
      </c>
      <c r="BX22">
        <v>-7.0000000000000001E-3</v>
      </c>
      <c r="BY22">
        <v>-0.90401029999999905</v>
      </c>
      <c r="BZ22">
        <v>1.00634813664923</v>
      </c>
      <c r="CA22">
        <v>1.0171739133825399</v>
      </c>
      <c r="CB22">
        <v>1.02363107238072</v>
      </c>
      <c r="CC22" t="s">
        <v>922</v>
      </c>
      <c r="CD22">
        <v>1.0171739133825399</v>
      </c>
      <c r="CE22" t="s">
        <v>923</v>
      </c>
      <c r="CF22">
        <v>0.86622323690751601</v>
      </c>
      <c r="CG22" t="s">
        <v>924</v>
      </c>
      <c r="CH22" t="s">
        <v>925</v>
      </c>
      <c r="CI22" t="s">
        <v>926</v>
      </c>
      <c r="CJ22">
        <v>1465178.0671305</v>
      </c>
      <c r="CK22" t="s">
        <v>927</v>
      </c>
      <c r="CL22">
        <v>1691455.5101999999</v>
      </c>
      <c r="CM22" t="s">
        <v>928</v>
      </c>
      <c r="CN22" t="s">
        <v>929</v>
      </c>
      <c r="CO22">
        <v>2.4676962150180399E-5</v>
      </c>
      <c r="CP22">
        <v>650.26342683003702</v>
      </c>
      <c r="CQ22">
        <v>2.9249925605554501</v>
      </c>
      <c r="CR22">
        <v>4.1633233235034998E-8</v>
      </c>
      <c r="CS22">
        <v>1465178.0671305</v>
      </c>
      <c r="CT22">
        <v>0.86622323690751601</v>
      </c>
      <c r="CU22">
        <v>1.02363107238072</v>
      </c>
      <c r="CV22" t="s">
        <v>930</v>
      </c>
      <c r="CW22" t="s">
        <v>931</v>
      </c>
      <c r="CX22">
        <v>2.46789585511176E-5</v>
      </c>
      <c r="CY22">
        <v>1.9964009371706001E-9</v>
      </c>
      <c r="CZ22">
        <v>651.40526345520504</v>
      </c>
      <c r="DA22">
        <v>1.1418366251680301</v>
      </c>
      <c r="DB22">
        <v>2.92515182183147</v>
      </c>
      <c r="DC22">
        <v>1.5926127601550999E-4</v>
      </c>
      <c r="DD22">
        <v>4.3629634172246297E-8</v>
      </c>
      <c r="DE22">
        <v>1.9964009372112899E-9</v>
      </c>
      <c r="DF22">
        <v>1535687.2514035299</v>
      </c>
      <c r="DG22">
        <v>70509.184273026694</v>
      </c>
      <c r="DH22">
        <v>0.907908746131871</v>
      </c>
      <c r="DI22">
        <v>4.1685509224355398E-2</v>
      </c>
      <c r="DJ22">
        <v>4.8123286755935898E-2</v>
      </c>
      <c r="DK22" t="s">
        <v>932</v>
      </c>
      <c r="DL22" t="s">
        <v>933</v>
      </c>
    </row>
    <row r="23" spans="1:116">
      <c r="A23" t="s">
        <v>725</v>
      </c>
      <c r="B23">
        <v>16581890.585000001</v>
      </c>
      <c r="C23">
        <v>623.40834329200698</v>
      </c>
      <c r="D23">
        <v>114.240720892705</v>
      </c>
      <c r="E23">
        <v>573.66553119769696</v>
      </c>
      <c r="F23">
        <v>2561880.9260645602</v>
      </c>
      <c r="G23">
        <v>1673008.4528857099</v>
      </c>
      <c r="H23">
        <v>2.3778054068935102E-5</v>
      </c>
      <c r="I23">
        <v>6.5676255486798695E-5</v>
      </c>
      <c r="J23">
        <v>0.45990284611253301</v>
      </c>
      <c r="K23">
        <v>10188.161618073</v>
      </c>
      <c r="L23">
        <v>3.6065031383353298E-3</v>
      </c>
      <c r="M23">
        <v>310</v>
      </c>
      <c r="N23">
        <v>3396.78</v>
      </c>
      <c r="O23">
        <v>8.7843467213758397E-5</v>
      </c>
      <c r="P23">
        <v>2.9843873572041602E-2</v>
      </c>
      <c r="Q23">
        <v>1.1773735336561999E-2</v>
      </c>
      <c r="R23">
        <v>4.2545000000000002</v>
      </c>
      <c r="S23">
        <v>1546359.53515625</v>
      </c>
      <c r="T23">
        <v>548.03888888888901</v>
      </c>
      <c r="U23">
        <v>612.62534890300003</v>
      </c>
      <c r="V23">
        <v>0.03</v>
      </c>
      <c r="W23">
        <v>1543526.9888737199</v>
      </c>
      <c r="X23">
        <v>1.5256082746684401E-2</v>
      </c>
      <c r="Y23">
        <v>8.0961488128523094</v>
      </c>
      <c r="Z23">
        <v>8.0961488156324393</v>
      </c>
      <c r="AA23">
        <v>-2.7801334567811901E-9</v>
      </c>
      <c r="AB23">
        <v>1.1283359577166701E-5</v>
      </c>
      <c r="AC23">
        <v>654.62248885732902</v>
      </c>
      <c r="AD23">
        <v>33702.394373126102</v>
      </c>
      <c r="AE23">
        <v>612.62534946460801</v>
      </c>
      <c r="AF23">
        <v>5.6160786243708603E-7</v>
      </c>
      <c r="AG23">
        <v>1.1318062659199001E-5</v>
      </c>
      <c r="AH23">
        <v>38.355631019331</v>
      </c>
      <c r="AI23">
        <v>0.25857419900883599</v>
      </c>
      <c r="AJ23">
        <v>25.562754805222301</v>
      </c>
      <c r="AK23">
        <v>1.83696081356751</v>
      </c>
      <c r="AL23">
        <v>1.4549166438635901</v>
      </c>
      <c r="AM23">
        <v>623.40834328802703</v>
      </c>
      <c r="AN23">
        <v>3.9804035623092196E-9</v>
      </c>
      <c r="AO23">
        <v>3.47030820323353E-8</v>
      </c>
      <c r="AP23">
        <v>2.7517394063796798</v>
      </c>
      <c r="AQ23">
        <v>3.1412401660739401E-5</v>
      </c>
      <c r="AR23">
        <v>5.6763828706156798E-6</v>
      </c>
      <c r="AS23">
        <v>12.8205672535464</v>
      </c>
      <c r="AT23">
        <v>9.7052534903007395</v>
      </c>
      <c r="AU23">
        <v>2.50952814743223</v>
      </c>
      <c r="AV23">
        <v>0.24221125894745499</v>
      </c>
      <c r="AW23">
        <v>8.4047397913388899E-3</v>
      </c>
      <c r="AX23">
        <v>0.24221125216398801</v>
      </c>
      <c r="AY23">
        <v>6.78346742666314E-9</v>
      </c>
      <c r="AZ23">
        <v>888872.47317885002</v>
      </c>
      <c r="BA23">
        <v>1.1415471097267501E-5</v>
      </c>
      <c r="BB23">
        <v>1550145.3472827701</v>
      </c>
      <c r="BC23">
        <v>3785.8121265212499</v>
      </c>
      <c r="BD23">
        <v>0.24482095143150001</v>
      </c>
      <c r="BE23">
        <v>1635884.0766</v>
      </c>
      <c r="BF23">
        <v>0.94758874999539899</v>
      </c>
      <c r="BG23">
        <v>1</v>
      </c>
      <c r="BH23">
        <v>-0.188030608338633</v>
      </c>
      <c r="BI23">
        <v>4.5999999999999999E-2</v>
      </c>
      <c r="BJ23">
        <v>5625</v>
      </c>
      <c r="BK23">
        <v>1.02816249558131</v>
      </c>
      <c r="BL23">
        <v>75.369454403118098</v>
      </c>
      <c r="BM23">
        <v>1.55014534728277</v>
      </c>
      <c r="BN23">
        <v>75.369454403118098</v>
      </c>
      <c r="BO23">
        <v>1.02816249558131</v>
      </c>
      <c r="BP23">
        <v>1250.9983047742501</v>
      </c>
      <c r="BQ23">
        <v>1.0021072901767401</v>
      </c>
      <c r="BR23" t="s">
        <v>725</v>
      </c>
      <c r="BS23" t="s">
        <v>921</v>
      </c>
      <c r="BT23">
        <v>16.581890585</v>
      </c>
      <c r="BU23">
        <v>16.581890585</v>
      </c>
      <c r="BV23">
        <v>0</v>
      </c>
      <c r="BW23">
        <v>15.382999999999999</v>
      </c>
      <c r="BX23">
        <v>-7.0000000000000001E-3</v>
      </c>
      <c r="BY23">
        <v>1.198890585</v>
      </c>
      <c r="BZ23">
        <v>0.991642882397614</v>
      </c>
      <c r="CA23">
        <v>1.03682738396246</v>
      </c>
      <c r="CB23">
        <v>1.02816249558131</v>
      </c>
      <c r="CC23" t="s">
        <v>922</v>
      </c>
      <c r="CD23">
        <v>1.03682738396246</v>
      </c>
      <c r="CE23" t="s">
        <v>923</v>
      </c>
      <c r="CF23">
        <v>1.0042905654274501</v>
      </c>
      <c r="CG23" t="s">
        <v>924</v>
      </c>
      <c r="CH23" t="s">
        <v>925</v>
      </c>
      <c r="CI23" t="s">
        <v>926</v>
      </c>
      <c r="CJ23">
        <v>1642902.94426237</v>
      </c>
      <c r="CK23" t="s">
        <v>927</v>
      </c>
      <c r="CL23">
        <v>1635884.0766</v>
      </c>
      <c r="CM23" t="s">
        <v>928</v>
      </c>
      <c r="CN23" t="s">
        <v>929</v>
      </c>
      <c r="CO23">
        <v>1.13201219449452E-5</v>
      </c>
      <c r="CP23">
        <v>656.26415767612605</v>
      </c>
      <c r="CQ23">
        <v>2.7521704186736899</v>
      </c>
      <c r="CR23">
        <v>3.6762367778511102E-8</v>
      </c>
      <c r="CS23">
        <v>1642902.94426237</v>
      </c>
      <c r="CT23">
        <v>1.0042905654274501</v>
      </c>
      <c r="CU23">
        <v>1.02816249558131</v>
      </c>
      <c r="CV23" t="s">
        <v>930</v>
      </c>
      <c r="CW23" t="s">
        <v>931</v>
      </c>
      <c r="CX23">
        <v>1.1318062659199001E-5</v>
      </c>
      <c r="CY23">
        <v>-2.0592857461792301E-9</v>
      </c>
      <c r="CZ23">
        <v>654.62248885732902</v>
      </c>
      <c r="DA23">
        <v>-1.6416688187974799</v>
      </c>
      <c r="DB23">
        <v>2.7517394063796798</v>
      </c>
      <c r="DC23">
        <v>-4.3101229400743801E-4</v>
      </c>
      <c r="DD23">
        <v>3.47030820323353E-8</v>
      </c>
      <c r="DE23">
        <v>-2.0592857461758101E-9</v>
      </c>
      <c r="DF23">
        <v>1550145.3472827701</v>
      </c>
      <c r="DG23">
        <v>-92757.596979598704</v>
      </c>
      <c r="DH23">
        <v>0.94758874999539899</v>
      </c>
      <c r="DI23">
        <v>-5.67018154320513E-2</v>
      </c>
      <c r="DJ23">
        <v>-5.64595719446171E-2</v>
      </c>
      <c r="DK23" t="s">
        <v>932</v>
      </c>
      <c r="DL23" t="s">
        <v>933</v>
      </c>
    </row>
    <row r="24" spans="1:116">
      <c r="A24" t="s">
        <v>726</v>
      </c>
      <c r="B24">
        <v>14444515.914999999</v>
      </c>
      <c r="C24">
        <v>612.294121412138</v>
      </c>
      <c r="D24">
        <v>91.248555698911801</v>
      </c>
      <c r="E24">
        <v>613.43232402419403</v>
      </c>
      <c r="F24">
        <v>2626093.1345668398</v>
      </c>
      <c r="G24">
        <v>1588403.9289842499</v>
      </c>
      <c r="H24">
        <v>2.23862457937731E-5</v>
      </c>
      <c r="I24">
        <v>7.0694401850615905E-5</v>
      </c>
      <c r="J24">
        <v>0.48369684775438199</v>
      </c>
      <c r="K24">
        <v>8097.4885849811199</v>
      </c>
      <c r="L24">
        <v>5.7594462826100999E-3</v>
      </c>
      <c r="M24">
        <v>317</v>
      </c>
      <c r="N24">
        <v>2699.7959999999998</v>
      </c>
      <c r="O24">
        <v>8.7843467213758397E-5</v>
      </c>
      <c r="P24">
        <v>2.9843873572041602E-2</v>
      </c>
      <c r="Q24">
        <v>1.1773735336561999E-2</v>
      </c>
      <c r="R24">
        <v>4.2545000000000002</v>
      </c>
      <c r="S24">
        <v>1049309.02734375</v>
      </c>
      <c r="T24">
        <v>557.48333333333301</v>
      </c>
      <c r="U24">
        <v>626.86046900676695</v>
      </c>
      <c r="V24">
        <v>0.03</v>
      </c>
      <c r="W24">
        <v>1139727.73494231</v>
      </c>
      <c r="X24">
        <v>1.8067592826180898E-2</v>
      </c>
      <c r="Y24">
        <v>7.4396045722276396</v>
      </c>
      <c r="Z24">
        <v>7.4396045878554897</v>
      </c>
      <c r="AA24">
        <v>-1.5627847460564199E-8</v>
      </c>
      <c r="AB24">
        <v>2.57546960085533E-5</v>
      </c>
      <c r="AC24">
        <v>634.57148131295401</v>
      </c>
      <c r="AD24">
        <v>27081.721960485</v>
      </c>
      <c r="AE24">
        <v>626.86046937015601</v>
      </c>
      <c r="AF24">
        <v>3.6338883546704897E-7</v>
      </c>
      <c r="AG24">
        <v>2.5785839976515801E-5</v>
      </c>
      <c r="AH24">
        <v>26.835244092327098</v>
      </c>
      <c r="AI24">
        <v>0.20915557570394</v>
      </c>
      <c r="AJ24">
        <v>46.798546246072299</v>
      </c>
      <c r="AK24">
        <v>1.3340323867100199</v>
      </c>
      <c r="AL24">
        <v>1.18348323886145</v>
      </c>
      <c r="AM24">
        <v>612.29412140045201</v>
      </c>
      <c r="AN24">
        <v>1.16867795441067E-8</v>
      </c>
      <c r="AO24">
        <v>3.11439679625178E-8</v>
      </c>
      <c r="AP24">
        <v>2.89693094581092</v>
      </c>
      <c r="AQ24">
        <v>5.4285537993834601E-5</v>
      </c>
      <c r="AR24">
        <v>1.29084919722392E-5</v>
      </c>
      <c r="AS24">
        <v>23.4275346112465</v>
      </c>
      <c r="AT24">
        <v>12.7195601169581</v>
      </c>
      <c r="AU24">
        <v>2.66036691896324</v>
      </c>
      <c r="AV24">
        <v>0.236564026847676</v>
      </c>
      <c r="AW24">
        <v>1.6184508866735298E-2</v>
      </c>
      <c r="AX24">
        <v>0.23656402558846501</v>
      </c>
      <c r="AY24">
        <v>1.25921056914891E-9</v>
      </c>
      <c r="AZ24">
        <v>1037689.20558259</v>
      </c>
      <c r="BA24">
        <v>1.8738982395259999E-5</v>
      </c>
      <c r="BB24">
        <v>1057942.0921430199</v>
      </c>
      <c r="BC24">
        <v>8633.0647992701306</v>
      </c>
      <c r="BD24">
        <v>0.82273806612758404</v>
      </c>
      <c r="BE24">
        <v>1184366.1786</v>
      </c>
      <c r="BF24">
        <v>0.89325591295892803</v>
      </c>
      <c r="BG24">
        <v>1</v>
      </c>
      <c r="BH24">
        <v>4.8574531467156902E-3</v>
      </c>
      <c r="BI24">
        <v>4.5999999999999999E-2</v>
      </c>
      <c r="BJ24">
        <v>5625</v>
      </c>
      <c r="BK24">
        <v>1.0511232601228799</v>
      </c>
      <c r="BL24">
        <v>54.810788078805103</v>
      </c>
      <c r="BM24">
        <v>1.05794209214302</v>
      </c>
      <c r="BN24">
        <v>54.810788078805103</v>
      </c>
      <c r="BO24">
        <v>1.0511232601228799</v>
      </c>
      <c r="BP24">
        <v>219.35944351527499</v>
      </c>
      <c r="BQ24">
        <v>0.95702791863539405</v>
      </c>
      <c r="BR24" t="s">
        <v>726</v>
      </c>
      <c r="BS24" t="s">
        <v>921</v>
      </c>
      <c r="BT24">
        <v>14.444515915</v>
      </c>
      <c r="BU24">
        <v>14.444515915</v>
      </c>
      <c r="BV24">
        <v>-1.7763568394002501E-15</v>
      </c>
      <c r="BW24">
        <v>15.382999999999999</v>
      </c>
      <c r="BX24">
        <v>-7.0000000000000001E-3</v>
      </c>
      <c r="BY24">
        <v>-0.93848408500000102</v>
      </c>
      <c r="BZ24">
        <v>1.0065910143583301</v>
      </c>
      <c r="CA24">
        <v>1.0442406549723999</v>
      </c>
      <c r="CB24">
        <v>1.0511232601228799</v>
      </c>
      <c r="CC24" t="s">
        <v>922</v>
      </c>
      <c r="CD24">
        <v>1.0442406549723999</v>
      </c>
      <c r="CE24" t="s">
        <v>923</v>
      </c>
      <c r="CF24">
        <v>0.84205398383796004</v>
      </c>
      <c r="CG24" t="s">
        <v>924</v>
      </c>
      <c r="CH24" t="s">
        <v>925</v>
      </c>
      <c r="CI24" t="s">
        <v>926</v>
      </c>
      <c r="CJ24">
        <v>997300.25901307096</v>
      </c>
      <c r="CK24" t="s">
        <v>927</v>
      </c>
      <c r="CL24">
        <v>1184366.1786</v>
      </c>
      <c r="CM24" t="s">
        <v>928</v>
      </c>
      <c r="CN24" t="s">
        <v>929</v>
      </c>
      <c r="CO24">
        <v>2.5784058843403199E-5</v>
      </c>
      <c r="CP24">
        <v>633.68255072893601</v>
      </c>
      <c r="CQ24">
        <v>2.8967975328785198</v>
      </c>
      <c r="CR24">
        <v>2.93628348498957E-8</v>
      </c>
      <c r="CS24">
        <v>997300.25901307096</v>
      </c>
      <c r="CT24">
        <v>0.84205398383796004</v>
      </c>
      <c r="CU24">
        <v>1.0511232601228799</v>
      </c>
      <c r="CV24" t="s">
        <v>930</v>
      </c>
      <c r="CW24" t="s">
        <v>931</v>
      </c>
      <c r="CX24">
        <v>2.5785839976515801E-5</v>
      </c>
      <c r="CY24">
        <v>1.78113311263906E-9</v>
      </c>
      <c r="CZ24">
        <v>634.57148131295401</v>
      </c>
      <c r="DA24">
        <v>0.88893058401845304</v>
      </c>
      <c r="DB24">
        <v>2.89693094581092</v>
      </c>
      <c r="DC24">
        <v>1.3341293239754699E-4</v>
      </c>
      <c r="DD24">
        <v>3.11439679625178E-8</v>
      </c>
      <c r="DE24">
        <v>1.7811331126220801E-9</v>
      </c>
      <c r="DF24">
        <v>1057942.0921430199</v>
      </c>
      <c r="DG24">
        <v>60641.833129949198</v>
      </c>
      <c r="DH24">
        <v>0.89325591295892803</v>
      </c>
      <c r="DI24">
        <v>5.1201929120968201E-2</v>
      </c>
      <c r="DJ24">
        <v>6.0805993563022201E-2</v>
      </c>
      <c r="DK24" t="s">
        <v>932</v>
      </c>
      <c r="DL24" t="s">
        <v>933</v>
      </c>
    </row>
  </sheetData>
  <phoneticPr fontId="1"/>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DL22"/>
  <sheetViews>
    <sheetView workbookViewId="0"/>
  </sheetViews>
  <sheetFormatPr defaultRowHeight="13.5"/>
  <sheetData>
    <row r="1" spans="1:116">
      <c r="A1" s="40" t="s">
        <v>535</v>
      </c>
      <c r="B1" s="40" t="s">
        <v>536</v>
      </c>
      <c r="C1" s="40" t="s">
        <v>537</v>
      </c>
      <c r="D1" s="40" t="s">
        <v>538</v>
      </c>
      <c r="E1" s="40" t="s">
        <v>539</v>
      </c>
      <c r="F1" s="40" t="s">
        <v>540</v>
      </c>
      <c r="G1" s="40" t="s">
        <v>541</v>
      </c>
      <c r="H1" s="40" t="s">
        <v>542</v>
      </c>
      <c r="I1" s="40" t="s">
        <v>543</v>
      </c>
      <c r="J1" s="40" t="s">
        <v>544</v>
      </c>
      <c r="K1" s="40" t="s">
        <v>545</v>
      </c>
      <c r="L1" s="40" t="s">
        <v>546</v>
      </c>
      <c r="M1" s="40" t="s">
        <v>54</v>
      </c>
      <c r="N1" s="40" t="s">
        <v>547</v>
      </c>
      <c r="O1" s="40" t="s">
        <v>548</v>
      </c>
      <c r="P1" s="40" t="s">
        <v>549</v>
      </c>
      <c r="Q1" s="40" t="s">
        <v>550</v>
      </c>
      <c r="R1" s="40" t="s">
        <v>602</v>
      </c>
      <c r="S1" s="40" t="s">
        <v>551</v>
      </c>
      <c r="T1" s="40" t="s">
        <v>552</v>
      </c>
      <c r="U1" s="40" t="s">
        <v>553</v>
      </c>
      <c r="V1" s="40" t="s">
        <v>554</v>
      </c>
      <c r="W1" s="40" t="s">
        <v>555</v>
      </c>
      <c r="X1" s="40" t="s">
        <v>556</v>
      </c>
      <c r="Y1" s="40" t="s">
        <v>557</v>
      </c>
      <c r="Z1" s="40" t="s">
        <v>558</v>
      </c>
      <c r="AA1" s="40" t="s">
        <v>559</v>
      </c>
      <c r="AB1" s="40" t="s">
        <v>560</v>
      </c>
      <c r="AC1" s="40" t="s">
        <v>561</v>
      </c>
      <c r="AD1" s="40" t="s">
        <v>562</v>
      </c>
      <c r="AE1" s="40" t="s">
        <v>563</v>
      </c>
      <c r="AF1" s="40" t="s">
        <v>564</v>
      </c>
      <c r="AG1" s="40" t="s">
        <v>565</v>
      </c>
      <c r="AH1" s="40" t="s">
        <v>566</v>
      </c>
      <c r="AI1" s="40" t="s">
        <v>567</v>
      </c>
      <c r="AJ1" s="40" t="s">
        <v>568</v>
      </c>
      <c r="AK1" s="40" t="s">
        <v>569</v>
      </c>
      <c r="AL1" s="40" t="s">
        <v>570</v>
      </c>
      <c r="AM1" s="40" t="s">
        <v>571</v>
      </c>
      <c r="AN1" s="40" t="s">
        <v>572</v>
      </c>
      <c r="AO1" s="40" t="s">
        <v>573</v>
      </c>
      <c r="AP1" s="40" t="s">
        <v>574</v>
      </c>
      <c r="AQ1" s="40" t="s">
        <v>575</v>
      </c>
      <c r="AR1" s="40" t="s">
        <v>576</v>
      </c>
      <c r="AS1" s="40" t="s">
        <v>577</v>
      </c>
      <c r="AT1" s="40" t="s">
        <v>578</v>
      </c>
      <c r="AU1" s="40" t="s">
        <v>579</v>
      </c>
      <c r="AV1" s="40" t="s">
        <v>580</v>
      </c>
      <c r="AW1" s="40" t="s">
        <v>581</v>
      </c>
      <c r="AX1" s="40" t="s">
        <v>582</v>
      </c>
      <c r="AY1" s="40" t="s">
        <v>583</v>
      </c>
      <c r="AZ1" s="40" t="s">
        <v>584</v>
      </c>
      <c r="BA1" s="40" t="s">
        <v>585</v>
      </c>
      <c r="BB1" s="40" t="s">
        <v>586</v>
      </c>
      <c r="BC1" s="40" t="s">
        <v>587</v>
      </c>
      <c r="BD1" s="40" t="s">
        <v>588</v>
      </c>
      <c r="BE1" s="40" t="s">
        <v>589</v>
      </c>
      <c r="BF1" s="40" t="s">
        <v>590</v>
      </c>
      <c r="BG1" s="40" t="s">
        <v>591</v>
      </c>
      <c r="BH1" s="40" t="s">
        <v>592</v>
      </c>
      <c r="BI1" s="40" t="s">
        <v>593</v>
      </c>
      <c r="BJ1" s="40" t="s">
        <v>594</v>
      </c>
      <c r="BK1" s="40" t="s">
        <v>595</v>
      </c>
      <c r="BL1" s="40" t="s">
        <v>596</v>
      </c>
      <c r="BM1" s="40" t="s">
        <v>597</v>
      </c>
      <c r="BN1" s="40" t="s">
        <v>598</v>
      </c>
      <c r="BO1" s="40" t="s">
        <v>599</v>
      </c>
      <c r="BP1" s="40" t="s">
        <v>600</v>
      </c>
      <c r="BQ1" s="40" t="s">
        <v>601</v>
      </c>
      <c r="BR1" s="40" t="s">
        <v>876</v>
      </c>
      <c r="BS1" s="40" t="s">
        <v>877</v>
      </c>
      <c r="BT1" s="40" t="s">
        <v>748</v>
      </c>
      <c r="BU1" s="40" t="s">
        <v>878</v>
      </c>
      <c r="BV1" s="40" t="s">
        <v>879</v>
      </c>
      <c r="BW1" s="40" t="s">
        <v>880</v>
      </c>
      <c r="BX1" s="40" t="s">
        <v>881</v>
      </c>
      <c r="BY1" s="40" t="s">
        <v>882</v>
      </c>
      <c r="BZ1" s="40" t="s">
        <v>749</v>
      </c>
      <c r="CA1" s="40" t="s">
        <v>883</v>
      </c>
      <c r="CB1" s="40" t="s">
        <v>884</v>
      </c>
      <c r="CC1" s="40" t="s">
        <v>885</v>
      </c>
      <c r="CD1" s="40" t="s">
        <v>886</v>
      </c>
      <c r="CE1" s="40" t="s">
        <v>887</v>
      </c>
      <c r="CF1" s="40" t="s">
        <v>888</v>
      </c>
      <c r="CG1" s="40" t="s">
        <v>889</v>
      </c>
      <c r="CH1" s="40" t="s">
        <v>890</v>
      </c>
      <c r="CI1" s="40" t="s">
        <v>891</v>
      </c>
      <c r="CJ1" s="40" t="s">
        <v>892</v>
      </c>
      <c r="CK1" s="40" t="s">
        <v>893</v>
      </c>
      <c r="CL1" s="40" t="s">
        <v>894</v>
      </c>
      <c r="CM1" s="40" t="s">
        <v>895</v>
      </c>
      <c r="CN1" s="40" t="s">
        <v>896</v>
      </c>
      <c r="CO1" s="40" t="s">
        <v>897</v>
      </c>
      <c r="CP1" s="40" t="s">
        <v>898</v>
      </c>
      <c r="CQ1" s="40" t="s">
        <v>899</v>
      </c>
      <c r="CR1" s="40" t="s">
        <v>900</v>
      </c>
      <c r="CS1" s="40" t="s">
        <v>901</v>
      </c>
      <c r="CT1" s="40" t="s">
        <v>902</v>
      </c>
      <c r="CU1" s="40" t="s">
        <v>903</v>
      </c>
      <c r="CV1" s="40" t="s">
        <v>904</v>
      </c>
      <c r="CW1" s="40" t="s">
        <v>905</v>
      </c>
      <c r="CX1" s="40" t="s">
        <v>906</v>
      </c>
      <c r="CY1" s="40" t="s">
        <v>907</v>
      </c>
      <c r="CZ1" s="40" t="s">
        <v>908</v>
      </c>
      <c r="DA1" s="40" t="s">
        <v>909</v>
      </c>
      <c r="DB1" s="40" t="s">
        <v>910</v>
      </c>
      <c r="DC1" s="40" t="s">
        <v>911</v>
      </c>
      <c r="DD1" s="40" t="s">
        <v>912</v>
      </c>
      <c r="DE1" s="40" t="s">
        <v>913</v>
      </c>
      <c r="DF1" s="40" t="s">
        <v>914</v>
      </c>
      <c r="DG1" s="40" t="s">
        <v>915</v>
      </c>
      <c r="DH1" s="40" t="s">
        <v>916</v>
      </c>
      <c r="DI1" s="40" t="s">
        <v>917</v>
      </c>
      <c r="DJ1" s="40" t="s">
        <v>918</v>
      </c>
      <c r="DK1" s="40" t="s">
        <v>919</v>
      </c>
      <c r="DL1" s="40" t="s">
        <v>920</v>
      </c>
    </row>
    <row r="2" spans="1:116">
      <c r="A2" t="s">
        <v>727</v>
      </c>
      <c r="B2">
        <v>14513463.484999999</v>
      </c>
      <c r="C2">
        <v>612.67292008461698</v>
      </c>
      <c r="D2">
        <v>91.912558975331507</v>
      </c>
      <c r="E2">
        <v>612.21368217827796</v>
      </c>
      <c r="F2">
        <v>2624225.3455417398</v>
      </c>
      <c r="G2">
        <v>1591108.21769136</v>
      </c>
      <c r="H2">
        <v>2.2426155999369999E-5</v>
      </c>
      <c r="I2">
        <v>7.0533983922430697E-5</v>
      </c>
      <c r="J2">
        <v>0.482918046429892</v>
      </c>
      <c r="K2">
        <v>8145.6939161944201</v>
      </c>
      <c r="L2">
        <v>5.6835159172802302E-3</v>
      </c>
      <c r="M2">
        <v>319</v>
      </c>
      <c r="N2">
        <v>2668.6080000000002</v>
      </c>
      <c r="O2">
        <v>8.7843467213758397E-5</v>
      </c>
      <c r="P2">
        <v>2.9843873572041602E-2</v>
      </c>
      <c r="Q2">
        <v>1.1773735336561999E-2</v>
      </c>
      <c r="R2">
        <v>3.4036</v>
      </c>
      <c r="S2">
        <v>1061261.7510937499</v>
      </c>
      <c r="T2">
        <v>535.26111111111095</v>
      </c>
      <c r="U2">
        <v>612.20776426947702</v>
      </c>
      <c r="V2">
        <v>0.03</v>
      </c>
      <c r="W2">
        <v>1129123.7973020801</v>
      </c>
      <c r="X2">
        <v>1.80955434886792E-2</v>
      </c>
      <c r="Y2">
        <v>7.4338566863931597</v>
      </c>
      <c r="Z2">
        <v>7.4338566867084799</v>
      </c>
      <c r="AA2">
        <v>-3.1531222077774099E-10</v>
      </c>
      <c r="AB2">
        <v>2.5920904158505399E-5</v>
      </c>
      <c r="AC2">
        <v>647.43902540008605</v>
      </c>
      <c r="AD2">
        <v>26850.500606663802</v>
      </c>
      <c r="AE2">
        <v>612.20776426947702</v>
      </c>
      <c r="AF2">
        <v>0</v>
      </c>
      <c r="AG2">
        <v>2.5952594912998701E-5</v>
      </c>
      <c r="AH2">
        <v>26.311655870608799</v>
      </c>
      <c r="AI2">
        <v>0.20731110884371201</v>
      </c>
      <c r="AJ2">
        <v>46.699042855401103</v>
      </c>
      <c r="AK2">
        <v>2.0758595043976902</v>
      </c>
      <c r="AL2">
        <v>1.18974274821454</v>
      </c>
      <c r="AM2">
        <v>612.67292004850299</v>
      </c>
      <c r="AN2">
        <v>3.61141019311617E-8</v>
      </c>
      <c r="AO2">
        <v>3.16907544932876E-8</v>
      </c>
      <c r="AP2">
        <v>2.86970707244391</v>
      </c>
      <c r="AQ2">
        <v>5.4261832161367498E-5</v>
      </c>
      <c r="AR2">
        <v>1.2992142833745999E-5</v>
      </c>
      <c r="AS2">
        <v>23.3780335650642</v>
      </c>
      <c r="AT2">
        <v>12.7089842246943</v>
      </c>
      <c r="AU2">
        <v>2.6347136118986101</v>
      </c>
      <c r="AV2">
        <v>0.23499346054530099</v>
      </c>
      <c r="AW2">
        <v>1.63678172148898E-2</v>
      </c>
      <c r="AX2">
        <v>0.23499344354431001</v>
      </c>
      <c r="AY2">
        <v>1.7000990615301198E-8</v>
      </c>
      <c r="AZ2">
        <v>1033117.12785038</v>
      </c>
      <c r="BA2">
        <v>1.8908491630526199E-5</v>
      </c>
      <c r="BB2">
        <v>1060054.7253612</v>
      </c>
      <c r="BC2">
        <v>-1207.02573254704</v>
      </c>
      <c r="BD2">
        <v>-0.11373496984161199</v>
      </c>
      <c r="BE2">
        <v>1183347.0557311799</v>
      </c>
      <c r="BF2">
        <v>0.89581050650116001</v>
      </c>
      <c r="BG2">
        <v>1.363</v>
      </c>
      <c r="BH2">
        <v>-0.197270531208251</v>
      </c>
      <c r="BI2">
        <v>4.5999999999999999E-2</v>
      </c>
      <c r="BJ2">
        <v>5625</v>
      </c>
      <c r="BK2">
        <v>1.0421912335088801</v>
      </c>
      <c r="BL2">
        <v>77.411808973506396</v>
      </c>
      <c r="BM2">
        <v>1.0600547253612</v>
      </c>
      <c r="BN2">
        <v>77.411808973506396</v>
      </c>
      <c r="BO2">
        <v>1.0421912335088801</v>
      </c>
      <c r="BP2">
        <v>1399.6434506701301</v>
      </c>
      <c r="BQ2">
        <v>0.95197732531972001</v>
      </c>
      <c r="BR2" t="s">
        <v>727</v>
      </c>
      <c r="BS2" t="s">
        <v>921</v>
      </c>
      <c r="BT2">
        <v>14.513463485000001</v>
      </c>
      <c r="BU2">
        <v>14.513463485000001</v>
      </c>
      <c r="BV2">
        <v>-1.7763568394002501E-15</v>
      </c>
      <c r="BW2">
        <v>15.382999999999999</v>
      </c>
      <c r="BX2">
        <v>-7.0000000000000001E-3</v>
      </c>
      <c r="BY2">
        <v>-0.86953651499999995</v>
      </c>
      <c r="BZ2">
        <v>1.00610531754345</v>
      </c>
      <c r="CA2">
        <v>1.0358669369261799</v>
      </c>
      <c r="CB2">
        <v>1.0421912335088801</v>
      </c>
      <c r="CC2" t="s">
        <v>922</v>
      </c>
      <c r="CD2">
        <v>1.0358669369261799</v>
      </c>
      <c r="CE2" t="s">
        <v>923</v>
      </c>
      <c r="CF2">
        <v>0.85336940668300798</v>
      </c>
      <c r="CG2" t="s">
        <v>924</v>
      </c>
      <c r="CH2" t="s">
        <v>925</v>
      </c>
      <c r="CI2" t="s">
        <v>926</v>
      </c>
      <c r="CJ2">
        <v>1009832.1748493999</v>
      </c>
      <c r="CK2" t="s">
        <v>927</v>
      </c>
      <c r="CL2">
        <v>1183347.0557311799</v>
      </c>
      <c r="CM2" t="s">
        <v>928</v>
      </c>
      <c r="CN2" t="s">
        <v>929</v>
      </c>
      <c r="CO2">
        <v>2.5951096976752901E-5</v>
      </c>
      <c r="CP2">
        <v>646.242223419212</v>
      </c>
      <c r="CQ2">
        <v>2.8695966016527099</v>
      </c>
      <c r="CR2">
        <v>3.0192818247470998E-8</v>
      </c>
      <c r="CS2">
        <v>1009832.1748493999</v>
      </c>
      <c r="CT2">
        <v>0.85336940668300798</v>
      </c>
      <c r="CU2">
        <v>1.0421912335088801</v>
      </c>
      <c r="CV2" t="s">
        <v>930</v>
      </c>
      <c r="CW2" t="s">
        <v>931</v>
      </c>
      <c r="CX2">
        <v>2.5952594912998701E-5</v>
      </c>
      <c r="CY2">
        <v>1.49793624582001E-9</v>
      </c>
      <c r="CZ2">
        <v>647.43902540008605</v>
      </c>
      <c r="DA2">
        <v>1.1968019808741699</v>
      </c>
      <c r="DB2">
        <v>2.86970707244391</v>
      </c>
      <c r="DC2">
        <v>1.10470791204076E-4</v>
      </c>
      <c r="DD2">
        <v>3.16907544932876E-8</v>
      </c>
      <c r="DE2">
        <v>1.4979362458166101E-9</v>
      </c>
      <c r="DF2">
        <v>1060054.7253612</v>
      </c>
      <c r="DG2">
        <v>50222.5505118031</v>
      </c>
      <c r="DH2">
        <v>0.89581050650116001</v>
      </c>
      <c r="DI2">
        <v>4.2441099818152098E-2</v>
      </c>
      <c r="DJ2">
        <v>4.9733561439843497E-2</v>
      </c>
      <c r="DK2" t="s">
        <v>932</v>
      </c>
      <c r="DL2" t="s">
        <v>933</v>
      </c>
    </row>
    <row r="3" spans="1:116">
      <c r="A3" t="s">
        <v>728</v>
      </c>
      <c r="B3">
        <v>14478989.699999999</v>
      </c>
      <c r="C3">
        <v>612.48370255129498</v>
      </c>
      <c r="D3">
        <v>91.580011978832999</v>
      </c>
      <c r="E3">
        <v>612.82339669043301</v>
      </c>
      <c r="F3">
        <v>2625160.7264840999</v>
      </c>
      <c r="G3">
        <v>1589756.0808983101</v>
      </c>
      <c r="H3">
        <v>2.2406167499944601E-5</v>
      </c>
      <c r="I3">
        <v>7.0614185977515206E-5</v>
      </c>
      <c r="J3">
        <v>0.48330738078477498</v>
      </c>
      <c r="K3">
        <v>8121.4802011854299</v>
      </c>
      <c r="L3">
        <v>5.7214247636284601E-3</v>
      </c>
      <c r="M3">
        <v>320</v>
      </c>
      <c r="N3">
        <v>3390</v>
      </c>
      <c r="O3">
        <v>8.7843467213758397E-5</v>
      </c>
      <c r="P3">
        <v>2.9843873572041602E-2</v>
      </c>
      <c r="Q3">
        <v>1.1773735336561999E-2</v>
      </c>
      <c r="R3">
        <v>3.4036</v>
      </c>
      <c r="S3">
        <v>1309267.88671875</v>
      </c>
      <c r="T3">
        <v>534.31666666666695</v>
      </c>
      <c r="U3">
        <v>609.26702625454095</v>
      </c>
      <c r="V3">
        <v>0.03</v>
      </c>
      <c r="W3">
        <v>1432725.3087847801</v>
      </c>
      <c r="X3">
        <v>1.66320620817033E-2</v>
      </c>
      <c r="Y3">
        <v>7.7540206150823101</v>
      </c>
      <c r="Z3">
        <v>7.7540206273913004</v>
      </c>
      <c r="AA3">
        <v>-1.23089956005629E-8</v>
      </c>
      <c r="AB3">
        <v>1.7610239736655101E-5</v>
      </c>
      <c r="AC3">
        <v>646.94487680097404</v>
      </c>
      <c r="AD3">
        <v>32663.3701311275</v>
      </c>
      <c r="AE3">
        <v>609.26702674374303</v>
      </c>
      <c r="AF3">
        <v>4.8920230710791699E-7</v>
      </c>
      <c r="AG3">
        <v>1.76380445396776E-5</v>
      </c>
      <c r="AH3">
        <v>38.987031517029301</v>
      </c>
      <c r="AI3">
        <v>0.25222748863141398</v>
      </c>
      <c r="AJ3">
        <v>38.608793580235599</v>
      </c>
      <c r="AK3">
        <v>2.1213201129827302</v>
      </c>
      <c r="AL3">
        <v>1.1865982936325199</v>
      </c>
      <c r="AM3">
        <v>612.48370250755102</v>
      </c>
      <c r="AN3">
        <v>4.3744080358010297E-8</v>
      </c>
      <c r="AO3">
        <v>2.78048030224512E-8</v>
      </c>
      <c r="AP3">
        <v>3.2216763708601701</v>
      </c>
      <c r="AQ3">
        <v>4.3471602639094102E-5</v>
      </c>
      <c r="AR3">
        <v>8.8329246713500304E-6</v>
      </c>
      <c r="AS3">
        <v>19.334828448741199</v>
      </c>
      <c r="AT3">
        <v>11.759540262219</v>
      </c>
      <c r="AU3">
        <v>2.9660793077994998</v>
      </c>
      <c r="AV3">
        <v>0.25559706306066399</v>
      </c>
      <c r="AW3">
        <v>1.1093158786524501E-2</v>
      </c>
      <c r="AX3">
        <v>0.25559706107953101</v>
      </c>
      <c r="AY3">
        <v>1.9811323137552998E-9</v>
      </c>
      <c r="AZ3">
        <v>1035404.64558579</v>
      </c>
      <c r="BA3">
        <v>1.34934728491948E-5</v>
      </c>
      <c r="BB3">
        <v>1307499.4959064799</v>
      </c>
      <c r="BC3">
        <v>-1768.3908122668499</v>
      </c>
      <c r="BD3">
        <v>-0.13506714937450601</v>
      </c>
      <c r="BE3">
        <v>1430613.6046899301</v>
      </c>
      <c r="BF3">
        <v>0.91394314413070898</v>
      </c>
      <c r="BG3">
        <v>1.363</v>
      </c>
      <c r="BH3">
        <v>-0.214277810891494</v>
      </c>
      <c r="BI3">
        <v>4.5999999999999999E-2</v>
      </c>
      <c r="BJ3">
        <v>5625</v>
      </c>
      <c r="BK3">
        <v>1.04207834691627</v>
      </c>
      <c r="BL3">
        <v>78.167035884628802</v>
      </c>
      <c r="BM3">
        <v>1.3074994959064801</v>
      </c>
      <c r="BN3">
        <v>78.167035884628802</v>
      </c>
      <c r="BO3">
        <v>1.04207834691627</v>
      </c>
      <c r="BP3">
        <v>1456.72262821854</v>
      </c>
      <c r="BQ3">
        <v>0.97649210717929402</v>
      </c>
      <c r="BR3" t="s">
        <v>728</v>
      </c>
      <c r="BS3" t="s">
        <v>921</v>
      </c>
      <c r="BT3">
        <v>14.4789897</v>
      </c>
      <c r="BU3">
        <v>14.4789897</v>
      </c>
      <c r="BV3">
        <v>0</v>
      </c>
      <c r="BW3">
        <v>15.382999999999999</v>
      </c>
      <c r="BX3">
        <v>-7.0000000000000001E-3</v>
      </c>
      <c r="BY3">
        <v>-0.90401029999999905</v>
      </c>
      <c r="BZ3">
        <v>1.00634813664923</v>
      </c>
      <c r="CA3">
        <v>1.0355048208128099</v>
      </c>
      <c r="CB3">
        <v>1.04207834691627</v>
      </c>
      <c r="CC3" t="s">
        <v>922</v>
      </c>
      <c r="CD3">
        <v>1.0355048208128099</v>
      </c>
      <c r="CE3" t="s">
        <v>923</v>
      </c>
      <c r="CF3">
        <v>0.87045039764100196</v>
      </c>
      <c r="CG3" t="s">
        <v>924</v>
      </c>
      <c r="CH3" t="s">
        <v>925</v>
      </c>
      <c r="CI3" t="s">
        <v>926</v>
      </c>
      <c r="CJ3">
        <v>1245278.1810729799</v>
      </c>
      <c r="CK3" t="s">
        <v>927</v>
      </c>
      <c r="CL3">
        <v>1430613.6046899301</v>
      </c>
      <c r="CM3" t="s">
        <v>928</v>
      </c>
      <c r="CN3" t="s">
        <v>929</v>
      </c>
      <c r="CO3">
        <v>1.7636725667041301E-5</v>
      </c>
      <c r="CP3">
        <v>645.70229882651404</v>
      </c>
      <c r="CQ3">
        <v>3.2215018953303001</v>
      </c>
      <c r="CR3">
        <v>2.64859303861827E-8</v>
      </c>
      <c r="CS3">
        <v>1245278.1810729799</v>
      </c>
      <c r="CT3">
        <v>0.87045039764100196</v>
      </c>
      <c r="CU3">
        <v>1.04207834691627</v>
      </c>
      <c r="CV3" t="s">
        <v>930</v>
      </c>
      <c r="CW3" t="s">
        <v>931</v>
      </c>
      <c r="CX3">
        <v>1.76380445396776E-5</v>
      </c>
      <c r="CY3">
        <v>1.3188726362989301E-9</v>
      </c>
      <c r="CZ3">
        <v>646.94487680097404</v>
      </c>
      <c r="DA3">
        <v>1.24257797445955</v>
      </c>
      <c r="DB3">
        <v>3.2216763708601701</v>
      </c>
      <c r="DC3">
        <v>1.7447552986649099E-4</v>
      </c>
      <c r="DD3">
        <v>2.78048030224512E-8</v>
      </c>
      <c r="DE3">
        <v>1.31887263626847E-9</v>
      </c>
      <c r="DF3">
        <v>1307499.4959064799</v>
      </c>
      <c r="DG3">
        <v>62221.314833503202</v>
      </c>
      <c r="DH3">
        <v>0.91394314413070898</v>
      </c>
      <c r="DI3">
        <v>4.34927464897071E-2</v>
      </c>
      <c r="DJ3">
        <v>4.9965795417609503E-2</v>
      </c>
      <c r="DK3" t="s">
        <v>932</v>
      </c>
      <c r="DL3" t="s">
        <v>933</v>
      </c>
    </row>
    <row r="4" spans="1:116">
      <c r="A4" t="s">
        <v>729</v>
      </c>
      <c r="B4">
        <v>16650838.154999999</v>
      </c>
      <c r="C4">
        <v>623.74674729208402</v>
      </c>
      <c r="D4">
        <v>115.081748305229</v>
      </c>
      <c r="E4">
        <v>572.29121245745</v>
      </c>
      <c r="F4">
        <v>2559557.83213994</v>
      </c>
      <c r="G4">
        <v>1675797.42236933</v>
      </c>
      <c r="H4">
        <v>2.3829582904311101E-5</v>
      </c>
      <c r="I4">
        <v>6.5509940250288204E-5</v>
      </c>
      <c r="J4">
        <v>0.45915472043015898</v>
      </c>
      <c r="K4">
        <v>10285.252806144401</v>
      </c>
      <c r="L4">
        <v>3.54372085975022E-3</v>
      </c>
      <c r="M4">
        <v>322</v>
      </c>
      <c r="N4">
        <v>2614.3679999999999</v>
      </c>
      <c r="O4">
        <v>8.7843467213758397E-5</v>
      </c>
      <c r="P4">
        <v>2.9843873572041602E-2</v>
      </c>
      <c r="Q4">
        <v>1.1773735336561999E-2</v>
      </c>
      <c r="R4">
        <v>3.4036</v>
      </c>
      <c r="S4">
        <v>1138085.9419062501</v>
      </c>
      <c r="T4">
        <v>537.15</v>
      </c>
      <c r="U4">
        <v>603.85731522726405</v>
      </c>
      <c r="V4">
        <v>0.03</v>
      </c>
      <c r="W4">
        <v>1191008.0785403899</v>
      </c>
      <c r="X4">
        <v>1.6620262938300202E-2</v>
      </c>
      <c r="Y4">
        <v>7.7567725140559496</v>
      </c>
      <c r="Z4">
        <v>7.7567725268340499</v>
      </c>
      <c r="AA4">
        <v>-1.2778106572852699E-8</v>
      </c>
      <c r="AB4">
        <v>1.7138645153259301E-5</v>
      </c>
      <c r="AC4">
        <v>667.14327238980798</v>
      </c>
      <c r="AD4">
        <v>27143.051032429499</v>
      </c>
      <c r="AE4">
        <v>603.85731522726405</v>
      </c>
      <c r="AF4">
        <v>0</v>
      </c>
      <c r="AG4">
        <v>1.7174261837965201E-5</v>
      </c>
      <c r="AH4">
        <v>24.812142346570301</v>
      </c>
      <c r="AI4">
        <v>0.20822055193540001</v>
      </c>
      <c r="AJ4">
        <v>31.240037549878</v>
      </c>
      <c r="AK4">
        <v>2.4052830436280201</v>
      </c>
      <c r="AL4">
        <v>1.46744935162245</v>
      </c>
      <c r="AM4">
        <v>623.74674728508398</v>
      </c>
      <c r="AN4">
        <v>7.0002670327085103E-9</v>
      </c>
      <c r="AO4">
        <v>3.5616684705903797E-8</v>
      </c>
      <c r="AP4">
        <v>2.4461717488697299</v>
      </c>
      <c r="AQ4">
        <v>3.8835991466278702E-5</v>
      </c>
      <c r="AR4">
        <v>8.6049392613355593E-6</v>
      </c>
      <c r="AS4">
        <v>15.652412206986099</v>
      </c>
      <c r="AT4">
        <v>10.7031251987017</v>
      </c>
      <c r="AU4">
        <v>2.2286106363073599</v>
      </c>
      <c r="AV4">
        <v>0.21756111256237001</v>
      </c>
      <c r="AW4">
        <v>1.28477216565435E-2</v>
      </c>
      <c r="AX4">
        <v>0.21756109788550199</v>
      </c>
      <c r="AY4">
        <v>1.46768682207643E-8</v>
      </c>
      <c r="AZ4">
        <v>883760.40977061202</v>
      </c>
      <c r="BA4">
        <v>1.5876232518924001E-5</v>
      </c>
      <c r="BB4">
        <v>1134638.8785270001</v>
      </c>
      <c r="BC4">
        <v>-3447.0633792455801</v>
      </c>
      <c r="BD4">
        <v>-0.30288251987999099</v>
      </c>
      <c r="BE4">
        <v>1280487.48567926</v>
      </c>
      <c r="BF4">
        <v>0.88609915459276301</v>
      </c>
      <c r="BG4">
        <v>1.363</v>
      </c>
      <c r="BH4">
        <v>-0.36717615925548303</v>
      </c>
      <c r="BI4">
        <v>4.5999999999999999E-2</v>
      </c>
      <c r="BJ4">
        <v>5625</v>
      </c>
      <c r="BK4">
        <v>1.02215752034296</v>
      </c>
      <c r="BL4">
        <v>86.596747292083805</v>
      </c>
      <c r="BM4">
        <v>1.1346388785270001</v>
      </c>
      <c r="BN4">
        <v>86.596747292083805</v>
      </c>
      <c r="BO4">
        <v>1.02215752034296</v>
      </c>
      <c r="BP4">
        <v>2171.25685820232</v>
      </c>
      <c r="BQ4">
        <v>0.90537682332458902</v>
      </c>
      <c r="BR4" t="s">
        <v>729</v>
      </c>
      <c r="BS4" t="s">
        <v>921</v>
      </c>
      <c r="BT4">
        <v>16.650838154999999</v>
      </c>
      <c r="BU4">
        <v>16.650838154999999</v>
      </c>
      <c r="BV4">
        <v>0</v>
      </c>
      <c r="BW4">
        <v>15.382999999999999</v>
      </c>
      <c r="BX4">
        <v>-7.0000000000000001E-3</v>
      </c>
      <c r="BY4">
        <v>1.267838155</v>
      </c>
      <c r="BZ4">
        <v>0.99116439830366299</v>
      </c>
      <c r="CA4">
        <v>1.03126940605649</v>
      </c>
      <c r="CB4">
        <v>1.02215752034296</v>
      </c>
      <c r="CC4" t="s">
        <v>922</v>
      </c>
      <c r="CD4">
        <v>1.03126940605649</v>
      </c>
      <c r="CE4" t="s">
        <v>923</v>
      </c>
      <c r="CF4">
        <v>0.94516293568375498</v>
      </c>
      <c r="CG4" t="s">
        <v>924</v>
      </c>
      <c r="CH4" t="s">
        <v>925</v>
      </c>
      <c r="CI4" t="s">
        <v>926</v>
      </c>
      <c r="CJ4">
        <v>1210269.31107092</v>
      </c>
      <c r="CK4" t="s">
        <v>927</v>
      </c>
      <c r="CL4">
        <v>1280487.48567926</v>
      </c>
      <c r="CM4" t="s">
        <v>928</v>
      </c>
      <c r="CN4" t="s">
        <v>929</v>
      </c>
      <c r="CO4">
        <v>1.7176623679539901E-5</v>
      </c>
      <c r="CP4">
        <v>669.49473715414001</v>
      </c>
      <c r="CQ4">
        <v>2.44643413266044</v>
      </c>
      <c r="CR4">
        <v>3.7978526280562399E-8</v>
      </c>
      <c r="CS4">
        <v>1210269.31107092</v>
      </c>
      <c r="CT4">
        <v>0.94516293568375498</v>
      </c>
      <c r="CU4">
        <v>1.02215752034296</v>
      </c>
      <c r="CV4" t="s">
        <v>930</v>
      </c>
      <c r="CW4" t="s">
        <v>931</v>
      </c>
      <c r="CX4">
        <v>1.7174261837965201E-5</v>
      </c>
      <c r="CY4">
        <v>-2.3618415746823501E-9</v>
      </c>
      <c r="CZ4">
        <v>667.14327238980798</v>
      </c>
      <c r="DA4">
        <v>-2.3514647643315798</v>
      </c>
      <c r="DB4">
        <v>2.4461717488697299</v>
      </c>
      <c r="DC4">
        <v>-2.6238379071053002E-4</v>
      </c>
      <c r="DD4">
        <v>3.5616684705903797E-8</v>
      </c>
      <c r="DE4">
        <v>-2.3618415746586001E-9</v>
      </c>
      <c r="DF4">
        <v>1134638.8785270001</v>
      </c>
      <c r="DG4">
        <v>-75630.432543915696</v>
      </c>
      <c r="DH4">
        <v>0.88609915459276301</v>
      </c>
      <c r="DI4">
        <v>-5.9063781090992397E-2</v>
      </c>
      <c r="DJ4">
        <v>-6.2490581106276803E-2</v>
      </c>
      <c r="DK4" t="s">
        <v>932</v>
      </c>
      <c r="DL4" t="s">
        <v>933</v>
      </c>
    </row>
    <row r="5" spans="1:116">
      <c r="A5" t="s">
        <v>730</v>
      </c>
      <c r="B5">
        <v>16650838.154999999</v>
      </c>
      <c r="C5">
        <v>623.74674729208402</v>
      </c>
      <c r="D5">
        <v>115.081748305229</v>
      </c>
      <c r="E5">
        <v>572.29121245745</v>
      </c>
      <c r="F5">
        <v>2559557.83213994</v>
      </c>
      <c r="G5">
        <v>1675797.42236933</v>
      </c>
      <c r="H5">
        <v>2.3829582904311101E-5</v>
      </c>
      <c r="I5">
        <v>6.5509940250288204E-5</v>
      </c>
      <c r="J5">
        <v>0.45915472043015898</v>
      </c>
      <c r="K5">
        <v>10285.252806144401</v>
      </c>
      <c r="L5">
        <v>3.54372085975022E-3</v>
      </c>
      <c r="M5">
        <v>323</v>
      </c>
      <c r="N5">
        <v>3376.44</v>
      </c>
      <c r="O5">
        <v>8.7843467213758397E-5</v>
      </c>
      <c r="P5">
        <v>2.9843873572041602E-2</v>
      </c>
      <c r="Q5">
        <v>1.1773735336561999E-2</v>
      </c>
      <c r="R5">
        <v>3.4036</v>
      </c>
      <c r="S5">
        <v>1376696.0757812499</v>
      </c>
      <c r="T5">
        <v>539.03888888888901</v>
      </c>
      <c r="U5">
        <v>601.51934051525598</v>
      </c>
      <c r="V5">
        <v>0.03</v>
      </c>
      <c r="W5">
        <v>1538179.52052156</v>
      </c>
      <c r="X5">
        <v>1.5239010602797301E-2</v>
      </c>
      <c r="Y5">
        <v>8.1006825693876596</v>
      </c>
      <c r="Z5">
        <v>8.1006825721955806</v>
      </c>
      <c r="AA5">
        <v>-2.80792100681992E-9</v>
      </c>
      <c r="AB5">
        <v>1.12065767792357E-5</v>
      </c>
      <c r="AC5">
        <v>663.85813931002303</v>
      </c>
      <c r="AD5">
        <v>33566.837125346101</v>
      </c>
      <c r="AE5">
        <v>601.51934116860298</v>
      </c>
      <c r="AF5">
        <v>6.5334688770235495E-7</v>
      </c>
      <c r="AG5">
        <v>1.12378958761643E-5</v>
      </c>
      <c r="AH5">
        <v>37.9461553288914</v>
      </c>
      <c r="AI5">
        <v>0.25749888413851102</v>
      </c>
      <c r="AJ5">
        <v>25.279601831593101</v>
      </c>
      <c r="AK5">
        <v>2.3550203065129298</v>
      </c>
      <c r="AL5">
        <v>1.46744935162245</v>
      </c>
      <c r="AM5">
        <v>623.74674728910895</v>
      </c>
      <c r="AN5">
        <v>2.9743887353106402E-9</v>
      </c>
      <c r="AO5">
        <v>3.1319096928586803E-8</v>
      </c>
      <c r="AP5">
        <v>2.7258384932660502</v>
      </c>
      <c r="AQ5">
        <v>3.1275772751746003E-5</v>
      </c>
      <c r="AR5">
        <v>5.6346074865464604E-6</v>
      </c>
      <c r="AS5">
        <v>12.675027007442299</v>
      </c>
      <c r="AT5">
        <v>9.6481684011982907</v>
      </c>
      <c r="AU5">
        <v>2.48439259728901</v>
      </c>
      <c r="AV5">
        <v>0.241445895977043</v>
      </c>
      <c r="AW5">
        <v>8.4008378664006608E-3</v>
      </c>
      <c r="AX5">
        <v>0.24144589483916601</v>
      </c>
      <c r="AY5">
        <v>1.13787679278943E-9</v>
      </c>
      <c r="AZ5">
        <v>883760.40977061202</v>
      </c>
      <c r="BA5">
        <v>1.14738172599037E-5</v>
      </c>
      <c r="BB5">
        <v>1380552.4845701701</v>
      </c>
      <c r="BC5">
        <v>3856.4087889185198</v>
      </c>
      <c r="BD5">
        <v>0.280120562320197</v>
      </c>
      <c r="BE5">
        <v>1524810.3852456501</v>
      </c>
      <c r="BF5">
        <v>0.90539289207934004</v>
      </c>
      <c r="BG5">
        <v>1.363</v>
      </c>
      <c r="BH5">
        <v>-0.38118649601440002</v>
      </c>
      <c r="BI5">
        <v>4.5999999999999999E-2</v>
      </c>
      <c r="BJ5">
        <v>5625</v>
      </c>
      <c r="BK5">
        <v>1.0231224967819701</v>
      </c>
      <c r="BL5">
        <v>84.707858403194905</v>
      </c>
      <c r="BM5">
        <v>1.38055248457017</v>
      </c>
      <c r="BN5">
        <v>84.707858403194905</v>
      </c>
      <c r="BO5">
        <v>1.0231224967819701</v>
      </c>
      <c r="BP5">
        <v>1998.7926030001299</v>
      </c>
      <c r="BQ5">
        <v>0.94220713325058703</v>
      </c>
      <c r="BR5" t="s">
        <v>730</v>
      </c>
      <c r="BS5" t="s">
        <v>921</v>
      </c>
      <c r="BT5">
        <v>16.650838154999999</v>
      </c>
      <c r="BU5">
        <v>16.650838154999999</v>
      </c>
      <c r="BV5">
        <v>0</v>
      </c>
      <c r="BW5">
        <v>15.382999999999999</v>
      </c>
      <c r="BX5">
        <v>-7.0000000000000001E-3</v>
      </c>
      <c r="BY5">
        <v>1.267838155</v>
      </c>
      <c r="BZ5">
        <v>0.99116439830366299</v>
      </c>
      <c r="CA5">
        <v>1.03224298464816</v>
      </c>
      <c r="CB5">
        <v>1.0231224967819701</v>
      </c>
      <c r="CC5" t="s">
        <v>922</v>
      </c>
      <c r="CD5">
        <v>1.03224298464816</v>
      </c>
      <c r="CE5" t="s">
        <v>923</v>
      </c>
      <c r="CF5">
        <v>0.96095561064617596</v>
      </c>
      <c r="CG5" t="s">
        <v>924</v>
      </c>
      <c r="CH5" t="s">
        <v>925</v>
      </c>
      <c r="CI5" t="s">
        <v>926</v>
      </c>
      <c r="CJ5">
        <v>1465275.0948733599</v>
      </c>
      <c r="CK5" t="s">
        <v>927</v>
      </c>
      <c r="CL5">
        <v>1524810.3852456501</v>
      </c>
      <c r="CM5" t="s">
        <v>928</v>
      </c>
      <c r="CN5" t="s">
        <v>929</v>
      </c>
      <c r="CO5">
        <v>1.12398032455636E-5</v>
      </c>
      <c r="CP5">
        <v>666.08327695528396</v>
      </c>
      <c r="CQ5">
        <v>2.7262387964460202</v>
      </c>
      <c r="CR5">
        <v>3.3226466327859401E-8</v>
      </c>
      <c r="CS5">
        <v>1465275.0948733599</v>
      </c>
      <c r="CT5">
        <v>0.96095561064617596</v>
      </c>
      <c r="CU5">
        <v>1.0231224967819701</v>
      </c>
      <c r="CV5" t="s">
        <v>930</v>
      </c>
      <c r="CW5" t="s">
        <v>931</v>
      </c>
      <c r="CX5">
        <v>1.12378958761643E-5</v>
      </c>
      <c r="CY5">
        <v>-1.9073693992674898E-9</v>
      </c>
      <c r="CZ5">
        <v>663.85813931002303</v>
      </c>
      <c r="DA5">
        <v>-2.2251376452612699</v>
      </c>
      <c r="DB5">
        <v>2.7258384932660502</v>
      </c>
      <c r="DC5">
        <v>-4.0030317997041798E-4</v>
      </c>
      <c r="DD5">
        <v>3.1319096928586803E-8</v>
      </c>
      <c r="DE5">
        <v>-1.9073693992725898E-9</v>
      </c>
      <c r="DF5">
        <v>1380552.4845701701</v>
      </c>
      <c r="DG5">
        <v>-84722.610303191206</v>
      </c>
      <c r="DH5">
        <v>0.90539289207934004</v>
      </c>
      <c r="DI5">
        <v>-5.5562718566836297E-2</v>
      </c>
      <c r="DJ5">
        <v>-5.7820275932906201E-2</v>
      </c>
      <c r="DK5" t="s">
        <v>932</v>
      </c>
      <c r="DL5" t="s">
        <v>933</v>
      </c>
    </row>
    <row r="6" spans="1:116">
      <c r="A6" t="s">
        <v>731</v>
      </c>
      <c r="B6">
        <v>16719785.725</v>
      </c>
      <c r="C6">
        <v>624.08398426992801</v>
      </c>
      <c r="D6">
        <v>115.930363289921</v>
      </c>
      <c r="E6">
        <v>570.90923600588906</v>
      </c>
      <c r="F6">
        <v>2557216.0713552898</v>
      </c>
      <c r="G6">
        <v>1678592.8027206601</v>
      </c>
      <c r="H6">
        <v>2.3881635703930699E-5</v>
      </c>
      <c r="I6">
        <v>6.5343120666275706E-5</v>
      </c>
      <c r="J6">
        <v>0.45840868995416201</v>
      </c>
      <c r="K6">
        <v>10385.058717031299</v>
      </c>
      <c r="L6">
        <v>3.4813429573410902E-3</v>
      </c>
      <c r="M6">
        <v>325</v>
      </c>
      <c r="N6">
        <v>2714.712</v>
      </c>
      <c r="O6">
        <v>8.7843467213758397E-5</v>
      </c>
      <c r="P6">
        <v>2.9843873572041602E-2</v>
      </c>
      <c r="Q6">
        <v>1.1773735336561999E-2</v>
      </c>
      <c r="R6">
        <v>3.4036</v>
      </c>
      <c r="S6">
        <v>991374.00859374995</v>
      </c>
      <c r="T6">
        <v>564.03888888888901</v>
      </c>
      <c r="U6">
        <v>619.46123455114002</v>
      </c>
      <c r="V6">
        <v>0.03</v>
      </c>
      <c r="W6">
        <v>1239878.36648148</v>
      </c>
      <c r="X6">
        <v>1.63510581834229E-2</v>
      </c>
      <c r="Y6">
        <v>7.8203658043830604</v>
      </c>
      <c r="Z6">
        <v>7.8203658171221804</v>
      </c>
      <c r="AA6">
        <v>-1.2739127974725799E-8</v>
      </c>
      <c r="AB6">
        <v>1.5834039417207801E-5</v>
      </c>
      <c r="AC6">
        <v>656.52971771292403</v>
      </c>
      <c r="AD6">
        <v>28027.0265712564</v>
      </c>
      <c r="AE6">
        <v>619.46123455114002</v>
      </c>
      <c r="AF6">
        <v>0</v>
      </c>
      <c r="AG6">
        <v>1.5863574829808499E-5</v>
      </c>
      <c r="AH6">
        <v>26.3837384683358</v>
      </c>
      <c r="AI6">
        <v>0.21497335392275199</v>
      </c>
      <c r="AJ6">
        <v>29.795651841031599</v>
      </c>
      <c r="AK6">
        <v>1.80178142299634</v>
      </c>
      <c r="AL6">
        <v>1.4803212935190799</v>
      </c>
      <c r="AM6">
        <v>624.08398424689506</v>
      </c>
      <c r="AN6">
        <v>2.3033521756587999E-8</v>
      </c>
      <c r="AO6">
        <v>2.9535412600694999E-8</v>
      </c>
      <c r="AP6">
        <v>2.4703130259904298</v>
      </c>
      <c r="AQ6">
        <v>3.7197500728578802E-5</v>
      </c>
      <c r="AR6">
        <v>7.9465551212046106E-6</v>
      </c>
      <c r="AS6">
        <v>14.9255632647233</v>
      </c>
      <c r="AT6">
        <v>10.4653769912325</v>
      </c>
      <c r="AU6">
        <v>2.2497771918712499</v>
      </c>
      <c r="AV6">
        <v>0.22053583411918601</v>
      </c>
      <c r="AW6">
        <v>1.1946363115015001E-2</v>
      </c>
      <c r="AX6">
        <v>0.22053582126034399</v>
      </c>
      <c r="AY6">
        <v>1.28588417969144E-8</v>
      </c>
      <c r="AZ6">
        <v>878623.26863463502</v>
      </c>
      <c r="BA6">
        <v>1.50578086004566E-5</v>
      </c>
      <c r="BB6">
        <v>983900.178027138</v>
      </c>
      <c r="BC6">
        <v>-7473.8305666116103</v>
      </c>
      <c r="BD6">
        <v>-0.75388607143464803</v>
      </c>
      <c r="BE6">
        <v>1068544.7294288999</v>
      </c>
      <c r="BF6">
        <v>0.92078520526978702</v>
      </c>
      <c r="BG6">
        <v>1.363</v>
      </c>
      <c r="BH6">
        <v>-0.23077825084822401</v>
      </c>
      <c r="BI6">
        <v>4.5999999999999999E-2</v>
      </c>
      <c r="BJ6">
        <v>5625</v>
      </c>
      <c r="BK6">
        <v>1.03311597902806</v>
      </c>
      <c r="BL6">
        <v>60.045095381039303</v>
      </c>
      <c r="BM6">
        <v>0.98390017802713803</v>
      </c>
      <c r="BN6">
        <v>60.045095381039303</v>
      </c>
      <c r="BO6">
        <v>1.03311597902806</v>
      </c>
      <c r="BP6">
        <v>401.80584883496499</v>
      </c>
      <c r="BQ6">
        <v>0.95793758465456202</v>
      </c>
      <c r="BR6" t="s">
        <v>731</v>
      </c>
      <c r="BS6" t="s">
        <v>921</v>
      </c>
      <c r="BT6">
        <v>16.719785725000001</v>
      </c>
      <c r="BU6">
        <v>16.719785725000001</v>
      </c>
      <c r="BV6">
        <v>0</v>
      </c>
      <c r="BW6">
        <v>15.382999999999999</v>
      </c>
      <c r="BX6">
        <v>-7.0000000000000001E-3</v>
      </c>
      <c r="BY6">
        <v>1.3367857249999999</v>
      </c>
      <c r="BZ6">
        <v>0.99068614508620201</v>
      </c>
      <c r="CA6">
        <v>1.04282873456171</v>
      </c>
      <c r="CB6">
        <v>1.03311597902806</v>
      </c>
      <c r="CC6" t="s">
        <v>922</v>
      </c>
      <c r="CD6">
        <v>1.04282873456171</v>
      </c>
      <c r="CE6" t="s">
        <v>923</v>
      </c>
      <c r="CF6">
        <v>1.00566078937065</v>
      </c>
      <c r="CG6" t="s">
        <v>924</v>
      </c>
      <c r="CH6" t="s">
        <v>925</v>
      </c>
      <c r="CI6" t="s">
        <v>926</v>
      </c>
      <c r="CJ6">
        <v>1074593.5360753201</v>
      </c>
      <c r="CK6" t="s">
        <v>927</v>
      </c>
      <c r="CL6">
        <v>1068544.7294288999</v>
      </c>
      <c r="CM6" t="s">
        <v>928</v>
      </c>
      <c r="CN6" t="s">
        <v>929</v>
      </c>
      <c r="CO6">
        <v>1.5866284153295302E-5</v>
      </c>
      <c r="CP6">
        <v>658.64603839459505</v>
      </c>
      <c r="CQ6">
        <v>2.4706494058887301</v>
      </c>
      <c r="CR6">
        <v>3.2244736087440002E-8</v>
      </c>
      <c r="CS6">
        <v>1074593.5360753201</v>
      </c>
      <c r="CT6">
        <v>1.00566078937065</v>
      </c>
      <c r="CU6">
        <v>1.03311597902806</v>
      </c>
      <c r="CV6" t="s">
        <v>930</v>
      </c>
      <c r="CW6" t="s">
        <v>931</v>
      </c>
      <c r="CX6">
        <v>1.5863574829808499E-5</v>
      </c>
      <c r="CY6">
        <v>-2.70932348677547E-9</v>
      </c>
      <c r="CZ6">
        <v>656.52971771292403</v>
      </c>
      <c r="DA6">
        <v>-2.1163206816714801</v>
      </c>
      <c r="DB6">
        <v>2.4703130259904298</v>
      </c>
      <c r="DC6">
        <v>-3.36379898295824E-4</v>
      </c>
      <c r="DD6">
        <v>2.9535412600694999E-8</v>
      </c>
      <c r="DE6">
        <v>-2.7093234867449702E-9</v>
      </c>
      <c r="DF6">
        <v>983900.178027138</v>
      </c>
      <c r="DG6">
        <v>-90693.358048181704</v>
      </c>
      <c r="DH6">
        <v>0.92078520526978702</v>
      </c>
      <c r="DI6">
        <v>-8.4875584100862794E-2</v>
      </c>
      <c r="DJ6">
        <v>-8.4397825785748906E-2</v>
      </c>
      <c r="DK6" t="s">
        <v>932</v>
      </c>
      <c r="DL6" t="s">
        <v>933</v>
      </c>
    </row>
    <row r="7" spans="1:116">
      <c r="A7" t="s">
        <v>732</v>
      </c>
      <c r="B7">
        <v>16547416.800000001</v>
      </c>
      <c r="C7">
        <v>623.23870133313596</v>
      </c>
      <c r="D7">
        <v>113.823003710151</v>
      </c>
      <c r="E7">
        <v>574.34988711112999</v>
      </c>
      <c r="F7">
        <v>2563035.5779140098</v>
      </c>
      <c r="G7">
        <v>1671616.28079932</v>
      </c>
      <c r="H7">
        <v>2.3752482411014499E-5</v>
      </c>
      <c r="I7">
        <v>6.5759231557403194E-5</v>
      </c>
      <c r="J7">
        <v>0.46027765484939798</v>
      </c>
      <c r="K7">
        <v>10140.600460117201</v>
      </c>
      <c r="L7">
        <v>3.63804615863239E-3</v>
      </c>
      <c r="M7">
        <v>326</v>
      </c>
      <c r="N7">
        <v>3383.22</v>
      </c>
      <c r="O7">
        <v>8.7843467213758397E-5</v>
      </c>
      <c r="P7">
        <v>2.9843873572041602E-2</v>
      </c>
      <c r="Q7">
        <v>1.1773735336561999E-2</v>
      </c>
      <c r="R7">
        <v>3.4036</v>
      </c>
      <c r="S7">
        <v>1174424.05515625</v>
      </c>
      <c r="T7">
        <v>563.48333333333301</v>
      </c>
      <c r="U7">
        <v>617.43577699359798</v>
      </c>
      <c r="V7">
        <v>0.03</v>
      </c>
      <c r="W7">
        <v>1535425.3320047399</v>
      </c>
      <c r="X7">
        <v>1.5299986260567699E-2</v>
      </c>
      <c r="Y7">
        <v>8.0845244645052698</v>
      </c>
      <c r="Z7">
        <v>8.0845244854782194</v>
      </c>
      <c r="AA7">
        <v>-2.0972947822883699E-8</v>
      </c>
      <c r="AB7">
        <v>1.1454191989426201E-5</v>
      </c>
      <c r="AC7">
        <v>653.630878254251</v>
      </c>
      <c r="AD7">
        <v>33573.702109286598</v>
      </c>
      <c r="AE7">
        <v>617.43577699359798</v>
      </c>
      <c r="AF7">
        <v>0</v>
      </c>
      <c r="AG7">
        <v>1.1480728782506299E-5</v>
      </c>
      <c r="AH7">
        <v>38.114040644586403</v>
      </c>
      <c r="AI7">
        <v>0.25760496329965099</v>
      </c>
      <c r="AJ7">
        <v>25.831135305604501</v>
      </c>
      <c r="AK7">
        <v>1.7878792565977999</v>
      </c>
      <c r="AL7">
        <v>1.44877355388052</v>
      </c>
      <c r="AM7">
        <v>623.23870132433694</v>
      </c>
      <c r="AN7">
        <v>8.7992475528153607E-9</v>
      </c>
      <c r="AO7">
        <v>2.6536793080100099E-8</v>
      </c>
      <c r="AP7">
        <v>2.7546669812184499</v>
      </c>
      <c r="AQ7">
        <v>3.1710336076634702E-5</v>
      </c>
      <c r="AR7">
        <v>5.7536327877931997E-6</v>
      </c>
      <c r="AS7">
        <v>12.9454209620135</v>
      </c>
      <c r="AT7">
        <v>9.7537106597482595</v>
      </c>
      <c r="AU7">
        <v>2.5126042765398702</v>
      </c>
      <c r="AV7">
        <v>0.24206270467858099</v>
      </c>
      <c r="AW7">
        <v>8.5051039946173797E-3</v>
      </c>
      <c r="AX7">
        <v>0.24206269692231</v>
      </c>
      <c r="AY7">
        <v>7.7562709865919305E-9</v>
      </c>
      <c r="AZ7">
        <v>891419.29711468401</v>
      </c>
      <c r="BA7">
        <v>1.1511495325147599E-5</v>
      </c>
      <c r="BB7">
        <v>1180253.4210268999</v>
      </c>
      <c r="BC7">
        <v>5829.3658706450396</v>
      </c>
      <c r="BD7">
        <v>0.49635954279474298</v>
      </c>
      <c r="BE7">
        <v>1245163.6929708701</v>
      </c>
      <c r="BF7">
        <v>0.94787008944253703</v>
      </c>
      <c r="BG7">
        <v>1.363</v>
      </c>
      <c r="BH7">
        <v>-0.235926958258314</v>
      </c>
      <c r="BI7">
        <v>4.5999999999999999E-2</v>
      </c>
      <c r="BJ7">
        <v>5625</v>
      </c>
      <c r="BK7">
        <v>1.0344504467467199</v>
      </c>
      <c r="BL7">
        <v>59.755367999803099</v>
      </c>
      <c r="BM7">
        <v>1.18025342102689</v>
      </c>
      <c r="BN7">
        <v>59.755367999803099</v>
      </c>
      <c r="BO7">
        <v>1.0344504467467199</v>
      </c>
      <c r="BP7">
        <v>390.274564807643</v>
      </c>
      <c r="BQ7">
        <v>0.98823260572126304</v>
      </c>
      <c r="BR7" t="s">
        <v>732</v>
      </c>
      <c r="BS7" t="s">
        <v>921</v>
      </c>
      <c r="BT7">
        <v>16.547416800000001</v>
      </c>
      <c r="BU7">
        <v>16.547416800000001</v>
      </c>
      <c r="BV7">
        <v>0</v>
      </c>
      <c r="BW7">
        <v>15.382999999999999</v>
      </c>
      <c r="BX7">
        <v>-7.0000000000000001E-3</v>
      </c>
      <c r="BY7">
        <v>1.1644167999999999</v>
      </c>
      <c r="BZ7">
        <v>0.99188221105810204</v>
      </c>
      <c r="CA7">
        <v>1.04291662378258</v>
      </c>
      <c r="CB7">
        <v>1.0344504467467199</v>
      </c>
      <c r="CC7" t="s">
        <v>922</v>
      </c>
      <c r="CD7">
        <v>1.04291662378258</v>
      </c>
      <c r="CE7" t="s">
        <v>923</v>
      </c>
      <c r="CF7">
        <v>1.00474881613253</v>
      </c>
      <c r="CG7" t="s">
        <v>924</v>
      </c>
      <c r="CH7" t="s">
        <v>925</v>
      </c>
      <c r="CI7" t="s">
        <v>926</v>
      </c>
      <c r="CJ7">
        <v>1251076.74640369</v>
      </c>
      <c r="CK7" t="s">
        <v>927</v>
      </c>
      <c r="CL7">
        <v>1245163.6929708701</v>
      </c>
      <c r="CM7" t="s">
        <v>928</v>
      </c>
      <c r="CN7" t="s">
        <v>929</v>
      </c>
      <c r="CO7">
        <v>1.14823112008052E-5</v>
      </c>
      <c r="CP7">
        <v>655.38168433881197</v>
      </c>
      <c r="CQ7">
        <v>2.7549925700381701</v>
      </c>
      <c r="CR7">
        <v>2.8119211379031299E-8</v>
      </c>
      <c r="CS7">
        <v>1251076.74640369</v>
      </c>
      <c r="CT7">
        <v>1.00474881613253</v>
      </c>
      <c r="CU7">
        <v>1.0344504467467199</v>
      </c>
      <c r="CV7" t="s">
        <v>930</v>
      </c>
      <c r="CW7" t="s">
        <v>931</v>
      </c>
      <c r="CX7">
        <v>1.1480728782506299E-5</v>
      </c>
      <c r="CY7">
        <v>-1.58241829889048E-9</v>
      </c>
      <c r="CZ7">
        <v>653.630878254251</v>
      </c>
      <c r="DA7">
        <v>-1.7508060845609601</v>
      </c>
      <c r="DB7">
        <v>2.7546669812184499</v>
      </c>
      <c r="DC7">
        <v>-3.2558881972288801E-4</v>
      </c>
      <c r="DD7">
        <v>2.6536793080100099E-8</v>
      </c>
      <c r="DE7">
        <v>-1.58241829893117E-9</v>
      </c>
      <c r="DF7">
        <v>1180253.4210268999</v>
      </c>
      <c r="DG7">
        <v>-70823.325376794906</v>
      </c>
      <c r="DH7">
        <v>0.94787008944253703</v>
      </c>
      <c r="DI7">
        <v>-5.6878726689992699E-2</v>
      </c>
      <c r="DJ7">
        <v>-5.6609896699286302E-2</v>
      </c>
      <c r="DK7" t="s">
        <v>932</v>
      </c>
      <c r="DL7" t="s">
        <v>933</v>
      </c>
    </row>
    <row r="8" spans="1:116">
      <c r="A8" t="s">
        <v>733</v>
      </c>
      <c r="B8">
        <v>16581890.585000001</v>
      </c>
      <c r="C8">
        <v>623.40834329200698</v>
      </c>
      <c r="D8">
        <v>114.240720892705</v>
      </c>
      <c r="E8">
        <v>573.66553119769696</v>
      </c>
      <c r="F8">
        <v>2561880.9260645602</v>
      </c>
      <c r="G8">
        <v>1673008.4528857099</v>
      </c>
      <c r="H8">
        <v>2.3778054068935102E-5</v>
      </c>
      <c r="I8">
        <v>6.5676255486798695E-5</v>
      </c>
      <c r="J8">
        <v>0.45990284611253301</v>
      </c>
      <c r="K8">
        <v>10188.161618073</v>
      </c>
      <c r="L8">
        <v>3.6065031383353298E-3</v>
      </c>
      <c r="M8">
        <v>327</v>
      </c>
      <c r="N8">
        <v>4040.88</v>
      </c>
      <c r="O8">
        <v>8.7843467213758397E-5</v>
      </c>
      <c r="P8">
        <v>2.9843873572041602E-2</v>
      </c>
      <c r="Q8">
        <v>1.1773735336561999E-2</v>
      </c>
      <c r="R8">
        <v>3.4036</v>
      </c>
      <c r="S8">
        <v>1342619.89453125</v>
      </c>
      <c r="T8">
        <v>564.26111111111095</v>
      </c>
      <c r="U8">
        <v>615.66090671206098</v>
      </c>
      <c r="V8">
        <v>0.03</v>
      </c>
      <c r="W8">
        <v>1836211.7472429899</v>
      </c>
      <c r="X8">
        <v>1.4415782147002299E-2</v>
      </c>
      <c r="Y8">
        <v>8.3287704901266402</v>
      </c>
      <c r="Z8">
        <v>8.3287704957889606</v>
      </c>
      <c r="AA8">
        <v>-5.6623186139859197E-9</v>
      </c>
      <c r="AB8">
        <v>8.4377409085819695E-6</v>
      </c>
      <c r="AC8">
        <v>652.098142376228</v>
      </c>
      <c r="AD8">
        <v>38973.272817071302</v>
      </c>
      <c r="AE8">
        <v>615.66090725095398</v>
      </c>
      <c r="AF8">
        <v>5.3889277751295605E-7</v>
      </c>
      <c r="AG8">
        <v>8.4622782349123992E-6</v>
      </c>
      <c r="AH8">
        <v>51.291024610634999</v>
      </c>
      <c r="AI8">
        <v>0.29901385313628498</v>
      </c>
      <c r="AJ8">
        <v>22.101868077351199</v>
      </c>
      <c r="AK8">
        <v>1.7694853449491299</v>
      </c>
      <c r="AL8">
        <v>1.4549166438635901</v>
      </c>
      <c r="AM8">
        <v>623.40834329939605</v>
      </c>
      <c r="AN8">
        <v>-7.3894170782296004E-9</v>
      </c>
      <c r="AO8">
        <v>2.4537326330428001E-8</v>
      </c>
      <c r="AP8">
        <v>2.9458946653754698</v>
      </c>
      <c r="AQ8">
        <v>2.7408250851432199E-5</v>
      </c>
      <c r="AR8">
        <v>4.2434077806214204E-6</v>
      </c>
      <c r="AS8">
        <v>11.0829774632991</v>
      </c>
      <c r="AT8">
        <v>8.9770518467186999</v>
      </c>
      <c r="AU8">
        <v>2.6842628624915599</v>
      </c>
      <c r="AV8">
        <v>0.26163180288390597</v>
      </c>
      <c r="AW8">
        <v>6.2850976500719198E-3</v>
      </c>
      <c r="AX8">
        <v>0.261631797792785</v>
      </c>
      <c r="AY8">
        <v>5.0911203031134303E-9</v>
      </c>
      <c r="AZ8">
        <v>888872.47317885002</v>
      </c>
      <c r="BA8">
        <v>9.3038801331136005E-6</v>
      </c>
      <c r="BB8">
        <v>1344811.2865808799</v>
      </c>
      <c r="BC8">
        <v>2191.3920496271498</v>
      </c>
      <c r="BD8">
        <v>0.163217606006965</v>
      </c>
      <c r="BE8">
        <v>1483599.2937525201</v>
      </c>
      <c r="BF8">
        <v>0.90645182445415995</v>
      </c>
      <c r="BG8">
        <v>1.363</v>
      </c>
      <c r="BH8">
        <v>-0.234054911666529</v>
      </c>
      <c r="BI8">
        <v>4.5999999999999999E-2</v>
      </c>
      <c r="BJ8">
        <v>5625</v>
      </c>
      <c r="BK8">
        <v>1.03438021746231</v>
      </c>
      <c r="BL8">
        <v>59.147232180895898</v>
      </c>
      <c r="BM8">
        <v>1.3448112865808799</v>
      </c>
      <c r="BN8">
        <v>59.147232180895898</v>
      </c>
      <c r="BO8">
        <v>1.03438021746231</v>
      </c>
      <c r="BP8">
        <v>366.61650018913599</v>
      </c>
      <c r="BQ8">
        <v>0.991522048538233</v>
      </c>
      <c r="BR8" t="s">
        <v>733</v>
      </c>
      <c r="BS8" t="s">
        <v>921</v>
      </c>
      <c r="BT8">
        <v>16.581890585</v>
      </c>
      <c r="BU8">
        <v>16.581890585</v>
      </c>
      <c r="BV8">
        <v>0</v>
      </c>
      <c r="BW8">
        <v>15.382999999999999</v>
      </c>
      <c r="BX8">
        <v>-7.0000000000000001E-3</v>
      </c>
      <c r="BY8">
        <v>1.198890585</v>
      </c>
      <c r="BZ8">
        <v>0.991642882397614</v>
      </c>
      <c r="CA8">
        <v>1.04309750599063</v>
      </c>
      <c r="CB8">
        <v>1.03438021746231</v>
      </c>
      <c r="CC8" t="s">
        <v>922</v>
      </c>
      <c r="CD8">
        <v>1.04309750599063</v>
      </c>
      <c r="CE8" t="s">
        <v>923</v>
      </c>
      <c r="CF8">
        <v>0.97760785491798396</v>
      </c>
      <c r="CG8" t="s">
        <v>924</v>
      </c>
      <c r="CH8" t="s">
        <v>925</v>
      </c>
      <c r="CI8" t="s">
        <v>926</v>
      </c>
      <c r="CJ8">
        <v>1450378.3231232399</v>
      </c>
      <c r="CK8" t="s">
        <v>927</v>
      </c>
      <c r="CL8">
        <v>1483599.2937525201</v>
      </c>
      <c r="CM8" t="s">
        <v>928</v>
      </c>
      <c r="CN8" t="s">
        <v>929</v>
      </c>
      <c r="CO8">
        <v>8.4641877614644698E-6</v>
      </c>
      <c r="CP8">
        <v>653.84186747973797</v>
      </c>
      <c r="CQ8">
        <v>2.9465124384393402</v>
      </c>
      <c r="CR8">
        <v>2.6446852882496901E-8</v>
      </c>
      <c r="CS8">
        <v>1450378.3231232399</v>
      </c>
      <c r="CT8">
        <v>0.97760785491798396</v>
      </c>
      <c r="CU8">
        <v>1.03438021746231</v>
      </c>
      <c r="CV8" t="s">
        <v>930</v>
      </c>
      <c r="CW8" t="s">
        <v>931</v>
      </c>
      <c r="CX8">
        <v>8.4622782349123992E-6</v>
      </c>
      <c r="CY8">
        <v>-1.9095265520672499E-9</v>
      </c>
      <c r="CZ8">
        <v>652.098142376228</v>
      </c>
      <c r="DA8">
        <v>-1.74372510351043</v>
      </c>
      <c r="DB8">
        <v>2.9458946653754698</v>
      </c>
      <c r="DC8">
        <v>-6.1777306386989696E-4</v>
      </c>
      <c r="DD8">
        <v>2.4537326330428001E-8</v>
      </c>
      <c r="DE8">
        <v>-1.9095265520689002E-9</v>
      </c>
      <c r="DF8">
        <v>1344811.2865808799</v>
      </c>
      <c r="DG8">
        <v>-105567.036542363</v>
      </c>
      <c r="DH8">
        <v>0.90645182445415995</v>
      </c>
      <c r="DI8">
        <v>-7.1156030463823697E-2</v>
      </c>
      <c r="DJ8">
        <v>-7.2785862046692795E-2</v>
      </c>
      <c r="DK8" t="s">
        <v>932</v>
      </c>
      <c r="DL8" t="s">
        <v>933</v>
      </c>
    </row>
    <row r="9" spans="1:116">
      <c r="A9" t="s">
        <v>734</v>
      </c>
      <c r="B9">
        <v>14547937.27</v>
      </c>
      <c r="C9">
        <v>612.86177540301105</v>
      </c>
      <c r="D9">
        <v>92.246204919594902</v>
      </c>
      <c r="E9">
        <v>611.60316925921404</v>
      </c>
      <c r="F9">
        <v>2623286.97517341</v>
      </c>
      <c r="G9">
        <v>1592460.35767351</v>
      </c>
      <c r="H9">
        <v>2.2446211956304499E-5</v>
      </c>
      <c r="I9">
        <v>7.0453794027894906E-5</v>
      </c>
      <c r="J9">
        <v>0.482528845552468</v>
      </c>
      <c r="K9">
        <v>8170.1331613167504</v>
      </c>
      <c r="L9">
        <v>5.6457194724596899E-3</v>
      </c>
      <c r="M9">
        <v>329</v>
      </c>
      <c r="N9">
        <v>2770.308</v>
      </c>
      <c r="O9">
        <v>8.7843467213758397E-5</v>
      </c>
      <c r="P9">
        <v>2.9843873572041602E-2</v>
      </c>
      <c r="Q9">
        <v>1.1773735336561999E-2</v>
      </c>
      <c r="R9">
        <v>3.4036</v>
      </c>
      <c r="S9">
        <v>907925.45826374996</v>
      </c>
      <c r="T9">
        <v>561.48333333333301</v>
      </c>
      <c r="U9">
        <v>624.70604162369898</v>
      </c>
      <c r="V9">
        <v>0.03</v>
      </c>
      <c r="W9">
        <v>1173488.5657808699</v>
      </c>
      <c r="X9">
        <v>1.78266634536416E-2</v>
      </c>
      <c r="Y9">
        <v>7.4897093958670098</v>
      </c>
      <c r="Z9">
        <v>7.4897094000483797</v>
      </c>
      <c r="AA9">
        <v>-4.1813734696916097E-9</v>
      </c>
      <c r="AB9">
        <v>2.4228921185705799E-5</v>
      </c>
      <c r="AC9">
        <v>638.42584300399096</v>
      </c>
      <c r="AD9">
        <v>27697.393805640299</v>
      </c>
      <c r="AE9">
        <v>624.70604162369898</v>
      </c>
      <c r="AF9">
        <v>0</v>
      </c>
      <c r="AG9">
        <v>2.4254415668479199E-5</v>
      </c>
      <c r="AH9">
        <v>27.9618861897515</v>
      </c>
      <c r="AI9">
        <v>0.213820021191583</v>
      </c>
      <c r="AJ9">
        <v>45.019900025638997</v>
      </c>
      <c r="AK9">
        <v>1.5322924459240099</v>
      </c>
      <c r="AL9">
        <v>1.1929170333202299</v>
      </c>
      <c r="AM9">
        <v>612.86177536110199</v>
      </c>
      <c r="AN9">
        <v>4.1908833736670197E-8</v>
      </c>
      <c r="AO9">
        <v>2.54944827734606E-8</v>
      </c>
      <c r="AP9">
        <v>2.9157812184134699</v>
      </c>
      <c r="AQ9">
        <v>5.2053602158460997E-5</v>
      </c>
      <c r="AR9">
        <v>1.2139955075626301E-5</v>
      </c>
      <c r="AS9">
        <v>22.5336108398078</v>
      </c>
      <c r="AT9">
        <v>12.5250400484053</v>
      </c>
      <c r="AU9">
        <v>2.67810432857544</v>
      </c>
      <c r="AV9">
        <v>0.23767688983802401</v>
      </c>
      <c r="AW9">
        <v>1.53366034499443E-2</v>
      </c>
      <c r="AX9">
        <v>0.23767688773193599</v>
      </c>
      <c r="AY9">
        <v>2.1060881927326099E-9</v>
      </c>
      <c r="AZ9">
        <v>1030826.6174999001</v>
      </c>
      <c r="BA9">
        <v>1.7852368973960399E-5</v>
      </c>
      <c r="BB9">
        <v>900338.25308636297</v>
      </c>
      <c r="BC9">
        <v>-7587.2051773875701</v>
      </c>
      <c r="BD9">
        <v>-0.83566388719805096</v>
      </c>
      <c r="BE9">
        <v>965517.00069608598</v>
      </c>
      <c r="BF9">
        <v>0.93249342314766803</v>
      </c>
      <c r="BG9">
        <v>1.363</v>
      </c>
      <c r="BH9">
        <v>-0.105619992480839</v>
      </c>
      <c r="BI9">
        <v>4.5999999999999999E-2</v>
      </c>
      <c r="BJ9">
        <v>5625</v>
      </c>
      <c r="BK9">
        <v>1.05107942192466</v>
      </c>
      <c r="BL9">
        <v>51.378442069677199</v>
      </c>
      <c r="BM9">
        <v>0.90033825308636295</v>
      </c>
      <c r="BN9">
        <v>51.378442069677199</v>
      </c>
      <c r="BO9">
        <v>1.05107942192466</v>
      </c>
      <c r="BP9">
        <v>129.46894393300099</v>
      </c>
      <c r="BQ9">
        <v>0.97565557400218605</v>
      </c>
      <c r="BR9" t="s">
        <v>734</v>
      </c>
      <c r="BS9" t="s">
        <v>921</v>
      </c>
      <c r="BT9">
        <v>14.54793727</v>
      </c>
      <c r="BU9">
        <v>14.54793727</v>
      </c>
      <c r="BV9">
        <v>0</v>
      </c>
      <c r="BW9">
        <v>15.382999999999999</v>
      </c>
      <c r="BX9">
        <v>-7.0000000000000001E-3</v>
      </c>
      <c r="BY9">
        <v>-0.83506272999999898</v>
      </c>
      <c r="BZ9">
        <v>1.00586255702685</v>
      </c>
      <c r="CA9">
        <v>1.0449533234753901</v>
      </c>
      <c r="CB9">
        <v>1.05107942192466</v>
      </c>
      <c r="CC9" t="s">
        <v>922</v>
      </c>
      <c r="CD9">
        <v>1.0449533234753901</v>
      </c>
      <c r="CE9" t="s">
        <v>923</v>
      </c>
      <c r="CF9">
        <v>0.90152838633955101</v>
      </c>
      <c r="CG9" t="s">
        <v>924</v>
      </c>
      <c r="CH9" t="s">
        <v>925</v>
      </c>
      <c r="CI9" t="s">
        <v>926</v>
      </c>
      <c r="CJ9">
        <v>870440.98362094501</v>
      </c>
      <c r="CK9" t="s">
        <v>927</v>
      </c>
      <c r="CL9">
        <v>965517.00069608598</v>
      </c>
      <c r="CM9" t="s">
        <v>928</v>
      </c>
      <c r="CN9" t="s">
        <v>929</v>
      </c>
      <c r="CO9">
        <v>2.4253570825356401E-5</v>
      </c>
      <c r="CP9">
        <v>637.45030133490798</v>
      </c>
      <c r="CQ9">
        <v>2.9157124229831002</v>
      </c>
      <c r="CR9">
        <v>2.46496396505746E-8</v>
      </c>
      <c r="CS9">
        <v>870440.98362094501</v>
      </c>
      <c r="CT9">
        <v>0.90152838633955101</v>
      </c>
      <c r="CU9">
        <v>1.05107942192466</v>
      </c>
      <c r="CV9" t="s">
        <v>930</v>
      </c>
      <c r="CW9" t="s">
        <v>931</v>
      </c>
      <c r="CX9">
        <v>2.4254415668479199E-5</v>
      </c>
      <c r="CY9">
        <v>8.4484312283861502E-10</v>
      </c>
      <c r="CZ9">
        <v>638.42584300399096</v>
      </c>
      <c r="DA9">
        <v>0.97554166908287199</v>
      </c>
      <c r="DB9">
        <v>2.9157812184134699</v>
      </c>
      <c r="DC9">
        <v>6.8795430367529802E-5</v>
      </c>
      <c r="DD9">
        <v>2.54944827734606E-8</v>
      </c>
      <c r="DE9">
        <v>8.4484312288602302E-10</v>
      </c>
      <c r="DF9">
        <v>900338.25308636297</v>
      </c>
      <c r="DG9">
        <v>29897.269465417601</v>
      </c>
      <c r="DH9">
        <v>0.93249342314766803</v>
      </c>
      <c r="DI9">
        <v>3.0965036808117501E-2</v>
      </c>
      <c r="DJ9">
        <v>3.4347267681546799E-2</v>
      </c>
      <c r="DK9" t="s">
        <v>932</v>
      </c>
      <c r="DL9" t="s">
        <v>933</v>
      </c>
    </row>
    <row r="10" spans="1:116">
      <c r="A10" t="s">
        <v>735</v>
      </c>
      <c r="B10">
        <v>14513463.484999999</v>
      </c>
      <c r="C10">
        <v>612.67292008461698</v>
      </c>
      <c r="D10">
        <v>91.912558975331507</v>
      </c>
      <c r="E10">
        <v>612.21368217827796</v>
      </c>
      <c r="F10">
        <v>2624225.3455417398</v>
      </c>
      <c r="G10">
        <v>1591108.21769136</v>
      </c>
      <c r="H10">
        <v>2.2426155999369999E-5</v>
      </c>
      <c r="I10">
        <v>7.0533983922430697E-5</v>
      </c>
      <c r="J10">
        <v>0.482918046429892</v>
      </c>
      <c r="K10">
        <v>8145.6939161944201</v>
      </c>
      <c r="L10">
        <v>5.6835159172802302E-3</v>
      </c>
      <c r="M10">
        <v>330</v>
      </c>
      <c r="N10">
        <v>3388.6439999999998</v>
      </c>
      <c r="O10">
        <v>8.7843467213758397E-5</v>
      </c>
      <c r="P10">
        <v>2.9843873572041602E-2</v>
      </c>
      <c r="Q10">
        <v>1.1773735336561999E-2</v>
      </c>
      <c r="R10">
        <v>3.4036</v>
      </c>
      <c r="S10">
        <v>1090800.3089062499</v>
      </c>
      <c r="T10">
        <v>560.37222222222204</v>
      </c>
      <c r="U10">
        <v>622.655478875732</v>
      </c>
      <c r="V10">
        <v>0.03</v>
      </c>
      <c r="W10">
        <v>1433780.6755375499</v>
      </c>
      <c r="X10">
        <v>1.66129784904256E-2</v>
      </c>
      <c r="Y10">
        <v>7.7584729199315801</v>
      </c>
      <c r="Z10">
        <v>7.7584729328430901</v>
      </c>
      <c r="AA10">
        <v>-1.2911508306956399E-8</v>
      </c>
      <c r="AB10">
        <v>1.75102340400734E-5</v>
      </c>
      <c r="AC10">
        <v>638.33556596583696</v>
      </c>
      <c r="AD10">
        <v>32668.6723299078</v>
      </c>
      <c r="AE10">
        <v>622.65547927869898</v>
      </c>
      <c r="AF10">
        <v>4.0296720271726398E-7</v>
      </c>
      <c r="AG10">
        <v>1.7533546730097901E-5</v>
      </c>
      <c r="AH10">
        <v>38.949902583413397</v>
      </c>
      <c r="AI10">
        <v>0.25223286464477501</v>
      </c>
      <c r="AJ10">
        <v>38.3862833036059</v>
      </c>
      <c r="AK10">
        <v>1.57848658087692</v>
      </c>
      <c r="AL10">
        <v>1.18974274821454</v>
      </c>
      <c r="AM10">
        <v>612.67292005979198</v>
      </c>
      <c r="AN10">
        <v>2.4824998945405201E-8</v>
      </c>
      <c r="AO10">
        <v>2.3312690024473699E-8</v>
      </c>
      <c r="AP10">
        <v>3.2138407289766402</v>
      </c>
      <c r="AQ10">
        <v>4.3263424142894603E-5</v>
      </c>
      <c r="AR10">
        <v>8.7784297100611804E-6</v>
      </c>
      <c r="AS10">
        <v>19.218660947403102</v>
      </c>
      <c r="AT10">
        <v>11.729408656824999</v>
      </c>
      <c r="AU10">
        <v>2.9585423461001898</v>
      </c>
      <c r="AV10">
        <v>0.25529838287644802</v>
      </c>
      <c r="AW10">
        <v>1.1056879359041099E-2</v>
      </c>
      <c r="AX10">
        <v>0.25529838110520803</v>
      </c>
      <c r="AY10">
        <v>1.7712400435243599E-9</v>
      </c>
      <c r="AZ10">
        <v>1033117.12785038</v>
      </c>
      <c r="BA10">
        <v>1.3461595577161901E-5</v>
      </c>
      <c r="BB10">
        <v>1095338.7273973799</v>
      </c>
      <c r="BC10">
        <v>4538.41849113023</v>
      </c>
      <c r="BD10">
        <v>0.41606318352448202</v>
      </c>
      <c r="BE10">
        <v>1139192.31484569</v>
      </c>
      <c r="BF10">
        <v>0.96150466705505599</v>
      </c>
      <c r="BG10">
        <v>1.363</v>
      </c>
      <c r="BH10">
        <v>-0.118328222277295</v>
      </c>
      <c r="BI10">
        <v>4.5999999999999999E-2</v>
      </c>
      <c r="BJ10">
        <v>5625</v>
      </c>
      <c r="BK10">
        <v>1.05115784563875</v>
      </c>
      <c r="BL10">
        <v>52.300697862395197</v>
      </c>
      <c r="BM10">
        <v>1.09533872739738</v>
      </c>
      <c r="BN10">
        <v>52.300697862395197</v>
      </c>
      <c r="BO10">
        <v>1.05115784563875</v>
      </c>
      <c r="BP10">
        <v>151.30716790193301</v>
      </c>
      <c r="BQ10">
        <v>0.99934587905901195</v>
      </c>
      <c r="BR10" t="s">
        <v>735</v>
      </c>
      <c r="BS10" t="s">
        <v>921</v>
      </c>
      <c r="BT10">
        <v>14.513463485000001</v>
      </c>
      <c r="BU10">
        <v>14.513463485000001</v>
      </c>
      <c r="BV10">
        <v>-1.7763568394002501E-15</v>
      </c>
      <c r="BW10">
        <v>15.382999999999999</v>
      </c>
      <c r="BX10">
        <v>-7.0000000000000001E-3</v>
      </c>
      <c r="BY10">
        <v>-0.86953651499999995</v>
      </c>
      <c r="BZ10">
        <v>1.00610531754345</v>
      </c>
      <c r="CA10">
        <v>1.0447791372431099</v>
      </c>
      <c r="CB10">
        <v>1.05115784563875</v>
      </c>
      <c r="CC10" t="s">
        <v>922</v>
      </c>
      <c r="CD10">
        <v>1.0447791372431099</v>
      </c>
      <c r="CE10" t="s">
        <v>923</v>
      </c>
      <c r="CF10">
        <v>0.91602919216198697</v>
      </c>
      <c r="CG10" t="s">
        <v>924</v>
      </c>
      <c r="CH10" t="s">
        <v>925</v>
      </c>
      <c r="CI10" t="s">
        <v>926</v>
      </c>
      <c r="CJ10">
        <v>1043533.41588524</v>
      </c>
      <c r="CK10" t="s">
        <v>927</v>
      </c>
      <c r="CL10">
        <v>1139192.31484569</v>
      </c>
      <c r="CM10" t="s">
        <v>928</v>
      </c>
      <c r="CN10" t="s">
        <v>929</v>
      </c>
      <c r="CO10">
        <v>1.7532447163998999E-5</v>
      </c>
      <c r="CP10">
        <v>637.30649164675697</v>
      </c>
      <c r="CQ10">
        <v>3.2136943749850899</v>
      </c>
      <c r="CR10">
        <v>2.2213123925609498E-8</v>
      </c>
      <c r="CS10">
        <v>1043533.41588524</v>
      </c>
      <c r="CT10">
        <v>0.91602919216198697</v>
      </c>
      <c r="CU10">
        <v>1.05115784563875</v>
      </c>
      <c r="CV10" t="s">
        <v>930</v>
      </c>
      <c r="CW10" t="s">
        <v>931</v>
      </c>
      <c r="CX10">
        <v>1.7533546730097901E-5</v>
      </c>
      <c r="CY10">
        <v>1.09956609888452E-9</v>
      </c>
      <c r="CZ10">
        <v>638.33556596583696</v>
      </c>
      <c r="DA10">
        <v>1.02907431908</v>
      </c>
      <c r="DB10">
        <v>3.2138407289766402</v>
      </c>
      <c r="DC10">
        <v>1.4635399154849801E-4</v>
      </c>
      <c r="DD10">
        <v>2.3312690024473699E-8</v>
      </c>
      <c r="DE10">
        <v>1.0995660988641699E-9</v>
      </c>
      <c r="DF10">
        <v>1095338.7273973799</v>
      </c>
      <c r="DG10">
        <v>51805.311512140201</v>
      </c>
      <c r="DH10">
        <v>0.96150466705505599</v>
      </c>
      <c r="DI10">
        <v>4.5475474893069003E-2</v>
      </c>
      <c r="DJ10">
        <v>4.9644132831333697E-2</v>
      </c>
      <c r="DK10" t="s">
        <v>932</v>
      </c>
      <c r="DL10" t="s">
        <v>933</v>
      </c>
    </row>
    <row r="11" spans="1:116">
      <c r="A11" t="s">
        <v>736</v>
      </c>
      <c r="B11">
        <v>14582411.055</v>
      </c>
      <c r="C11">
        <v>613.05026988781401</v>
      </c>
      <c r="D11">
        <v>92.580958140603201</v>
      </c>
      <c r="E11">
        <v>610.99184656446198</v>
      </c>
      <c r="F11">
        <v>2622345.5985878599</v>
      </c>
      <c r="G11">
        <v>1593812.5192969199</v>
      </c>
      <c r="H11">
        <v>2.2466336042427301E-5</v>
      </c>
      <c r="I11">
        <v>7.0373614625891007E-5</v>
      </c>
      <c r="J11">
        <v>0.48213977909987099</v>
      </c>
      <c r="K11">
        <v>8194.8014383951304</v>
      </c>
      <c r="L11">
        <v>5.6080351609815102E-3</v>
      </c>
      <c r="M11">
        <v>331</v>
      </c>
      <c r="N11">
        <v>4065.288</v>
      </c>
      <c r="O11">
        <v>8.7843467213758397E-5</v>
      </c>
      <c r="P11">
        <v>2.9843873572041602E-2</v>
      </c>
      <c r="Q11">
        <v>1.1773735336561999E-2</v>
      </c>
      <c r="R11">
        <v>3.4036</v>
      </c>
      <c r="S11">
        <v>1282821.94978125</v>
      </c>
      <c r="T11">
        <v>560.26111111111095</v>
      </c>
      <c r="U11">
        <v>620.95105310806002</v>
      </c>
      <c r="V11">
        <v>0.03</v>
      </c>
      <c r="W11">
        <v>1723997.5770876701</v>
      </c>
      <c r="X11">
        <v>1.5563670290763E-2</v>
      </c>
      <c r="Y11">
        <v>8.0157467765279193</v>
      </c>
      <c r="Z11">
        <v>8.0157467977573909</v>
      </c>
      <c r="AA11">
        <v>-2.12294679613478E-8</v>
      </c>
      <c r="AB11">
        <v>1.27885915770261E-5</v>
      </c>
      <c r="AC11">
        <v>638.65544452479003</v>
      </c>
      <c r="AD11">
        <v>38020.486783513203</v>
      </c>
      <c r="AE11">
        <v>620.951053514156</v>
      </c>
      <c r="AF11">
        <v>4.0609575080452497E-7</v>
      </c>
      <c r="AG11">
        <v>1.28099000623868E-5</v>
      </c>
      <c r="AH11">
        <v>52.622230936416699</v>
      </c>
      <c r="AI11">
        <v>0.29347216821424099</v>
      </c>
      <c r="AJ11">
        <v>32.639103288279003</v>
      </c>
      <c r="AK11">
        <v>1.6096723738915399</v>
      </c>
      <c r="AL11">
        <v>1.19612158830367</v>
      </c>
      <c r="AM11">
        <v>613.05026988264399</v>
      </c>
      <c r="AN11">
        <v>5.16956788487732E-9</v>
      </c>
      <c r="AO11">
        <v>2.13084853607508E-8</v>
      </c>
      <c r="AP11">
        <v>3.4772993142747199</v>
      </c>
      <c r="AQ11">
        <v>3.6245859680315199E-5</v>
      </c>
      <c r="AR11">
        <v>6.4156042738737998E-6</v>
      </c>
      <c r="AS11">
        <v>16.346698220272799</v>
      </c>
      <c r="AT11">
        <v>10.920129666178401</v>
      </c>
      <c r="AU11">
        <v>3.2047541303140301</v>
      </c>
      <c r="AV11">
        <v>0.272545183960688</v>
      </c>
      <c r="AW11">
        <v>8.1147695318668101E-3</v>
      </c>
      <c r="AX11">
        <v>0.27254517195720901</v>
      </c>
      <c r="AY11">
        <v>1.20034787665091E-8</v>
      </c>
      <c r="AZ11">
        <v>1028533.07929094</v>
      </c>
      <c r="BA11">
        <v>1.04235662232243E-5</v>
      </c>
      <c r="BB11">
        <v>1284665.1097305301</v>
      </c>
      <c r="BC11">
        <v>1843.15994928125</v>
      </c>
      <c r="BD11">
        <v>0.14368010693889</v>
      </c>
      <c r="BE11">
        <v>1357022.3698807801</v>
      </c>
      <c r="BF11">
        <v>0.94667939029140302</v>
      </c>
      <c r="BG11">
        <v>1.363</v>
      </c>
      <c r="BH11">
        <v>-0.124752073527386</v>
      </c>
      <c r="BI11">
        <v>4.5999999999999999E-2</v>
      </c>
      <c r="BJ11">
        <v>5625</v>
      </c>
      <c r="BK11">
        <v>1.0505526409946899</v>
      </c>
      <c r="BL11">
        <v>52.7891587767026</v>
      </c>
      <c r="BM11">
        <v>1.2846651097305299</v>
      </c>
      <c r="BN11">
        <v>52.7891587767026</v>
      </c>
      <c r="BO11">
        <v>1.0505526409946899</v>
      </c>
      <c r="BP11">
        <v>163.562582215709</v>
      </c>
      <c r="BQ11">
        <v>1.0026263254038299</v>
      </c>
      <c r="BR11" t="s">
        <v>736</v>
      </c>
      <c r="BS11" t="s">
        <v>921</v>
      </c>
      <c r="BT11">
        <v>14.582411055</v>
      </c>
      <c r="BU11">
        <v>14.582411055</v>
      </c>
      <c r="BV11">
        <v>0</v>
      </c>
      <c r="BW11">
        <v>15.382999999999999</v>
      </c>
      <c r="BX11">
        <v>-7.0000000000000001E-3</v>
      </c>
      <c r="BY11">
        <v>-0.800588944999999</v>
      </c>
      <c r="BZ11">
        <v>1.0056198550853099</v>
      </c>
      <c r="CA11">
        <v>1.0446816813353099</v>
      </c>
      <c r="CB11">
        <v>1.0505526409946899</v>
      </c>
      <c r="CC11" t="s">
        <v>922</v>
      </c>
      <c r="CD11">
        <v>1.0446816813353099</v>
      </c>
      <c r="CE11" t="s">
        <v>923</v>
      </c>
      <c r="CF11">
        <v>0.89635566331219496</v>
      </c>
      <c r="CG11" t="s">
        <v>924</v>
      </c>
      <c r="CH11" t="s">
        <v>925</v>
      </c>
      <c r="CI11" t="s">
        <v>926</v>
      </c>
      <c r="CJ11">
        <v>1216374.6864839699</v>
      </c>
      <c r="CK11" t="s">
        <v>927</v>
      </c>
      <c r="CL11">
        <v>1357022.3698807801</v>
      </c>
      <c r="CM11" t="s">
        <v>928</v>
      </c>
      <c r="CN11" t="s">
        <v>929</v>
      </c>
      <c r="CO11">
        <v>1.28087715099835E-5</v>
      </c>
      <c r="CP11">
        <v>637.69642779947196</v>
      </c>
      <c r="CQ11">
        <v>3.4770599353407001</v>
      </c>
      <c r="CR11">
        <v>2.0179932957395299E-8</v>
      </c>
      <c r="CS11">
        <v>1216374.6864839699</v>
      </c>
      <c r="CT11">
        <v>0.89635566331219496</v>
      </c>
      <c r="CU11">
        <v>1.0505526409946899</v>
      </c>
      <c r="CV11" t="s">
        <v>930</v>
      </c>
      <c r="CW11" t="s">
        <v>931</v>
      </c>
      <c r="CX11">
        <v>1.28099000623868E-5</v>
      </c>
      <c r="CY11">
        <v>1.12855240334195E-9</v>
      </c>
      <c r="CZ11">
        <v>638.65544452479003</v>
      </c>
      <c r="DA11">
        <v>0.95901672531817905</v>
      </c>
      <c r="DB11">
        <v>3.4772993142747199</v>
      </c>
      <c r="DC11">
        <v>2.39378934022483E-4</v>
      </c>
      <c r="DD11">
        <v>2.13084853607508E-8</v>
      </c>
      <c r="DE11">
        <v>1.12855240335548E-9</v>
      </c>
      <c r="DF11">
        <v>1284665.1097305301</v>
      </c>
      <c r="DG11">
        <v>68290.423246561302</v>
      </c>
      <c r="DH11">
        <v>0.94667939029140302</v>
      </c>
      <c r="DI11">
        <v>5.0323726979208498E-2</v>
      </c>
      <c r="DJ11">
        <v>5.6142588303903097E-2</v>
      </c>
      <c r="DK11" t="s">
        <v>932</v>
      </c>
      <c r="DL11" t="s">
        <v>933</v>
      </c>
    </row>
    <row r="12" spans="1:116">
      <c r="A12" t="s">
        <v>737</v>
      </c>
      <c r="B12">
        <v>16547416.800000001</v>
      </c>
      <c r="C12">
        <v>623.23870133313596</v>
      </c>
      <c r="D12">
        <v>113.823003710151</v>
      </c>
      <c r="E12">
        <v>574.34988711112999</v>
      </c>
      <c r="F12">
        <v>2563035.5779140098</v>
      </c>
      <c r="G12">
        <v>1671616.28079932</v>
      </c>
      <c r="H12">
        <v>2.3752482411014499E-5</v>
      </c>
      <c r="I12">
        <v>6.5759231557403194E-5</v>
      </c>
      <c r="J12">
        <v>0.46027765484939798</v>
      </c>
      <c r="K12">
        <v>10140.600460117201</v>
      </c>
      <c r="L12">
        <v>3.63804615863239E-3</v>
      </c>
      <c r="M12">
        <v>334</v>
      </c>
      <c r="N12">
        <v>2703.864</v>
      </c>
      <c r="O12">
        <v>8.7843467213758397E-5</v>
      </c>
      <c r="P12">
        <v>2.9843873572041602E-2</v>
      </c>
      <c r="Q12">
        <v>1.1773735336561999E-2</v>
      </c>
      <c r="R12">
        <v>3.4036</v>
      </c>
      <c r="S12">
        <v>755089.94140625</v>
      </c>
      <c r="T12">
        <v>587.59444444444398</v>
      </c>
      <c r="U12">
        <v>630.99849521642705</v>
      </c>
      <c r="V12">
        <v>0.03</v>
      </c>
      <c r="W12">
        <v>1227109.4637344501</v>
      </c>
      <c r="X12">
        <v>1.65084724297586E-2</v>
      </c>
      <c r="Y12">
        <v>7.78299149052277</v>
      </c>
      <c r="Z12">
        <v>7.7829915049323599</v>
      </c>
      <c r="AA12">
        <v>-1.4409592630215701E-8</v>
      </c>
      <c r="AB12">
        <v>1.6620320805582799E-5</v>
      </c>
      <c r="AC12">
        <v>643.31201746490001</v>
      </c>
      <c r="AD12">
        <v>27871.591023882</v>
      </c>
      <c r="AE12">
        <v>630.99849521642705</v>
      </c>
      <c r="AF12">
        <v>0</v>
      </c>
      <c r="AG12">
        <v>1.66430247467431E-5</v>
      </c>
      <c r="AH12">
        <v>26.266974274602699</v>
      </c>
      <c r="AI12">
        <v>0.213853692971918</v>
      </c>
      <c r="AJ12">
        <v>31.086284963767699</v>
      </c>
      <c r="AK12">
        <v>1.1226599448127199</v>
      </c>
      <c r="AL12">
        <v>1.44877355388052</v>
      </c>
      <c r="AM12">
        <v>623.23870133070204</v>
      </c>
      <c r="AN12">
        <v>2.4346036298084102E-9</v>
      </c>
      <c r="AO12">
        <v>2.2703941160276901E-8</v>
      </c>
      <c r="AP12">
        <v>2.5039424881968699</v>
      </c>
      <c r="AQ12">
        <v>3.8378708190487797E-5</v>
      </c>
      <c r="AR12">
        <v>8.3328643439516697E-6</v>
      </c>
      <c r="AS12">
        <v>15.5643459949306</v>
      </c>
      <c r="AT12">
        <v>10.674913926692501</v>
      </c>
      <c r="AU12">
        <v>2.2828697653805499</v>
      </c>
      <c r="AV12">
        <v>0.22107272281632401</v>
      </c>
      <c r="AW12">
        <v>1.23411199153879E-2</v>
      </c>
      <c r="AX12">
        <v>0.221072717337642</v>
      </c>
      <c r="AY12">
        <v>5.4786817860197304E-9</v>
      </c>
      <c r="AZ12">
        <v>891419.29711468401</v>
      </c>
      <c r="BA12">
        <v>1.5327312177255699E-5</v>
      </c>
      <c r="BB12">
        <v>758392.13596244203</v>
      </c>
      <c r="BC12">
        <v>3302.1945561921498</v>
      </c>
      <c r="BD12">
        <v>0.43732466493226901</v>
      </c>
      <c r="BE12">
        <v>835996.42743197596</v>
      </c>
      <c r="BF12">
        <v>0.90717150346213804</v>
      </c>
      <c r="BG12">
        <v>1.363</v>
      </c>
      <c r="BH12">
        <v>-8.5063307902018895E-2</v>
      </c>
      <c r="BI12">
        <v>4.5999999999999999E-2</v>
      </c>
      <c r="BJ12">
        <v>5625</v>
      </c>
      <c r="BK12">
        <v>1.03735515863315</v>
      </c>
      <c r="BL12">
        <v>35.644256888691999</v>
      </c>
      <c r="BM12">
        <v>0.75839213596244204</v>
      </c>
      <c r="BN12">
        <v>35.644256888691999</v>
      </c>
      <c r="BO12">
        <v>1.03735515863315</v>
      </c>
      <c r="BP12">
        <v>18.972498051707198</v>
      </c>
      <c r="BQ12">
        <v>0.97423237181136602</v>
      </c>
      <c r="BR12" t="s">
        <v>737</v>
      </c>
      <c r="BS12" t="s">
        <v>921</v>
      </c>
      <c r="BT12">
        <v>16.547416800000001</v>
      </c>
      <c r="BU12">
        <v>16.547416800000001</v>
      </c>
      <c r="BV12">
        <v>0</v>
      </c>
      <c r="BW12">
        <v>15.382999999999999</v>
      </c>
      <c r="BX12">
        <v>-7.0000000000000001E-3</v>
      </c>
      <c r="BY12">
        <v>1.1644167999999999</v>
      </c>
      <c r="BZ12">
        <v>0.99188221105810204</v>
      </c>
      <c r="CA12">
        <v>1.04584510848979</v>
      </c>
      <c r="CB12">
        <v>1.03735515863315</v>
      </c>
      <c r="CC12" t="s">
        <v>922</v>
      </c>
      <c r="CD12">
        <v>1.04584510848979</v>
      </c>
      <c r="CE12" t="s">
        <v>923</v>
      </c>
      <c r="CF12">
        <v>1.00666768273427</v>
      </c>
      <c r="CG12" t="s">
        <v>924</v>
      </c>
      <c r="CH12" t="s">
        <v>925</v>
      </c>
      <c r="CI12" t="s">
        <v>926</v>
      </c>
      <c r="CJ12">
        <v>841570.58637707995</v>
      </c>
      <c r="CK12" t="s">
        <v>927</v>
      </c>
      <c r="CL12">
        <v>835996.42743197596</v>
      </c>
      <c r="CM12" t="s">
        <v>928</v>
      </c>
      <c r="CN12" t="s">
        <v>929</v>
      </c>
      <c r="CO12">
        <v>1.6645506027282299E-5</v>
      </c>
      <c r="CP12">
        <v>644.48963100933804</v>
      </c>
      <c r="CQ12">
        <v>2.5042350132561499</v>
      </c>
      <c r="CR12">
        <v>2.5185221699554199E-8</v>
      </c>
      <c r="CS12">
        <v>841570.58637707995</v>
      </c>
      <c r="CT12">
        <v>1.00666768273427</v>
      </c>
      <c r="CU12">
        <v>1.03735515863315</v>
      </c>
      <c r="CV12" t="s">
        <v>930</v>
      </c>
      <c r="CW12" t="s">
        <v>931</v>
      </c>
      <c r="CX12">
        <v>1.66430247467431E-5</v>
      </c>
      <c r="CY12">
        <v>-2.4812805392299001E-9</v>
      </c>
      <c r="CZ12">
        <v>643.31201746490001</v>
      </c>
      <c r="DA12">
        <v>-1.17761354443837</v>
      </c>
      <c r="DB12">
        <v>2.5039424881968699</v>
      </c>
      <c r="DC12">
        <v>-2.9252505927646099E-4</v>
      </c>
      <c r="DD12">
        <v>2.2703941160276901E-8</v>
      </c>
      <c r="DE12">
        <v>-2.4812805392773401E-9</v>
      </c>
      <c r="DF12">
        <v>758392.13596244203</v>
      </c>
      <c r="DG12">
        <v>-83178.450414637802</v>
      </c>
      <c r="DH12">
        <v>0.90717150346213804</v>
      </c>
      <c r="DI12">
        <v>-9.9496179272132099E-2</v>
      </c>
      <c r="DJ12">
        <v>-9.8837164417441697E-2</v>
      </c>
      <c r="DK12" t="s">
        <v>932</v>
      </c>
      <c r="DL12" t="s">
        <v>933</v>
      </c>
    </row>
    <row r="13" spans="1:116">
      <c r="A13" t="s">
        <v>738</v>
      </c>
      <c r="B13">
        <v>16581890.585000001</v>
      </c>
      <c r="C13">
        <v>623.40834329200698</v>
      </c>
      <c r="D13">
        <v>114.240720892705</v>
      </c>
      <c r="E13">
        <v>573.66553119769696</v>
      </c>
      <c r="F13">
        <v>2561880.9260645602</v>
      </c>
      <c r="G13">
        <v>1673008.4528857099</v>
      </c>
      <c r="H13">
        <v>2.3778054068935102E-5</v>
      </c>
      <c r="I13">
        <v>6.5676255486798695E-5</v>
      </c>
      <c r="J13">
        <v>0.45990284611253301</v>
      </c>
      <c r="K13">
        <v>10188.161618073</v>
      </c>
      <c r="L13">
        <v>3.6065031383353298E-3</v>
      </c>
      <c r="M13">
        <v>335</v>
      </c>
      <c r="N13">
        <v>3330.3359999999998</v>
      </c>
      <c r="O13">
        <v>8.7843467213758397E-5</v>
      </c>
      <c r="P13">
        <v>2.9843873572041602E-2</v>
      </c>
      <c r="Q13">
        <v>1.1773735336561999E-2</v>
      </c>
      <c r="R13">
        <v>3.4036</v>
      </c>
      <c r="S13">
        <v>838747.24584374996</v>
      </c>
      <c r="T13">
        <v>592.03888888888901</v>
      </c>
      <c r="U13">
        <v>630.99964014638203</v>
      </c>
      <c r="V13">
        <v>0.03</v>
      </c>
      <c r="W13">
        <v>1513334.2453787799</v>
      </c>
      <c r="X13">
        <v>1.5356531069890701E-2</v>
      </c>
      <c r="Y13">
        <v>8.0696265855658407</v>
      </c>
      <c r="Z13">
        <v>8.0696265975257404</v>
      </c>
      <c r="AA13">
        <v>-1.1959896184521299E-8</v>
      </c>
      <c r="AB13">
        <v>1.16613029135554E-5</v>
      </c>
      <c r="AC13">
        <v>640.596862495295</v>
      </c>
      <c r="AD13">
        <v>33151.747970074401</v>
      </c>
      <c r="AE13">
        <v>630.99964014638203</v>
      </c>
      <c r="AF13">
        <v>0</v>
      </c>
      <c r="AG13">
        <v>1.16806777089352E-5</v>
      </c>
      <c r="AH13">
        <v>37.112523343953598</v>
      </c>
      <c r="AI13">
        <v>0.25434948574277499</v>
      </c>
      <c r="AJ13">
        <v>25.9507119671661</v>
      </c>
      <c r="AK13">
        <v>1.0067982487819001</v>
      </c>
      <c r="AL13">
        <v>1.4549166438635901</v>
      </c>
      <c r="AM13">
        <v>623.40834329062398</v>
      </c>
      <c r="AN13">
        <v>1.3833414413966199E-9</v>
      </c>
      <c r="AO13">
        <v>1.9374795379733699E-8</v>
      </c>
      <c r="AP13">
        <v>2.72636749859018</v>
      </c>
      <c r="AQ13">
        <v>3.1999777363886698E-5</v>
      </c>
      <c r="AR13">
        <v>5.8500262521574497E-6</v>
      </c>
      <c r="AS13">
        <v>12.9968782679423</v>
      </c>
      <c r="AT13">
        <v>9.7735459769486503</v>
      </c>
      <c r="AU13">
        <v>2.4858963931202598</v>
      </c>
      <c r="AV13">
        <v>0.24047110546992401</v>
      </c>
      <c r="AW13">
        <v>8.6862619192560105E-3</v>
      </c>
      <c r="AX13">
        <v>0.240471104475592</v>
      </c>
      <c r="AY13">
        <v>9.9433242195523498E-10</v>
      </c>
      <c r="AZ13">
        <v>888872.47317885002</v>
      </c>
      <c r="BA13">
        <v>1.1737147461020501E-5</v>
      </c>
      <c r="BB13">
        <v>841729.94302446698</v>
      </c>
      <c r="BC13">
        <v>2982.6971807169002</v>
      </c>
      <c r="BD13">
        <v>0.35561335020735801</v>
      </c>
      <c r="BE13">
        <v>959629.70191135304</v>
      </c>
      <c r="BF13">
        <v>0.87714036085788305</v>
      </c>
      <c r="BG13">
        <v>1.363</v>
      </c>
      <c r="BH13">
        <v>-6.6745540728911701E-2</v>
      </c>
      <c r="BI13">
        <v>4.5999999999999999E-2</v>
      </c>
      <c r="BJ13">
        <v>5625</v>
      </c>
      <c r="BK13">
        <v>1.03665839480039</v>
      </c>
      <c r="BL13">
        <v>31.369454403118102</v>
      </c>
      <c r="BM13">
        <v>0.84172994302446702</v>
      </c>
      <c r="BN13">
        <v>31.369454403118102</v>
      </c>
      <c r="BO13">
        <v>1.03665839480039</v>
      </c>
      <c r="BP13">
        <v>74.486317299857802</v>
      </c>
      <c r="BQ13">
        <v>0.98033521825462799</v>
      </c>
      <c r="BR13" t="s">
        <v>738</v>
      </c>
      <c r="BS13" t="s">
        <v>921</v>
      </c>
      <c r="BT13">
        <v>16.581890585</v>
      </c>
      <c r="BU13">
        <v>16.581890585</v>
      </c>
      <c r="BV13">
        <v>0</v>
      </c>
      <c r="BW13">
        <v>15.382999999999999</v>
      </c>
      <c r="BX13">
        <v>-7.0000000000000001E-3</v>
      </c>
      <c r="BY13">
        <v>1.198890585</v>
      </c>
      <c r="BZ13">
        <v>0.991642882397614</v>
      </c>
      <c r="CA13">
        <v>1.0453948827766899</v>
      </c>
      <c r="CB13">
        <v>1.03665839480039</v>
      </c>
      <c r="CC13" t="s">
        <v>922</v>
      </c>
      <c r="CD13">
        <v>1.0453948827766899</v>
      </c>
      <c r="CE13" t="s">
        <v>923</v>
      </c>
      <c r="CF13">
        <v>0.96375858569753703</v>
      </c>
      <c r="CG13" t="s">
        <v>924</v>
      </c>
      <c r="CH13" t="s">
        <v>925</v>
      </c>
      <c r="CI13" t="s">
        <v>926</v>
      </c>
      <c r="CJ13">
        <v>924851.364307435</v>
      </c>
      <c r="CK13" t="s">
        <v>927</v>
      </c>
      <c r="CL13">
        <v>959629.70191135304</v>
      </c>
      <c r="CM13" t="s">
        <v>928</v>
      </c>
      <c r="CN13" t="s">
        <v>929</v>
      </c>
      <c r="CO13">
        <v>1.16825820757503E-5</v>
      </c>
      <c r="CP13">
        <v>641.94859192507204</v>
      </c>
      <c r="CQ13">
        <v>2.7267478791064699</v>
      </c>
      <c r="CR13">
        <v>2.1279162194902E-8</v>
      </c>
      <c r="CS13">
        <v>924851.364307435</v>
      </c>
      <c r="CT13">
        <v>0.96375858569753703</v>
      </c>
      <c r="CU13">
        <v>1.03665839480039</v>
      </c>
      <c r="CV13" t="s">
        <v>930</v>
      </c>
      <c r="CW13" t="s">
        <v>931</v>
      </c>
      <c r="CX13">
        <v>1.16806777089352E-5</v>
      </c>
      <c r="CY13">
        <v>-1.90436681512426E-9</v>
      </c>
      <c r="CZ13">
        <v>640.596862495295</v>
      </c>
      <c r="DA13">
        <v>-1.3517294297773801</v>
      </c>
      <c r="DB13">
        <v>2.72636749859018</v>
      </c>
      <c r="DC13">
        <v>-3.8038051628541702E-4</v>
      </c>
      <c r="DD13">
        <v>1.9374795379733699E-8</v>
      </c>
      <c r="DE13">
        <v>-1.9043668151683202E-9</v>
      </c>
      <c r="DF13">
        <v>841729.94302446698</v>
      </c>
      <c r="DG13">
        <v>-83121.421282968004</v>
      </c>
      <c r="DH13">
        <v>0.87714036085788305</v>
      </c>
      <c r="DI13">
        <v>-8.6618224839654201E-2</v>
      </c>
      <c r="DJ13">
        <v>-8.9875437817202697E-2</v>
      </c>
      <c r="DK13" t="s">
        <v>932</v>
      </c>
      <c r="DL13" t="s">
        <v>933</v>
      </c>
    </row>
    <row r="14" spans="1:116">
      <c r="A14" t="s">
        <v>739</v>
      </c>
      <c r="B14">
        <v>16547416.800000001</v>
      </c>
      <c r="C14">
        <v>623.23870133313596</v>
      </c>
      <c r="D14">
        <v>113.823003710151</v>
      </c>
      <c r="E14">
        <v>574.34988711112999</v>
      </c>
      <c r="F14">
        <v>2563035.5779140098</v>
      </c>
      <c r="G14">
        <v>1671616.28079932</v>
      </c>
      <c r="H14">
        <v>2.3752482411014499E-5</v>
      </c>
      <c r="I14">
        <v>6.5759231557403194E-5</v>
      </c>
      <c r="J14">
        <v>0.46027765484939798</v>
      </c>
      <c r="K14">
        <v>10140.600460117201</v>
      </c>
      <c r="L14">
        <v>3.63804615863239E-3</v>
      </c>
      <c r="M14">
        <v>336</v>
      </c>
      <c r="N14">
        <v>4016.4720000000002</v>
      </c>
      <c r="O14">
        <v>8.7843467213758397E-5</v>
      </c>
      <c r="P14">
        <v>2.9843873572041602E-2</v>
      </c>
      <c r="Q14">
        <v>1.1773735336561999E-2</v>
      </c>
      <c r="R14">
        <v>3.4036</v>
      </c>
      <c r="S14">
        <v>981399.00828125002</v>
      </c>
      <c r="T14">
        <v>591.48333333333301</v>
      </c>
      <c r="U14">
        <v>629.46003932332599</v>
      </c>
      <c r="V14">
        <v>0.03</v>
      </c>
      <c r="W14">
        <v>1822817.56849621</v>
      </c>
      <c r="X14">
        <v>1.44653254346574E-2</v>
      </c>
      <c r="Y14">
        <v>8.3144953673293394</v>
      </c>
      <c r="Z14">
        <v>8.3144953753275992</v>
      </c>
      <c r="AA14">
        <v>-7.9982509504361604E-9</v>
      </c>
      <c r="AB14">
        <v>8.5960371149621796E-6</v>
      </c>
      <c r="AC14">
        <v>639.91194511918798</v>
      </c>
      <c r="AD14">
        <v>38755.408675020299</v>
      </c>
      <c r="AE14">
        <v>629.46003973719701</v>
      </c>
      <c r="AF14">
        <v>4.1387113469681898E-7</v>
      </c>
      <c r="AG14">
        <v>8.6142171421956097E-6</v>
      </c>
      <c r="AH14">
        <v>50.786837376028203</v>
      </c>
      <c r="AI14">
        <v>0.29736326357140302</v>
      </c>
      <c r="AJ14">
        <v>22.372933925970798</v>
      </c>
      <c r="AK14">
        <v>1.02725781841538</v>
      </c>
      <c r="AL14">
        <v>1.44877355388052</v>
      </c>
      <c r="AM14">
        <v>623.23870132559796</v>
      </c>
      <c r="AN14">
        <v>7.5382331488071908E-9</v>
      </c>
      <c r="AO14">
        <v>1.81800272334369E-8</v>
      </c>
      <c r="AP14">
        <v>2.94753742904678</v>
      </c>
      <c r="AQ14">
        <v>2.76962132415705E-5</v>
      </c>
      <c r="AR14">
        <v>4.3161985847145301E-6</v>
      </c>
      <c r="AS14">
        <v>11.2100756404399</v>
      </c>
      <c r="AT14">
        <v>9.0340649232368797</v>
      </c>
      <c r="AU14">
        <v>2.6863990288896602</v>
      </c>
      <c r="AV14">
        <v>0.26113840015712098</v>
      </c>
      <c r="AW14">
        <v>6.3828325622475E-3</v>
      </c>
      <c r="AX14">
        <v>0.261138394985654</v>
      </c>
      <c r="AY14">
        <v>5.1714666993163397E-9</v>
      </c>
      <c r="AZ14">
        <v>891419.29711468401</v>
      </c>
      <c r="BA14">
        <v>9.3963906848597308E-6</v>
      </c>
      <c r="BB14">
        <v>990585.65638706298</v>
      </c>
      <c r="BC14">
        <v>9186.6481058128393</v>
      </c>
      <c r="BD14">
        <v>0.93607676676805096</v>
      </c>
      <c r="BE14">
        <v>1097981.2233525601</v>
      </c>
      <c r="BF14">
        <v>0.90218815706376299</v>
      </c>
      <c r="BG14">
        <v>1.363</v>
      </c>
      <c r="BH14">
        <v>-8.00441119750053E-2</v>
      </c>
      <c r="BI14">
        <v>4.5999999999999999E-2</v>
      </c>
      <c r="BJ14">
        <v>5625</v>
      </c>
      <c r="BK14">
        <v>1.0369607473670599</v>
      </c>
      <c r="BL14">
        <v>31.755367999803099</v>
      </c>
      <c r="BM14">
        <v>0.99058565638706297</v>
      </c>
      <c r="BN14">
        <v>31.755367999803099</v>
      </c>
      <c r="BO14">
        <v>1.0369607473670599</v>
      </c>
      <c r="BP14">
        <v>67.973956818671198</v>
      </c>
      <c r="BQ14">
        <v>0.98831413185070405</v>
      </c>
      <c r="BR14" t="s">
        <v>739</v>
      </c>
      <c r="BS14" t="s">
        <v>921</v>
      </c>
      <c r="BT14">
        <v>16.547416800000001</v>
      </c>
      <c r="BU14">
        <v>16.547416800000001</v>
      </c>
      <c r="BV14">
        <v>0</v>
      </c>
      <c r="BW14">
        <v>15.382999999999999</v>
      </c>
      <c r="BX14">
        <v>-7.0000000000000001E-3</v>
      </c>
      <c r="BY14">
        <v>1.1644167999999999</v>
      </c>
      <c r="BZ14">
        <v>0.99188221105810204</v>
      </c>
      <c r="CA14">
        <v>1.04544746927246</v>
      </c>
      <c r="CB14">
        <v>1.0369607473670599</v>
      </c>
      <c r="CC14" t="s">
        <v>922</v>
      </c>
      <c r="CD14">
        <v>1.04544746927246</v>
      </c>
      <c r="CE14" t="s">
        <v>923</v>
      </c>
      <c r="CF14">
        <v>0.99846861588129399</v>
      </c>
      <c r="CG14" t="s">
        <v>924</v>
      </c>
      <c r="CH14" t="s">
        <v>925</v>
      </c>
      <c r="CI14" t="s">
        <v>926</v>
      </c>
      <c r="CJ14">
        <v>1096299.7923444801</v>
      </c>
      <c r="CK14" t="s">
        <v>927</v>
      </c>
      <c r="CL14">
        <v>1097981.2233525601</v>
      </c>
      <c r="CM14" t="s">
        <v>928</v>
      </c>
      <c r="CN14" t="s">
        <v>929</v>
      </c>
      <c r="CO14">
        <v>8.6161448095411302E-6</v>
      </c>
      <c r="CP14">
        <v>641.01246081096701</v>
      </c>
      <c r="CQ14">
        <v>2.94814729143835</v>
      </c>
      <c r="CR14">
        <v>2.01076945789557E-8</v>
      </c>
      <c r="CS14">
        <v>1096299.7923444801</v>
      </c>
      <c r="CT14">
        <v>0.99846861588129399</v>
      </c>
      <c r="CU14">
        <v>1.0369607473670599</v>
      </c>
      <c r="CV14" t="s">
        <v>930</v>
      </c>
      <c r="CW14" t="s">
        <v>931</v>
      </c>
      <c r="CX14">
        <v>8.6142171421956097E-6</v>
      </c>
      <c r="CY14">
        <v>-1.9276673455170498E-9</v>
      </c>
      <c r="CZ14">
        <v>639.91194511918798</v>
      </c>
      <c r="DA14">
        <v>-1.1005156917785801</v>
      </c>
      <c r="DB14">
        <v>2.94753742904678</v>
      </c>
      <c r="DC14">
        <v>-6.0986239157267996E-4</v>
      </c>
      <c r="DD14">
        <v>1.81800272334369E-8</v>
      </c>
      <c r="DE14">
        <v>-1.9276673455187501E-9</v>
      </c>
      <c r="DF14">
        <v>990585.65638706298</v>
      </c>
      <c r="DG14">
        <v>-105714.13595741701</v>
      </c>
      <c r="DH14">
        <v>0.90218815706376299</v>
      </c>
      <c r="DI14">
        <v>-9.6280458817531001E-2</v>
      </c>
      <c r="DJ14">
        <v>-9.6428127320305895E-2</v>
      </c>
      <c r="DK14" t="s">
        <v>932</v>
      </c>
      <c r="DL14" t="s">
        <v>933</v>
      </c>
    </row>
    <row r="15" spans="1:116">
      <c r="A15" t="s">
        <v>740</v>
      </c>
      <c r="B15">
        <v>14478989.699999999</v>
      </c>
      <c r="C15">
        <v>612.48370255129498</v>
      </c>
      <c r="D15">
        <v>91.580011978832999</v>
      </c>
      <c r="E15">
        <v>612.82339669043301</v>
      </c>
      <c r="F15">
        <v>2625160.7264840999</v>
      </c>
      <c r="G15">
        <v>1589756.0808983101</v>
      </c>
      <c r="H15">
        <v>2.2406167499944601E-5</v>
      </c>
      <c r="I15">
        <v>7.0614185977515206E-5</v>
      </c>
      <c r="J15">
        <v>0.48330738078477498</v>
      </c>
      <c r="K15">
        <v>8121.4802011854299</v>
      </c>
      <c r="L15">
        <v>5.7214247636284601E-3</v>
      </c>
      <c r="M15">
        <v>338</v>
      </c>
      <c r="N15">
        <v>2674.0320000000002</v>
      </c>
      <c r="O15">
        <v>8.7843467213758397E-5</v>
      </c>
      <c r="P15">
        <v>2.9843873572041602E-2</v>
      </c>
      <c r="Q15">
        <v>1.1773735336561999E-2</v>
      </c>
      <c r="R15">
        <v>3.4036</v>
      </c>
      <c r="S15">
        <v>560161.43904375006</v>
      </c>
      <c r="T15">
        <v>592.70555555555597</v>
      </c>
      <c r="U15">
        <v>633.35845372983397</v>
      </c>
      <c r="V15">
        <v>0.03</v>
      </c>
      <c r="W15">
        <v>1130133.7235694299</v>
      </c>
      <c r="X15">
        <v>1.8106595159717801E-2</v>
      </c>
      <c r="Y15">
        <v>7.4315876491124904</v>
      </c>
      <c r="Z15">
        <v>7.4315876495924504</v>
      </c>
      <c r="AA15">
        <v>-4.7995651897281298E-10</v>
      </c>
      <c r="AB15">
        <v>2.59980497427696E-5</v>
      </c>
      <c r="AC15">
        <v>624.98482939644396</v>
      </c>
      <c r="AD15">
        <v>26882.7220142853</v>
      </c>
      <c r="AE15">
        <v>633.35845399202401</v>
      </c>
      <c r="AF15">
        <v>2.6218936000077498E-7</v>
      </c>
      <c r="AG15">
        <v>2.6014781988624501E-5</v>
      </c>
      <c r="AH15">
        <v>26.408556735158999</v>
      </c>
      <c r="AI15">
        <v>0.20758915672262099</v>
      </c>
      <c r="AJ15">
        <v>46.867116681367598</v>
      </c>
      <c r="AK15">
        <v>0.747239503214293</v>
      </c>
      <c r="AL15">
        <v>1.1865982936325199</v>
      </c>
      <c r="AM15">
        <v>612.48370253631697</v>
      </c>
      <c r="AN15">
        <v>1.4978468243498401E-8</v>
      </c>
      <c r="AO15">
        <v>1.6732245854935099E-8</v>
      </c>
      <c r="AP15">
        <v>2.8769460629110402</v>
      </c>
      <c r="AQ15">
        <v>5.4513747137331899E-5</v>
      </c>
      <c r="AR15">
        <v>1.3015757117239699E-5</v>
      </c>
      <c r="AS15">
        <v>23.448630389320801</v>
      </c>
      <c r="AT15">
        <v>12.724060438069699</v>
      </c>
      <c r="AU15">
        <v>2.64137697642655</v>
      </c>
      <c r="AV15">
        <v>0.23556908648449301</v>
      </c>
      <c r="AW15">
        <v>1.6376863588983898E-2</v>
      </c>
      <c r="AX15">
        <v>0.23556908597521201</v>
      </c>
      <c r="AY15">
        <v>5.0928125605587096E-10</v>
      </c>
      <c r="AZ15">
        <v>1035404.64558579</v>
      </c>
      <c r="BA15">
        <v>1.8948477289898199E-5</v>
      </c>
      <c r="BB15">
        <v>560306.12315908598</v>
      </c>
      <c r="BC15">
        <v>144.684115336509</v>
      </c>
      <c r="BD15">
        <v>2.5829003078737301E-2</v>
      </c>
      <c r="BE15">
        <v>762405.19262282399</v>
      </c>
      <c r="BF15">
        <v>0.73491908053711397</v>
      </c>
      <c r="BG15">
        <v>1.363</v>
      </c>
      <c r="BH15">
        <v>4.9337707216532502E-2</v>
      </c>
      <c r="BI15">
        <v>4.5999999999999999E-2</v>
      </c>
      <c r="BJ15">
        <v>5625</v>
      </c>
      <c r="BK15">
        <v>1.0493942517876</v>
      </c>
      <c r="BL15">
        <v>19.778146995739899</v>
      </c>
      <c r="BM15">
        <v>0.56030612315908601</v>
      </c>
      <c r="BN15">
        <v>19.778146995739899</v>
      </c>
      <c r="BO15">
        <v>1.0493942517876</v>
      </c>
      <c r="BP15">
        <v>408.92333892590301</v>
      </c>
      <c r="BQ15">
        <v>0.98822371252465102</v>
      </c>
      <c r="BR15" t="s">
        <v>740</v>
      </c>
      <c r="BS15" t="s">
        <v>921</v>
      </c>
      <c r="BT15">
        <v>14.4789897</v>
      </c>
      <c r="BU15">
        <v>14.4789897</v>
      </c>
      <c r="BV15">
        <v>0</v>
      </c>
      <c r="BW15">
        <v>15.382999999999999</v>
      </c>
      <c r="BX15">
        <v>-7.0000000000000001E-3</v>
      </c>
      <c r="BY15">
        <v>-0.90401029999999905</v>
      </c>
      <c r="BZ15">
        <v>1.00634813664923</v>
      </c>
      <c r="CA15">
        <v>1.0427745762830101</v>
      </c>
      <c r="CB15">
        <v>1.0493942517876</v>
      </c>
      <c r="CC15" t="s">
        <v>922</v>
      </c>
      <c r="CD15">
        <v>1.0427745762830101</v>
      </c>
      <c r="CE15" t="s">
        <v>923</v>
      </c>
      <c r="CF15">
        <v>0.66592778646237605</v>
      </c>
      <c r="CG15" t="s">
        <v>924</v>
      </c>
      <c r="CH15" t="s">
        <v>925</v>
      </c>
      <c r="CI15" t="s">
        <v>926</v>
      </c>
      <c r="CJ15">
        <v>507706.80231073801</v>
      </c>
      <c r="CK15" t="s">
        <v>927</v>
      </c>
      <c r="CL15">
        <v>762405.19262282399</v>
      </c>
      <c r="CM15" t="s">
        <v>928</v>
      </c>
      <c r="CN15" t="s">
        <v>929</v>
      </c>
      <c r="CO15">
        <v>2.6013213060223401E-5</v>
      </c>
      <c r="CP15">
        <v>624.30718223387203</v>
      </c>
      <c r="CQ15">
        <v>2.8768304108246299</v>
      </c>
      <c r="CR15">
        <v>1.5163317453791201E-8</v>
      </c>
      <c r="CS15">
        <v>507706.80231073801</v>
      </c>
      <c r="CT15">
        <v>0.66592778646237605</v>
      </c>
      <c r="CU15">
        <v>1.0493942517876</v>
      </c>
      <c r="CV15" t="s">
        <v>930</v>
      </c>
      <c r="CW15" t="s">
        <v>931</v>
      </c>
      <c r="CX15">
        <v>2.6014781988624501E-5</v>
      </c>
      <c r="CY15">
        <v>1.5689284011302999E-9</v>
      </c>
      <c r="CZ15">
        <v>624.98482939644396</v>
      </c>
      <c r="DA15">
        <v>0.677647162572384</v>
      </c>
      <c r="DB15">
        <v>2.8769460629110402</v>
      </c>
      <c r="DC15">
        <v>1.1565208641384199E-4</v>
      </c>
      <c r="DD15">
        <v>1.6732245854935099E-8</v>
      </c>
      <c r="DE15">
        <v>1.5689284011438799E-9</v>
      </c>
      <c r="DF15">
        <v>560306.12315908598</v>
      </c>
      <c r="DG15">
        <v>52599.320848348398</v>
      </c>
      <c r="DH15">
        <v>0.73491908053711397</v>
      </c>
      <c r="DI15">
        <v>6.8991294074737503E-2</v>
      </c>
      <c r="DJ15">
        <v>0.10360176505209601</v>
      </c>
      <c r="DK15" t="s">
        <v>932</v>
      </c>
      <c r="DL15" t="s">
        <v>933</v>
      </c>
    </row>
    <row r="16" spans="1:116">
      <c r="A16" t="s">
        <v>740</v>
      </c>
      <c r="B16">
        <v>14478989.699999999</v>
      </c>
      <c r="C16">
        <v>612.48370255129498</v>
      </c>
      <c r="D16">
        <v>91.580011978832999</v>
      </c>
      <c r="E16">
        <v>612.82339669043301</v>
      </c>
      <c r="F16">
        <v>2625160.7264840999</v>
      </c>
      <c r="G16">
        <v>1589756.0808983101</v>
      </c>
      <c r="H16">
        <v>2.2406167499944601E-5</v>
      </c>
      <c r="I16">
        <v>7.0614185977515206E-5</v>
      </c>
      <c r="J16">
        <v>0.48330738078477498</v>
      </c>
      <c r="K16">
        <v>8121.4802011854299</v>
      </c>
      <c r="L16">
        <v>5.7214247636284601E-3</v>
      </c>
      <c r="M16">
        <v>339</v>
      </c>
      <c r="N16">
        <v>2674.0320000000002</v>
      </c>
      <c r="O16">
        <v>8.7843467213758397E-5</v>
      </c>
      <c r="P16">
        <v>2.9843873572041602E-2</v>
      </c>
      <c r="Q16">
        <v>1.1773735336561999E-2</v>
      </c>
      <c r="R16">
        <v>2.8448000000000002</v>
      </c>
      <c r="S16">
        <v>865748.30078125</v>
      </c>
      <c r="T16">
        <v>592.70555555555597</v>
      </c>
      <c r="U16">
        <v>631.77392396242897</v>
      </c>
      <c r="V16">
        <v>0.03</v>
      </c>
      <c r="W16">
        <v>1130133.7235694299</v>
      </c>
      <c r="X16">
        <v>1.8106595159717801E-2</v>
      </c>
      <c r="Y16">
        <v>7.4315876491124904</v>
      </c>
      <c r="Z16">
        <v>7.4315876495924504</v>
      </c>
      <c r="AA16">
        <v>-4.7995651897281298E-10</v>
      </c>
      <c r="AB16">
        <v>2.59980497427696E-5</v>
      </c>
      <c r="AC16">
        <v>627.09874467035195</v>
      </c>
      <c r="AD16">
        <v>26882.7220142853</v>
      </c>
      <c r="AE16">
        <v>631.77392424680102</v>
      </c>
      <c r="AF16">
        <v>2.8437261789804298E-7</v>
      </c>
      <c r="AG16">
        <v>2.60236703408317E-5</v>
      </c>
      <c r="AH16">
        <v>26.408556735158999</v>
      </c>
      <c r="AI16">
        <v>0.20758915672262099</v>
      </c>
      <c r="AJ16">
        <v>46.883129555901</v>
      </c>
      <c r="AK16">
        <v>0.87355159840419405</v>
      </c>
      <c r="AL16">
        <v>1.1865982936325199</v>
      </c>
      <c r="AM16">
        <v>612.48370255125496</v>
      </c>
      <c r="AN16">
        <v>4.04725142288953E-11</v>
      </c>
      <c r="AO16">
        <v>2.56205980620661E-8</v>
      </c>
      <c r="AP16">
        <v>2.8776010096484801</v>
      </c>
      <c r="AQ16">
        <v>5.4488935123703702E-5</v>
      </c>
      <c r="AR16">
        <v>1.30246454694469E-5</v>
      </c>
      <c r="AS16">
        <v>23.4646432638541</v>
      </c>
      <c r="AT16">
        <v>12.727473731133299</v>
      </c>
      <c r="AU16">
        <v>2.6420855390552802</v>
      </c>
      <c r="AV16">
        <v>0.23551547059320599</v>
      </c>
      <c r="AW16">
        <v>1.6376863588983898E-2</v>
      </c>
      <c r="AX16">
        <v>0.235515470062587</v>
      </c>
      <c r="AY16">
        <v>5.3061835481038599E-10</v>
      </c>
      <c r="AZ16">
        <v>1035404.64558579</v>
      </c>
      <c r="BA16">
        <v>1.89355421203303E-5</v>
      </c>
      <c r="BB16">
        <v>858532.94796231098</v>
      </c>
      <c r="BC16">
        <v>-7215.3528189393701</v>
      </c>
      <c r="BD16">
        <v>-0.83342384991437402</v>
      </c>
      <c r="BE16">
        <v>1138098.23039859</v>
      </c>
      <c r="BF16">
        <v>0.75435751065321399</v>
      </c>
      <c r="BG16">
        <v>1.014</v>
      </c>
      <c r="BH16">
        <v>9.5434411906638095E-2</v>
      </c>
      <c r="BI16">
        <v>4.5999999999999999E-2</v>
      </c>
      <c r="BJ16">
        <v>5625</v>
      </c>
      <c r="BK16">
        <v>1.0493942517876</v>
      </c>
      <c r="BL16">
        <v>19.778146995739899</v>
      </c>
      <c r="BM16">
        <v>0.85853294796231105</v>
      </c>
      <c r="BN16">
        <v>19.778146995739899</v>
      </c>
      <c r="BO16">
        <v>1.0493942517876</v>
      </c>
      <c r="BP16">
        <v>408.92333892590301</v>
      </c>
      <c r="BQ16">
        <v>0.98822371252465102</v>
      </c>
      <c r="BR16" t="s">
        <v>740</v>
      </c>
      <c r="BS16" t="s">
        <v>921</v>
      </c>
      <c r="BT16">
        <v>14.4789897</v>
      </c>
      <c r="BU16">
        <v>14.4789897</v>
      </c>
      <c r="BV16">
        <v>0</v>
      </c>
      <c r="BW16">
        <v>15.382999999999999</v>
      </c>
      <c r="BX16">
        <v>-7.0000000000000001E-3</v>
      </c>
      <c r="BY16">
        <v>-0.90401029999999905</v>
      </c>
      <c r="BZ16">
        <v>1.00634813664923</v>
      </c>
      <c r="CA16">
        <v>1.0427745762830101</v>
      </c>
      <c r="CB16">
        <v>1.0493942517876</v>
      </c>
      <c r="CC16" t="s">
        <v>922</v>
      </c>
      <c r="CD16">
        <v>1.0427745762830101</v>
      </c>
      <c r="CE16" t="s">
        <v>923</v>
      </c>
      <c r="CF16">
        <v>0.68909447428525905</v>
      </c>
      <c r="CG16" t="s">
        <v>924</v>
      </c>
      <c r="CH16" t="s">
        <v>925</v>
      </c>
      <c r="CI16" t="s">
        <v>926</v>
      </c>
      <c r="CJ16">
        <v>784257.20176150301</v>
      </c>
      <c r="CK16" t="s">
        <v>927</v>
      </c>
      <c r="CL16">
        <v>1138098.23039859</v>
      </c>
      <c r="CM16" t="s">
        <v>928</v>
      </c>
      <c r="CN16" t="s">
        <v>929</v>
      </c>
      <c r="CO16">
        <v>2.6021457759196698E-5</v>
      </c>
      <c r="CP16">
        <v>626.26051430389498</v>
      </c>
      <c r="CQ16">
        <v>2.8774380131363801</v>
      </c>
      <c r="CR16">
        <v>2.3408016427074802E-8</v>
      </c>
      <c r="CS16">
        <v>784257.20176150301</v>
      </c>
      <c r="CT16">
        <v>0.68909447428525905</v>
      </c>
      <c r="CU16">
        <v>1.0493942517876</v>
      </c>
      <c r="CV16" t="s">
        <v>930</v>
      </c>
      <c r="CW16" t="s">
        <v>931</v>
      </c>
      <c r="CX16">
        <v>2.60236703408317E-5</v>
      </c>
      <c r="CY16">
        <v>2.21258163496423E-9</v>
      </c>
      <c r="CZ16">
        <v>627.09874467035195</v>
      </c>
      <c r="DA16">
        <v>0.83823036645708304</v>
      </c>
      <c r="DB16">
        <v>2.8776010096484801</v>
      </c>
      <c r="DC16">
        <v>1.62996512101721E-4</v>
      </c>
      <c r="DD16">
        <v>2.56205980620661E-8</v>
      </c>
      <c r="DE16">
        <v>2.2125816349913098E-9</v>
      </c>
      <c r="DF16">
        <v>858532.94796231098</v>
      </c>
      <c r="DG16">
        <v>74275.746200807596</v>
      </c>
      <c r="DH16">
        <v>0.75435751065321399</v>
      </c>
      <c r="DI16">
        <v>6.5263036367954497E-2</v>
      </c>
      <c r="DJ16">
        <v>9.4708401827842903E-2</v>
      </c>
      <c r="DK16" t="s">
        <v>932</v>
      </c>
      <c r="DL16" t="s">
        <v>933</v>
      </c>
    </row>
    <row r="17" spans="1:116">
      <c r="A17" t="s">
        <v>741</v>
      </c>
      <c r="B17">
        <v>14444515.914999999</v>
      </c>
      <c r="C17">
        <v>612.294121412138</v>
      </c>
      <c r="D17">
        <v>91.248555698911801</v>
      </c>
      <c r="E17">
        <v>613.43232402419403</v>
      </c>
      <c r="F17">
        <v>2626093.1345668398</v>
      </c>
      <c r="G17">
        <v>1588403.9289842499</v>
      </c>
      <c r="H17">
        <v>2.23862457937731E-5</v>
      </c>
      <c r="I17">
        <v>7.0694401850615905E-5</v>
      </c>
      <c r="J17">
        <v>0.48369684775438199</v>
      </c>
      <c r="K17">
        <v>8097.4885849811199</v>
      </c>
      <c r="L17">
        <v>5.7594462826100999E-3</v>
      </c>
      <c r="M17">
        <v>340</v>
      </c>
      <c r="N17">
        <v>3380.5079999999998</v>
      </c>
      <c r="O17">
        <v>8.7843467213758397E-5</v>
      </c>
      <c r="P17">
        <v>2.9843873572041602E-2</v>
      </c>
      <c r="Q17">
        <v>1.1773735336561999E-2</v>
      </c>
      <c r="R17">
        <v>3.4036</v>
      </c>
      <c r="S17">
        <v>765709.68390625005</v>
      </c>
      <c r="T17">
        <v>587.26111111111095</v>
      </c>
      <c r="U17">
        <v>631.34825048954701</v>
      </c>
      <c r="V17">
        <v>0.03</v>
      </c>
      <c r="W17">
        <v>1427092.5380267</v>
      </c>
      <c r="X17">
        <v>1.6669843355385499E-2</v>
      </c>
      <c r="Y17">
        <v>7.7452286021736398</v>
      </c>
      <c r="Z17">
        <v>7.7452286128939001</v>
      </c>
      <c r="AA17">
        <v>-1.07202611232537E-8</v>
      </c>
      <c r="AB17">
        <v>1.7804228812400699E-5</v>
      </c>
      <c r="AC17">
        <v>627.00535058048195</v>
      </c>
      <c r="AD17">
        <v>32571.885958801999</v>
      </c>
      <c r="AE17">
        <v>631.34825048954701</v>
      </c>
      <c r="AF17">
        <v>0</v>
      </c>
      <c r="AG17">
        <v>1.7820651351324899E-5</v>
      </c>
      <c r="AH17">
        <v>38.818505490776303</v>
      </c>
      <c r="AI17">
        <v>0.25155680903217897</v>
      </c>
      <c r="AJ17">
        <v>38.899254959363397</v>
      </c>
      <c r="AK17">
        <v>0.90602721407582798</v>
      </c>
      <c r="AL17">
        <v>1.18348323886145</v>
      </c>
      <c r="AM17">
        <v>612.29412140601096</v>
      </c>
      <c r="AN17">
        <v>6.1274931795196599E-9</v>
      </c>
      <c r="AO17">
        <v>1.6422538924287999E-8</v>
      </c>
      <c r="AP17">
        <v>3.2225679612146001</v>
      </c>
      <c r="AQ17">
        <v>4.38688512661983E-5</v>
      </c>
      <c r="AR17">
        <v>8.9185369451246103E-6</v>
      </c>
      <c r="AS17">
        <v>19.4675511940315</v>
      </c>
      <c r="AT17">
        <v>11.7937451909168</v>
      </c>
      <c r="AU17">
        <v>2.9667969067656301</v>
      </c>
      <c r="AV17">
        <v>0.25577105444897003</v>
      </c>
      <c r="AW17">
        <v>1.11883556685734E-2</v>
      </c>
      <c r="AX17">
        <v>0.25577105243832599</v>
      </c>
      <c r="AY17">
        <v>2.0106439291289701E-9</v>
      </c>
      <c r="AZ17">
        <v>1037689.20558259</v>
      </c>
      <c r="BA17">
        <v>1.36130104296276E-5</v>
      </c>
      <c r="BB17">
        <v>767927.24944818905</v>
      </c>
      <c r="BC17">
        <v>2217.5655419393402</v>
      </c>
      <c r="BD17">
        <v>0.28960918067882901</v>
      </c>
      <c r="BE17">
        <v>941967.80555715703</v>
      </c>
      <c r="BF17">
        <v>0.81523725643040901</v>
      </c>
      <c r="BG17">
        <v>1.363</v>
      </c>
      <c r="BH17">
        <v>1.20253392453251E-2</v>
      </c>
      <c r="BI17">
        <v>4.5999999999999999E-2</v>
      </c>
      <c r="BJ17">
        <v>5625</v>
      </c>
      <c r="BK17">
        <v>1.0510864514345599</v>
      </c>
      <c r="BL17">
        <v>25.033010301027399</v>
      </c>
      <c r="BM17">
        <v>0.76792724944818902</v>
      </c>
      <c r="BN17">
        <v>25.033010301027399</v>
      </c>
      <c r="BO17">
        <v>1.0510864514345599</v>
      </c>
      <c r="BP17">
        <v>224.010780649152</v>
      </c>
      <c r="BQ17">
        <v>0.99410113114947496</v>
      </c>
      <c r="BR17" t="s">
        <v>741</v>
      </c>
      <c r="BS17" t="s">
        <v>921</v>
      </c>
      <c r="BT17">
        <v>14.444515915</v>
      </c>
      <c r="BU17">
        <v>14.444515915</v>
      </c>
      <c r="BV17">
        <v>-1.7763568394002501E-15</v>
      </c>
      <c r="BW17">
        <v>15.382999999999999</v>
      </c>
      <c r="BX17">
        <v>-7.0000000000000001E-3</v>
      </c>
      <c r="BY17">
        <v>-0.93848408500000102</v>
      </c>
      <c r="BZ17">
        <v>1.0065910143583301</v>
      </c>
      <c r="CA17">
        <v>1.0442040873021201</v>
      </c>
      <c r="CB17">
        <v>1.0510864514345599</v>
      </c>
      <c r="CC17" t="s">
        <v>922</v>
      </c>
      <c r="CD17">
        <v>1.0442040873021201</v>
      </c>
      <c r="CE17" t="s">
        <v>923</v>
      </c>
      <c r="CF17">
        <v>0.7460452555007</v>
      </c>
      <c r="CG17" t="s">
        <v>924</v>
      </c>
      <c r="CH17" t="s">
        <v>925</v>
      </c>
      <c r="CI17" t="s">
        <v>926</v>
      </c>
      <c r="CJ17">
        <v>702750.61217032198</v>
      </c>
      <c r="CK17" t="s">
        <v>927</v>
      </c>
      <c r="CL17">
        <v>941967.80555715703</v>
      </c>
      <c r="CM17" t="s">
        <v>928</v>
      </c>
      <c r="CN17" t="s">
        <v>929</v>
      </c>
      <c r="CO17">
        <v>1.7819260057541599E-5</v>
      </c>
      <c r="CP17">
        <v>626.19975829464795</v>
      </c>
      <c r="CQ17">
        <v>3.2223861613429099</v>
      </c>
      <c r="CR17">
        <v>1.5031245140900099E-8</v>
      </c>
      <c r="CS17">
        <v>702750.61217032198</v>
      </c>
      <c r="CT17">
        <v>0.7460452555007</v>
      </c>
      <c r="CU17">
        <v>1.0510864514345599</v>
      </c>
      <c r="CV17" t="s">
        <v>930</v>
      </c>
      <c r="CW17" t="s">
        <v>931</v>
      </c>
      <c r="CX17">
        <v>1.7820651351324899E-5</v>
      </c>
      <c r="CY17">
        <v>1.3912937833404799E-9</v>
      </c>
      <c r="CZ17">
        <v>627.00535058048195</v>
      </c>
      <c r="DA17">
        <v>0.80559228583433695</v>
      </c>
      <c r="DB17">
        <v>3.2225679612146001</v>
      </c>
      <c r="DC17">
        <v>1.8179987169286699E-4</v>
      </c>
      <c r="DD17">
        <v>1.6422538924287999E-8</v>
      </c>
      <c r="DE17">
        <v>1.39129378338795E-9</v>
      </c>
      <c r="DF17">
        <v>767927.24944818905</v>
      </c>
      <c r="DG17">
        <v>65176.637277867398</v>
      </c>
      <c r="DH17">
        <v>0.81523725643040901</v>
      </c>
      <c r="DI17">
        <v>6.9192000929708994E-2</v>
      </c>
      <c r="DJ17">
        <v>9.2745045182643204E-2</v>
      </c>
      <c r="DK17" t="s">
        <v>932</v>
      </c>
      <c r="DL17" t="s">
        <v>933</v>
      </c>
    </row>
    <row r="18" spans="1:116">
      <c r="A18" t="s">
        <v>742</v>
      </c>
      <c r="B18">
        <v>14547937.27</v>
      </c>
      <c r="C18">
        <v>612.86177540301105</v>
      </c>
      <c r="D18">
        <v>92.246204919594902</v>
      </c>
      <c r="E18">
        <v>611.60316925921404</v>
      </c>
      <c r="F18">
        <v>2623286.97517341</v>
      </c>
      <c r="G18">
        <v>1592460.35767351</v>
      </c>
      <c r="H18">
        <v>2.2446211956304499E-5</v>
      </c>
      <c r="I18">
        <v>7.0453794027894906E-5</v>
      </c>
      <c r="J18">
        <v>0.482528845552468</v>
      </c>
      <c r="K18">
        <v>8170.1331613167504</v>
      </c>
      <c r="L18">
        <v>5.6457194724596899E-3</v>
      </c>
      <c r="M18">
        <v>341</v>
      </c>
      <c r="N18">
        <v>4031.3879999999999</v>
      </c>
      <c r="O18">
        <v>8.7843467213758397E-5</v>
      </c>
      <c r="P18">
        <v>2.9843873572041602E-2</v>
      </c>
      <c r="Q18">
        <v>1.1773735336561999E-2</v>
      </c>
      <c r="R18">
        <v>3.4036</v>
      </c>
      <c r="S18">
        <v>830677.76153124997</v>
      </c>
      <c r="T18">
        <v>591.65</v>
      </c>
      <c r="U18">
        <v>631.39925042734399</v>
      </c>
      <c r="V18">
        <v>0.03</v>
      </c>
      <c r="W18">
        <v>1707675.72494691</v>
      </c>
      <c r="X18">
        <v>1.5627386106411501E-2</v>
      </c>
      <c r="Y18">
        <v>7.9993892267115303</v>
      </c>
      <c r="Z18">
        <v>7.9993892316620601</v>
      </c>
      <c r="AA18">
        <v>-4.95052532301088E-9</v>
      </c>
      <c r="AB18">
        <v>1.3051628850669099E-5</v>
      </c>
      <c r="AC18">
        <v>625.85185904756599</v>
      </c>
      <c r="AD18">
        <v>37737.540046979499</v>
      </c>
      <c r="AE18">
        <v>631.39925042734399</v>
      </c>
      <c r="AF18">
        <v>0</v>
      </c>
      <c r="AG18">
        <v>1.30656106583938E-5</v>
      </c>
      <c r="AH18">
        <v>51.908182836537698</v>
      </c>
      <c r="AI18">
        <v>0.29132855131374102</v>
      </c>
      <c r="AJ18">
        <v>33.042896008063302</v>
      </c>
      <c r="AK18">
        <v>0.81645757319767298</v>
      </c>
      <c r="AL18">
        <v>1.1929170333202299</v>
      </c>
      <c r="AM18">
        <v>612.86177540080905</v>
      </c>
      <c r="AN18">
        <v>2.2013182388036499E-9</v>
      </c>
      <c r="AO18">
        <v>1.3981807724699299E-8</v>
      </c>
      <c r="AP18">
        <v>3.47046766076117</v>
      </c>
      <c r="AQ18">
        <v>3.6743849468212098E-5</v>
      </c>
      <c r="AR18">
        <v>6.5397962330592498E-6</v>
      </c>
      <c r="AS18">
        <v>16.539127982056801</v>
      </c>
      <c r="AT18">
        <v>10.978644832218601</v>
      </c>
      <c r="AU18">
        <v>3.1983926943583301</v>
      </c>
      <c r="AV18">
        <v>0.27207496640283402</v>
      </c>
      <c r="AW18">
        <v>8.2615174866578905E-3</v>
      </c>
      <c r="AX18">
        <v>0.27207495454944303</v>
      </c>
      <c r="AY18">
        <v>1.1853391101990201E-8</v>
      </c>
      <c r="AZ18">
        <v>1030826.6174999001</v>
      </c>
      <c r="BA18">
        <v>1.0587578695418E-5</v>
      </c>
      <c r="BB18">
        <v>832572.43006305106</v>
      </c>
      <c r="BC18">
        <v>1894.6685318014399</v>
      </c>
      <c r="BD18">
        <v>0.22808706571232301</v>
      </c>
      <c r="BE18">
        <v>1024389.98854341</v>
      </c>
      <c r="BF18">
        <v>0.81274947956773402</v>
      </c>
      <c r="BG18">
        <v>1.363</v>
      </c>
      <c r="BH18">
        <v>1.9365652581519E-2</v>
      </c>
      <c r="BI18">
        <v>4.5999999999999999E-2</v>
      </c>
      <c r="BJ18">
        <v>5625</v>
      </c>
      <c r="BK18">
        <v>1.0493178101663601</v>
      </c>
      <c r="BL18">
        <v>21.211775403010598</v>
      </c>
      <c r="BM18">
        <v>0.83257243006305104</v>
      </c>
      <c r="BN18">
        <v>21.211775403010598</v>
      </c>
      <c r="BO18">
        <v>1.0493178101663601</v>
      </c>
      <c r="BP18">
        <v>352.997383506917</v>
      </c>
      <c r="BQ18">
        <v>0.99037230949849897</v>
      </c>
      <c r="BR18" t="s">
        <v>742</v>
      </c>
      <c r="BS18" t="s">
        <v>921</v>
      </c>
      <c r="BT18">
        <v>14.54793727</v>
      </c>
      <c r="BU18">
        <v>14.54793727</v>
      </c>
      <c r="BV18">
        <v>0</v>
      </c>
      <c r="BW18">
        <v>15.382999999999999</v>
      </c>
      <c r="BX18">
        <v>-7.0000000000000001E-3</v>
      </c>
      <c r="BY18">
        <v>-0.83506272999999898</v>
      </c>
      <c r="BZ18">
        <v>1.00586255702685</v>
      </c>
      <c r="CA18">
        <v>1.0432019790735201</v>
      </c>
      <c r="CB18">
        <v>1.0493178101663601</v>
      </c>
      <c r="CC18" t="s">
        <v>922</v>
      </c>
      <c r="CD18">
        <v>1.0432019790735201</v>
      </c>
      <c r="CE18" t="s">
        <v>923</v>
      </c>
      <c r="CF18">
        <v>0.74731502903661295</v>
      </c>
      <c r="CG18" t="s">
        <v>924</v>
      </c>
      <c r="CH18" t="s">
        <v>925</v>
      </c>
      <c r="CI18" t="s">
        <v>926</v>
      </c>
      <c r="CJ18">
        <v>765542.03403313295</v>
      </c>
      <c r="CK18" t="s">
        <v>927</v>
      </c>
      <c r="CL18">
        <v>1024389.98854341</v>
      </c>
      <c r="CM18" t="s">
        <v>928</v>
      </c>
      <c r="CN18" t="s">
        <v>929</v>
      </c>
      <c r="CO18">
        <v>1.3064487561708901E-5</v>
      </c>
      <c r="CP18">
        <v>625.176400450438</v>
      </c>
      <c r="CQ18">
        <v>3.4702356744223501</v>
      </c>
      <c r="CR18">
        <v>1.28587110397963E-8</v>
      </c>
      <c r="CS18">
        <v>765542.03403313295</v>
      </c>
      <c r="CT18">
        <v>0.74731502903661295</v>
      </c>
      <c r="CU18">
        <v>1.0493178101663601</v>
      </c>
      <c r="CV18" t="s">
        <v>930</v>
      </c>
      <c r="CW18" t="s">
        <v>931</v>
      </c>
      <c r="CX18">
        <v>1.30656106583938E-5</v>
      </c>
      <c r="CY18">
        <v>1.12309668490979E-9</v>
      </c>
      <c r="CZ18">
        <v>625.85185904756599</v>
      </c>
      <c r="DA18">
        <v>0.67545859712777201</v>
      </c>
      <c r="DB18">
        <v>3.47046766076117</v>
      </c>
      <c r="DC18">
        <v>2.3198633881893501E-4</v>
      </c>
      <c r="DD18">
        <v>1.3981807724699299E-8</v>
      </c>
      <c r="DE18">
        <v>1.12309668490303E-9</v>
      </c>
      <c r="DF18">
        <v>832572.43006305106</v>
      </c>
      <c r="DG18">
        <v>67030.396029918295</v>
      </c>
      <c r="DH18">
        <v>0.81274947956773402</v>
      </c>
      <c r="DI18">
        <v>6.5434450531120694E-2</v>
      </c>
      <c r="DJ18">
        <v>8.7559393279530703E-2</v>
      </c>
      <c r="DK18" t="s">
        <v>932</v>
      </c>
      <c r="DL18" t="s">
        <v>933</v>
      </c>
    </row>
    <row r="19" spans="1:116">
      <c r="A19" t="s">
        <v>743</v>
      </c>
      <c r="B19">
        <v>14513463.484999999</v>
      </c>
      <c r="C19">
        <v>612.67292008461698</v>
      </c>
      <c r="D19">
        <v>91.912558975331507</v>
      </c>
      <c r="E19">
        <v>612.21368217827796</v>
      </c>
      <c r="F19">
        <v>2624225.3455417398</v>
      </c>
      <c r="G19">
        <v>1591108.21769136</v>
      </c>
      <c r="H19">
        <v>2.2426155999369999E-5</v>
      </c>
      <c r="I19">
        <v>7.0533983922430697E-5</v>
      </c>
      <c r="J19">
        <v>0.482918046429892</v>
      </c>
      <c r="K19">
        <v>8145.6939161944201</v>
      </c>
      <c r="L19">
        <v>5.6835159172802302E-3</v>
      </c>
      <c r="M19">
        <v>360</v>
      </c>
      <c r="N19">
        <v>3998.8440000000001</v>
      </c>
      <c r="O19">
        <v>8.7843467213758397E-5</v>
      </c>
      <c r="P19">
        <v>2.9843873572041602E-2</v>
      </c>
      <c r="Q19">
        <v>1.1773735336561999E-2</v>
      </c>
      <c r="R19">
        <v>3.4036</v>
      </c>
      <c r="S19">
        <v>1313542.7478362501</v>
      </c>
      <c r="T19">
        <v>555.37222222222204</v>
      </c>
      <c r="U19">
        <v>618.92898302559604</v>
      </c>
      <c r="V19">
        <v>0.03</v>
      </c>
      <c r="W19">
        <v>1691964.47065235</v>
      </c>
      <c r="X19">
        <v>1.5690019581589599E-2</v>
      </c>
      <c r="Y19">
        <v>7.9834067557107096</v>
      </c>
      <c r="Z19">
        <v>7.9834067631711303</v>
      </c>
      <c r="AA19">
        <v>-7.4604171729220103E-9</v>
      </c>
      <c r="AB19">
        <v>1.3313705165212101E-5</v>
      </c>
      <c r="AC19">
        <v>639.88716878196601</v>
      </c>
      <c r="AD19">
        <v>37465.194600950803</v>
      </c>
      <c r="AE19">
        <v>618.92898344440698</v>
      </c>
      <c r="AF19">
        <v>4.18810373048473E-7</v>
      </c>
      <c r="AG19">
        <v>1.33359650806725E-5</v>
      </c>
      <c r="AH19">
        <v>51.227055249481403</v>
      </c>
      <c r="AI19">
        <v>0.28926652614592002</v>
      </c>
      <c r="AJ19">
        <v>33.4832223258678</v>
      </c>
      <c r="AK19">
        <v>1.7098550625801101</v>
      </c>
      <c r="AL19">
        <v>1.18974274821454</v>
      </c>
      <c r="AM19">
        <v>612.67292008190998</v>
      </c>
      <c r="AN19">
        <v>2.7076794140157298E-9</v>
      </c>
      <c r="AO19">
        <v>2.2259915460396399E-8</v>
      </c>
      <c r="AP19">
        <v>3.4671570620585301</v>
      </c>
      <c r="AQ19">
        <v>3.7172567485368202E-5</v>
      </c>
      <c r="AR19">
        <v>6.6791124980664603E-6</v>
      </c>
      <c r="AS19">
        <v>16.769555660906398</v>
      </c>
      <c r="AT19">
        <v>11.0478253970705</v>
      </c>
      <c r="AU19">
        <v>3.19576607407727</v>
      </c>
      <c r="AV19">
        <v>0.27139098798126499</v>
      </c>
      <c r="AW19">
        <v>8.4069711173875399E-3</v>
      </c>
      <c r="AX19">
        <v>0.27139097629832398</v>
      </c>
      <c r="AY19">
        <v>1.16829408924879E-8</v>
      </c>
      <c r="AZ19">
        <v>1033117.12785038</v>
      </c>
      <c r="BA19">
        <v>1.07213393624856E-5</v>
      </c>
      <c r="BB19">
        <v>1313188.4692291101</v>
      </c>
      <c r="BC19">
        <v>-354.278607143089</v>
      </c>
      <c r="BD19">
        <v>-2.6971227828457001E-2</v>
      </c>
      <c r="BE19">
        <v>1339360.47352658</v>
      </c>
      <c r="BF19">
        <v>0.98045932755610998</v>
      </c>
      <c r="BG19">
        <v>1.363</v>
      </c>
      <c r="BH19">
        <v>-0.14908507284212</v>
      </c>
      <c r="BI19">
        <v>4.5999999999999999E-2</v>
      </c>
      <c r="BJ19">
        <v>5625</v>
      </c>
      <c r="BK19">
        <v>1.04998786760985</v>
      </c>
      <c r="BL19">
        <v>57.300697862395197</v>
      </c>
      <c r="BM19">
        <v>1.31318846922911</v>
      </c>
      <c r="BN19">
        <v>57.300697862395197</v>
      </c>
      <c r="BO19">
        <v>1.04998786760985</v>
      </c>
      <c r="BP19">
        <v>299.31414652588501</v>
      </c>
      <c r="BQ19">
        <v>1.0031176864628699</v>
      </c>
      <c r="BR19" t="s">
        <v>743</v>
      </c>
      <c r="BS19" t="s">
        <v>921</v>
      </c>
      <c r="BT19">
        <v>14.513463485000001</v>
      </c>
      <c r="BU19">
        <v>14.513463485000001</v>
      </c>
      <c r="BV19">
        <v>-1.7763568394002501E-15</v>
      </c>
      <c r="BW19">
        <v>15.382999999999999</v>
      </c>
      <c r="BX19">
        <v>-7.0000000000000001E-3</v>
      </c>
      <c r="BY19">
        <v>-0.86953651499999995</v>
      </c>
      <c r="BZ19">
        <v>1.00610531754345</v>
      </c>
      <c r="CA19">
        <v>1.0436162589554201</v>
      </c>
      <c r="CB19">
        <v>1.04998786760985</v>
      </c>
      <c r="CC19" t="s">
        <v>922</v>
      </c>
      <c r="CD19">
        <v>1.0436162589554201</v>
      </c>
      <c r="CE19" t="s">
        <v>923</v>
      </c>
      <c r="CF19">
        <v>0.94173509715834003</v>
      </c>
      <c r="CG19" t="s">
        <v>924</v>
      </c>
      <c r="CH19" t="s">
        <v>925</v>
      </c>
      <c r="CI19" t="s">
        <v>926</v>
      </c>
      <c r="CJ19">
        <v>1261322.7656666001</v>
      </c>
      <c r="CK19" t="s">
        <v>927</v>
      </c>
      <c r="CL19">
        <v>1339360.47352658</v>
      </c>
      <c r="CM19" t="s">
        <v>928</v>
      </c>
      <c r="CN19" t="s">
        <v>929</v>
      </c>
      <c r="CO19">
        <v>1.3335089157674099E-5</v>
      </c>
      <c r="CP19">
        <v>638.81657480807496</v>
      </c>
      <c r="CQ19">
        <v>3.4669811430439501</v>
      </c>
      <c r="CR19">
        <v>2.13839924619344E-8</v>
      </c>
      <c r="CS19">
        <v>1261322.7656666001</v>
      </c>
      <c r="CT19">
        <v>0.94173509715834003</v>
      </c>
      <c r="CU19">
        <v>1.04998786760985</v>
      </c>
      <c r="CV19" t="s">
        <v>930</v>
      </c>
      <c r="CW19" t="s">
        <v>931</v>
      </c>
      <c r="CX19">
        <v>1.33359650806725E-5</v>
      </c>
      <c r="CY19">
        <v>8.7592299842650295E-10</v>
      </c>
      <c r="CZ19">
        <v>639.88716878196601</v>
      </c>
      <c r="DA19">
        <v>1.07059397389094</v>
      </c>
      <c r="DB19">
        <v>3.4671570620585301</v>
      </c>
      <c r="DC19">
        <v>1.75919014582249E-4</v>
      </c>
      <c r="DD19">
        <v>2.2259915460396399E-8</v>
      </c>
      <c r="DE19">
        <v>8.7592299846204597E-10</v>
      </c>
      <c r="DF19">
        <v>1313188.4692291101</v>
      </c>
      <c r="DG19">
        <v>51865.703562506496</v>
      </c>
      <c r="DH19">
        <v>0.98045932755610998</v>
      </c>
      <c r="DI19">
        <v>3.8724230397770398E-2</v>
      </c>
      <c r="DJ19">
        <v>4.11200883503436E-2</v>
      </c>
      <c r="DK19" t="s">
        <v>932</v>
      </c>
      <c r="DL19" t="s">
        <v>933</v>
      </c>
    </row>
    <row r="20" spans="1:116">
      <c r="A20" t="s">
        <v>744</v>
      </c>
      <c r="B20">
        <v>16581890.585000001</v>
      </c>
      <c r="C20">
        <v>623.40834329200698</v>
      </c>
      <c r="D20">
        <v>114.240720892705</v>
      </c>
      <c r="E20">
        <v>573.66553119769696</v>
      </c>
      <c r="F20">
        <v>2561880.9260645602</v>
      </c>
      <c r="G20">
        <v>1673008.4528857099</v>
      </c>
      <c r="H20">
        <v>2.3778054068935102E-5</v>
      </c>
      <c r="I20">
        <v>6.5676255486798695E-5</v>
      </c>
      <c r="J20">
        <v>0.45990284611253301</v>
      </c>
      <c r="K20">
        <v>10188.161618073</v>
      </c>
      <c r="L20">
        <v>3.6065031383353298E-3</v>
      </c>
      <c r="M20">
        <v>371</v>
      </c>
      <c r="N20">
        <v>2615.7240000000002</v>
      </c>
      <c r="O20">
        <v>8.7843467213758397E-5</v>
      </c>
      <c r="P20">
        <v>2.9843873572041602E-2</v>
      </c>
      <c r="Q20">
        <v>1.1773735336561999E-2</v>
      </c>
      <c r="R20">
        <v>3.4036</v>
      </c>
      <c r="S20">
        <v>1285471.28721875</v>
      </c>
      <c r="T20">
        <v>512.59444444444398</v>
      </c>
      <c r="U20">
        <v>588.61914719564902</v>
      </c>
      <c r="V20">
        <v>0.03</v>
      </c>
      <c r="W20">
        <v>1188608.2081985599</v>
      </c>
      <c r="X20">
        <v>1.6672181447234799E-2</v>
      </c>
      <c r="Y20">
        <v>7.7446854911576297</v>
      </c>
      <c r="Z20">
        <v>7.7446855018271803</v>
      </c>
      <c r="AA20">
        <v>-1.0669550576381E-8</v>
      </c>
      <c r="AB20">
        <v>1.74116545043536E-5</v>
      </c>
      <c r="AC20">
        <v>675.66976983385098</v>
      </c>
      <c r="AD20">
        <v>27130.634457357701</v>
      </c>
      <c r="AE20">
        <v>588.61914719564902</v>
      </c>
      <c r="AF20">
        <v>0</v>
      </c>
      <c r="AG20">
        <v>1.74517477583086E-5</v>
      </c>
      <c r="AH20">
        <v>24.855787052978201</v>
      </c>
      <c r="AI20">
        <v>0.208153818264221</v>
      </c>
      <c r="AJ20">
        <v>31.730263695812301</v>
      </c>
      <c r="AK20">
        <v>2.90652744416249</v>
      </c>
      <c r="AL20">
        <v>1.4549166438635901</v>
      </c>
      <c r="AM20">
        <v>623.40834326386403</v>
      </c>
      <c r="AN20">
        <v>2.81426082437974E-8</v>
      </c>
      <c r="AO20">
        <v>4.00932539550269E-8</v>
      </c>
      <c r="AP20">
        <v>2.4622403086646298</v>
      </c>
      <c r="AQ20">
        <v>3.9233303232765702E-5</v>
      </c>
      <c r="AR20">
        <v>8.7459205061318102E-6</v>
      </c>
      <c r="AS20">
        <v>15.901580046047499</v>
      </c>
      <c r="AT20">
        <v>10.782092391270901</v>
      </c>
      <c r="AU20">
        <v>2.2443337001206398</v>
      </c>
      <c r="AV20">
        <v>0.21790660854399499</v>
      </c>
      <c r="AW20">
        <v>1.2969579179407199E-2</v>
      </c>
      <c r="AX20">
        <v>0.21790659528404599</v>
      </c>
      <c r="AY20">
        <v>1.32599496660557E-8</v>
      </c>
      <c r="AZ20">
        <v>888872.47317885002</v>
      </c>
      <c r="BA20">
        <v>1.5933986254186299E-5</v>
      </c>
      <c r="BB20">
        <v>1283054.42785306</v>
      </c>
      <c r="BC20">
        <v>-2416.8593656907301</v>
      </c>
      <c r="BD20">
        <v>-0.18801348499349699</v>
      </c>
      <c r="BE20">
        <v>1474768.34557542</v>
      </c>
      <c r="BF20">
        <v>0.870004046196448</v>
      </c>
      <c r="BG20">
        <v>1.363</v>
      </c>
      <c r="BH20">
        <v>-0.49547366238389001</v>
      </c>
      <c r="BI20">
        <v>4.5999999999999999E-2</v>
      </c>
      <c r="BJ20">
        <v>5625</v>
      </c>
      <c r="BK20">
        <v>1.01034736577131</v>
      </c>
      <c r="BL20">
        <v>110.813898847563</v>
      </c>
      <c r="BM20">
        <v>1.28305442785306</v>
      </c>
      <c r="BN20">
        <v>110.813898847563</v>
      </c>
      <c r="BO20">
        <v>1.01034736577131</v>
      </c>
      <c r="BP20">
        <v>5014.6082699928202</v>
      </c>
      <c r="BQ20">
        <v>0.841447939743309</v>
      </c>
      <c r="BR20" t="s">
        <v>744</v>
      </c>
      <c r="BS20" t="s">
        <v>921</v>
      </c>
      <c r="BT20">
        <v>16.581890585</v>
      </c>
      <c r="BU20">
        <v>16.581890585</v>
      </c>
      <c r="BV20">
        <v>0</v>
      </c>
      <c r="BW20">
        <v>15.382999999999999</v>
      </c>
      <c r="BX20">
        <v>-7.0000000000000001E-3</v>
      </c>
      <c r="BY20">
        <v>1.198890585</v>
      </c>
      <c r="BZ20">
        <v>0.991642882397614</v>
      </c>
      <c r="CA20">
        <v>1.01886211629783</v>
      </c>
      <c r="CB20">
        <v>1.01034736577131</v>
      </c>
      <c r="CC20" t="s">
        <v>922</v>
      </c>
      <c r="CD20">
        <v>1.01886211629783</v>
      </c>
      <c r="CE20" t="s">
        <v>923</v>
      </c>
      <c r="CF20">
        <v>0.90806338492643801</v>
      </c>
      <c r="CG20" t="s">
        <v>924</v>
      </c>
      <c r="CH20" t="s">
        <v>925</v>
      </c>
      <c r="CI20" t="s">
        <v>926</v>
      </c>
      <c r="CJ20">
        <v>1339183.1358655801</v>
      </c>
      <c r="CK20" t="s">
        <v>927</v>
      </c>
      <c r="CL20">
        <v>1474768.34557542</v>
      </c>
      <c r="CM20" t="s">
        <v>928</v>
      </c>
      <c r="CN20" t="s">
        <v>929</v>
      </c>
      <c r="CO20">
        <v>1.7453491964297402E-5</v>
      </c>
      <c r="CP20">
        <v>678.04136791634403</v>
      </c>
      <c r="CQ20">
        <v>2.4624309766800301</v>
      </c>
      <c r="CR20">
        <v>4.1837459943838401E-8</v>
      </c>
      <c r="CS20">
        <v>1339183.1358655801</v>
      </c>
      <c r="CT20">
        <v>0.90806338492643801</v>
      </c>
      <c r="CU20">
        <v>1.01034736577131</v>
      </c>
      <c r="CV20" t="s">
        <v>930</v>
      </c>
      <c r="CW20" t="s">
        <v>931</v>
      </c>
      <c r="CX20">
        <v>1.74517477583086E-5</v>
      </c>
      <c r="CY20">
        <v>-1.7442059888149E-9</v>
      </c>
      <c r="CZ20">
        <v>675.66976983385098</v>
      </c>
      <c r="DA20">
        <v>-2.3715980824929401</v>
      </c>
      <c r="DB20">
        <v>2.4622403086646298</v>
      </c>
      <c r="DC20">
        <v>-1.9066801539580099E-4</v>
      </c>
      <c r="DD20">
        <v>4.00932539550269E-8</v>
      </c>
      <c r="DE20">
        <v>-1.7442059888114699E-9</v>
      </c>
      <c r="DF20">
        <v>1283054.42785306</v>
      </c>
      <c r="DG20">
        <v>-56128.708012520801</v>
      </c>
      <c r="DH20">
        <v>0.870004046196448</v>
      </c>
      <c r="DI20">
        <v>-3.8059338729990302E-2</v>
      </c>
      <c r="DJ20">
        <v>-4.1912645484624998E-2</v>
      </c>
      <c r="DK20" t="s">
        <v>932</v>
      </c>
      <c r="DL20" t="s">
        <v>933</v>
      </c>
    </row>
    <row r="21" spans="1:116">
      <c r="A21" t="s">
        <v>745</v>
      </c>
      <c r="B21">
        <v>14547937.27</v>
      </c>
      <c r="C21">
        <v>612.86177540301105</v>
      </c>
      <c r="D21">
        <v>92.246204919594902</v>
      </c>
      <c r="E21">
        <v>611.60316925921404</v>
      </c>
      <c r="F21">
        <v>2623286.97517341</v>
      </c>
      <c r="G21">
        <v>1592460.35767351</v>
      </c>
      <c r="H21">
        <v>2.2446211956304499E-5</v>
      </c>
      <c r="I21">
        <v>7.0453794027894906E-5</v>
      </c>
      <c r="J21">
        <v>0.482528845552468</v>
      </c>
      <c r="K21">
        <v>8170.1331613167504</v>
      </c>
      <c r="L21">
        <v>5.6457194724596899E-3</v>
      </c>
      <c r="M21">
        <v>380</v>
      </c>
      <c r="N21">
        <v>4008.3359999999998</v>
      </c>
      <c r="O21">
        <v>8.7843467213758397E-5</v>
      </c>
      <c r="P21">
        <v>2.9843873572041602E-2</v>
      </c>
      <c r="Q21">
        <v>1.1773735336561999E-2</v>
      </c>
      <c r="R21">
        <v>3.4036</v>
      </c>
      <c r="S21">
        <v>1375004.64234375</v>
      </c>
      <c r="T21">
        <v>549.81666666666695</v>
      </c>
      <c r="U21">
        <v>615.99121768286</v>
      </c>
      <c r="V21">
        <v>0.03</v>
      </c>
      <c r="W21">
        <v>1697911.0134352699</v>
      </c>
      <c r="X21">
        <v>1.56578455831781E-2</v>
      </c>
      <c r="Y21">
        <v>7.9916047642181702</v>
      </c>
      <c r="Z21">
        <v>7.99160477031635</v>
      </c>
      <c r="AA21">
        <v>-6.0981735217069399E-9</v>
      </c>
      <c r="AB21">
        <v>1.3176498316423401E-5</v>
      </c>
      <c r="AC21">
        <v>642.089084264078</v>
      </c>
      <c r="AD21">
        <v>37558.301081999904</v>
      </c>
      <c r="AE21">
        <v>615.99121768286</v>
      </c>
      <c r="AF21">
        <v>0</v>
      </c>
      <c r="AG21">
        <v>1.31996110049733E-5</v>
      </c>
      <c r="AH21">
        <v>51.416265568123798</v>
      </c>
      <c r="AI21">
        <v>0.28994485147688098</v>
      </c>
      <c r="AJ21">
        <v>33.223231769384</v>
      </c>
      <c r="AK21">
        <v>1.83543597765525</v>
      </c>
      <c r="AL21">
        <v>1.1929170333202299</v>
      </c>
      <c r="AM21">
        <v>612.86177538920003</v>
      </c>
      <c r="AN21">
        <v>1.38109044200974E-8</v>
      </c>
      <c r="AO21">
        <v>2.3112688549863398E-8</v>
      </c>
      <c r="AP21">
        <v>3.463412139036</v>
      </c>
      <c r="AQ21">
        <v>3.6893708094040597E-5</v>
      </c>
      <c r="AR21">
        <v>6.6113618467615798E-6</v>
      </c>
      <c r="AS21">
        <v>16.640703037647398</v>
      </c>
      <c r="AT21">
        <v>11.0092584217959</v>
      </c>
      <c r="AU21">
        <v>3.19207779797821</v>
      </c>
      <c r="AV21">
        <v>0.27133434105778997</v>
      </c>
      <c r="AW21">
        <v>8.3405582934937394E-3</v>
      </c>
      <c r="AX21">
        <v>0.27133432943442798</v>
      </c>
      <c r="AY21">
        <v>1.16233622171613E-8</v>
      </c>
      <c r="AZ21">
        <v>1030826.6174999001</v>
      </c>
      <c r="BA21">
        <v>1.0652416349245E-5</v>
      </c>
      <c r="BB21">
        <v>1367910.5088287301</v>
      </c>
      <c r="BC21">
        <v>-7094.1335150201303</v>
      </c>
      <c r="BD21">
        <v>-0.51593524098419796</v>
      </c>
      <c r="BE21">
        <v>1527754.03463801</v>
      </c>
      <c r="BF21">
        <v>0.895373520746645</v>
      </c>
      <c r="BG21">
        <v>1.363</v>
      </c>
      <c r="BH21">
        <v>-0.15423248870421499</v>
      </c>
      <c r="BI21">
        <v>4.5999999999999999E-2</v>
      </c>
      <c r="BJ21">
        <v>5625</v>
      </c>
      <c r="BK21">
        <v>1.0479636263595</v>
      </c>
      <c r="BL21">
        <v>63.045108736343998</v>
      </c>
      <c r="BM21">
        <v>1.36791050882873</v>
      </c>
      <c r="BN21">
        <v>63.045108736343998</v>
      </c>
      <c r="BO21">
        <v>1.0479636263595</v>
      </c>
      <c r="BP21">
        <v>531.07703666991802</v>
      </c>
      <c r="BQ21">
        <v>0.99973876398184103</v>
      </c>
      <c r="BR21" t="s">
        <v>745</v>
      </c>
      <c r="BS21" t="s">
        <v>921</v>
      </c>
      <c r="BT21">
        <v>14.54793727</v>
      </c>
      <c r="BU21">
        <v>14.54793727</v>
      </c>
      <c r="BV21">
        <v>0</v>
      </c>
      <c r="BW21">
        <v>15.382999999999999</v>
      </c>
      <c r="BX21">
        <v>-7.0000000000000001E-3</v>
      </c>
      <c r="BY21">
        <v>-0.83506272999999898</v>
      </c>
      <c r="BZ21">
        <v>1.00586255702685</v>
      </c>
      <c r="CA21">
        <v>1.0418556879750001</v>
      </c>
      <c r="CB21">
        <v>1.0479636263595</v>
      </c>
      <c r="CC21" t="s">
        <v>922</v>
      </c>
      <c r="CD21">
        <v>1.0418556879750001</v>
      </c>
      <c r="CE21" t="s">
        <v>923</v>
      </c>
      <c r="CF21">
        <v>0.85614979108026401</v>
      </c>
      <c r="CG21" t="s">
        <v>924</v>
      </c>
      <c r="CH21" t="s">
        <v>925</v>
      </c>
      <c r="CI21" t="s">
        <v>926</v>
      </c>
      <c r="CJ21">
        <v>1307986.29757737</v>
      </c>
      <c r="CK21" t="s">
        <v>927</v>
      </c>
      <c r="CL21">
        <v>1527754.03463801</v>
      </c>
      <c r="CM21" t="s">
        <v>928</v>
      </c>
      <c r="CN21" t="s">
        <v>929</v>
      </c>
      <c r="CO21">
        <v>1.3198602431615099E-5</v>
      </c>
      <c r="CP21">
        <v>641.02064585739697</v>
      </c>
      <c r="CQ21">
        <v>3.4632070340210999</v>
      </c>
      <c r="CR21">
        <v>2.2104115191654701E-8</v>
      </c>
      <c r="CS21">
        <v>1307986.29757737</v>
      </c>
      <c r="CT21">
        <v>0.85614979108026401</v>
      </c>
      <c r="CU21">
        <v>1.0479636263595</v>
      </c>
      <c r="CV21" t="s">
        <v>930</v>
      </c>
      <c r="CW21" t="s">
        <v>931</v>
      </c>
      <c r="CX21">
        <v>1.31996110049733E-5</v>
      </c>
      <c r="CY21">
        <v>1.0085733581951399E-9</v>
      </c>
      <c r="CZ21">
        <v>642.089084264078</v>
      </c>
      <c r="DA21">
        <v>1.0684384066811401</v>
      </c>
      <c r="DB21">
        <v>3.463412139036</v>
      </c>
      <c r="DC21">
        <v>2.0510501490233999E-4</v>
      </c>
      <c r="DD21">
        <v>2.3112688549863398E-8</v>
      </c>
      <c r="DE21">
        <v>1.00857335820871E-9</v>
      </c>
      <c r="DF21">
        <v>1367910.5088287301</v>
      </c>
      <c r="DG21">
        <v>59924.211251359899</v>
      </c>
      <c r="DH21">
        <v>0.895373520746645</v>
      </c>
      <c r="DI21">
        <v>3.9223729666380797E-2</v>
      </c>
      <c r="DJ21">
        <v>4.581409710664E-2</v>
      </c>
      <c r="DK21" t="s">
        <v>932</v>
      </c>
      <c r="DL21" t="s">
        <v>933</v>
      </c>
    </row>
    <row r="22" spans="1:116">
      <c r="A22" t="s">
        <v>746</v>
      </c>
      <c r="B22">
        <v>14513463.484999999</v>
      </c>
      <c r="C22">
        <v>612.67292008461698</v>
      </c>
      <c r="D22">
        <v>91.912558975331507</v>
      </c>
      <c r="E22">
        <v>612.21368217827796</v>
      </c>
      <c r="F22">
        <v>2624225.3455417398</v>
      </c>
      <c r="G22">
        <v>1591108.21769136</v>
      </c>
      <c r="H22">
        <v>2.2426155999369999E-5</v>
      </c>
      <c r="I22">
        <v>7.0533983922430697E-5</v>
      </c>
      <c r="J22">
        <v>0.482918046429892</v>
      </c>
      <c r="K22">
        <v>8145.6939161944201</v>
      </c>
      <c r="L22">
        <v>5.6835159172802302E-3</v>
      </c>
      <c r="M22">
        <v>381</v>
      </c>
      <c r="N22">
        <v>2743.1880000000001</v>
      </c>
      <c r="O22">
        <v>8.7843467213758397E-5</v>
      </c>
      <c r="P22">
        <v>2.9843873572041602E-2</v>
      </c>
      <c r="Q22">
        <v>1.1773735336561999E-2</v>
      </c>
      <c r="R22">
        <v>3.4036</v>
      </c>
      <c r="S22">
        <v>1078085.44921875</v>
      </c>
      <c r="T22">
        <v>536.65</v>
      </c>
      <c r="U22">
        <v>612.69131495321199</v>
      </c>
      <c r="V22">
        <v>0.03</v>
      </c>
      <c r="W22">
        <v>1160679.59448278</v>
      </c>
      <c r="X22">
        <v>1.79146062302574E-2</v>
      </c>
      <c r="Y22">
        <v>7.4713032927839302</v>
      </c>
      <c r="Z22">
        <v>7.4713033004926501</v>
      </c>
      <c r="AA22">
        <v>-7.7087189964686298E-9</v>
      </c>
      <c r="AB22">
        <v>2.4778381409831499E-5</v>
      </c>
      <c r="AC22">
        <v>646.93693386145401</v>
      </c>
      <c r="AD22">
        <v>27462.558401166501</v>
      </c>
      <c r="AE22">
        <v>612.69131495321199</v>
      </c>
      <c r="AF22">
        <v>0</v>
      </c>
      <c r="AG22">
        <v>2.4809348262209299E-5</v>
      </c>
      <c r="AH22">
        <v>27.524877383759101</v>
      </c>
      <c r="AI22">
        <v>0.212036770458501</v>
      </c>
      <c r="AJ22">
        <v>45.659500191964703</v>
      </c>
      <c r="AK22">
        <v>2.0527782030306501</v>
      </c>
      <c r="AL22">
        <v>1.18974274821454</v>
      </c>
      <c r="AM22">
        <v>612.67292003738203</v>
      </c>
      <c r="AN22">
        <v>4.7235744204954198E-8</v>
      </c>
      <c r="AO22">
        <v>3.0966852377823997E-8</v>
      </c>
      <c r="AP22">
        <v>2.9081100169950602</v>
      </c>
      <c r="AQ22">
        <v>5.2838189140625902E-5</v>
      </c>
      <c r="AR22">
        <v>1.24201575572936E-5</v>
      </c>
      <c r="AS22">
        <v>22.8582460279824</v>
      </c>
      <c r="AT22">
        <v>12.5965596436904</v>
      </c>
      <c r="AU22">
        <v>2.67093382573601</v>
      </c>
      <c r="AV22">
        <v>0.23717619125904399</v>
      </c>
      <c r="AW22">
        <v>1.56463684799307E-2</v>
      </c>
      <c r="AX22">
        <v>0.23717618951368799</v>
      </c>
      <c r="AY22">
        <v>1.74535641495055E-9</v>
      </c>
      <c r="AZ22">
        <v>1033117.12785038</v>
      </c>
      <c r="BA22">
        <v>1.81692538562291E-5</v>
      </c>
      <c r="BB22">
        <v>1077984.6182432999</v>
      </c>
      <c r="BC22">
        <v>-100.83097544591899</v>
      </c>
      <c r="BD22">
        <v>-9.3527814069828494E-3</v>
      </c>
      <c r="BE22">
        <v>1183347.0557311799</v>
      </c>
      <c r="BF22">
        <v>0.91096235294828898</v>
      </c>
      <c r="BG22">
        <v>1.363</v>
      </c>
      <c r="BH22">
        <v>-0.196980488975188</v>
      </c>
      <c r="BI22">
        <v>4.5999999999999999E-2</v>
      </c>
      <c r="BJ22">
        <v>5625</v>
      </c>
      <c r="BK22">
        <v>1.0428515124969799</v>
      </c>
      <c r="BL22">
        <v>76.022920084617496</v>
      </c>
      <c r="BM22">
        <v>1.0779846182432999</v>
      </c>
      <c r="BN22">
        <v>76.022920084617496</v>
      </c>
      <c r="BO22">
        <v>1.0428515124969799</v>
      </c>
      <c r="BP22">
        <v>1297.65077142274</v>
      </c>
      <c r="BQ22">
        <v>0.95922976207897803</v>
      </c>
      <c r="BR22" t="s">
        <v>746</v>
      </c>
      <c r="BS22" t="s">
        <v>921</v>
      </c>
      <c r="BT22">
        <v>14.513463485000001</v>
      </c>
      <c r="BU22">
        <v>14.513463485000001</v>
      </c>
      <c r="BV22">
        <v>-1.7763568394002501E-15</v>
      </c>
      <c r="BW22">
        <v>15.382999999999999</v>
      </c>
      <c r="BX22">
        <v>-7.0000000000000001E-3</v>
      </c>
      <c r="BY22">
        <v>-0.86953651499999995</v>
      </c>
      <c r="BZ22">
        <v>1.00610531754345</v>
      </c>
      <c r="CA22">
        <v>1.0365232091638801</v>
      </c>
      <c r="CB22">
        <v>1.0428515124969799</v>
      </c>
      <c r="CC22" t="s">
        <v>922</v>
      </c>
      <c r="CD22">
        <v>1.0365232091638801</v>
      </c>
      <c r="CE22" t="s">
        <v>923</v>
      </c>
      <c r="CF22">
        <v>0.87728584161549705</v>
      </c>
      <c r="CG22" t="s">
        <v>924</v>
      </c>
      <c r="CH22" t="s">
        <v>925</v>
      </c>
      <c r="CI22" t="s">
        <v>926</v>
      </c>
      <c r="CJ22">
        <v>1038133.61771035</v>
      </c>
      <c r="CK22" t="s">
        <v>927</v>
      </c>
      <c r="CL22">
        <v>1183347.0557311799</v>
      </c>
      <c r="CM22" t="s">
        <v>928</v>
      </c>
      <c r="CN22" t="s">
        <v>929</v>
      </c>
      <c r="CO22">
        <v>2.4808206250862299E-5</v>
      </c>
      <c r="CP22">
        <v>645.74799292073101</v>
      </c>
      <c r="CQ22">
        <v>2.90801988185668</v>
      </c>
      <c r="CR22">
        <v>2.9824841030742998E-8</v>
      </c>
      <c r="CS22">
        <v>1038133.61771035</v>
      </c>
      <c r="CT22">
        <v>0.87728584161549705</v>
      </c>
      <c r="CU22">
        <v>1.0428515124969799</v>
      </c>
      <c r="CV22" t="s">
        <v>930</v>
      </c>
      <c r="CW22" t="s">
        <v>931</v>
      </c>
      <c r="CX22">
        <v>2.4809348262209299E-5</v>
      </c>
      <c r="CY22">
        <v>1.14201134703354E-9</v>
      </c>
      <c r="CZ22">
        <v>646.93693386145401</v>
      </c>
      <c r="DA22">
        <v>1.1889409407226601</v>
      </c>
      <c r="DB22">
        <v>2.9081100169950602</v>
      </c>
      <c r="DC22">
        <v>9.0135138375746507E-5</v>
      </c>
      <c r="DD22">
        <v>3.0966852377823997E-8</v>
      </c>
      <c r="DE22">
        <v>1.14201134708095E-9</v>
      </c>
      <c r="DF22">
        <v>1077984.6182432999</v>
      </c>
      <c r="DG22">
        <v>39851.000532954102</v>
      </c>
      <c r="DH22">
        <v>0.91096235294828898</v>
      </c>
      <c r="DI22">
        <v>3.3676511332792002E-2</v>
      </c>
      <c r="DJ22">
        <v>3.83871592761348E-2</v>
      </c>
      <c r="DK22" t="s">
        <v>932</v>
      </c>
      <c r="DL22" t="s">
        <v>933</v>
      </c>
    </row>
  </sheetData>
  <phoneticPr fontId="1"/>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12"/>
  <sheetViews>
    <sheetView workbookViewId="0"/>
  </sheetViews>
  <sheetFormatPr defaultRowHeight="13.5"/>
  <sheetData>
    <row r="1" spans="1:6" ht="15">
      <c r="A1" s="45" t="s">
        <v>934</v>
      </c>
    </row>
    <row r="2" spans="1:6">
      <c r="A2" s="46" t="s">
        <v>935</v>
      </c>
    </row>
    <row r="4" spans="1:6">
      <c r="A4" s="47" t="s">
        <v>936</v>
      </c>
      <c r="B4" s="48"/>
      <c r="C4" s="48"/>
      <c r="D4" s="48"/>
      <c r="E4" s="48"/>
      <c r="F4" s="48"/>
    </row>
    <row r="5" spans="1:6">
      <c r="A5" s="49" t="s">
        <v>38</v>
      </c>
      <c r="B5" s="49" t="s">
        <v>937</v>
      </c>
      <c r="C5" s="49" t="s">
        <v>938</v>
      </c>
      <c r="D5" s="49" t="s">
        <v>939</v>
      </c>
      <c r="E5" s="49" t="s">
        <v>39</v>
      </c>
      <c r="F5" s="49" t="s">
        <v>47</v>
      </c>
    </row>
    <row r="6" spans="1:6">
      <c r="A6" t="s">
        <v>48</v>
      </c>
      <c r="B6" t="s">
        <v>51</v>
      </c>
      <c r="C6" t="s">
        <v>51</v>
      </c>
      <c r="D6" t="s">
        <v>51</v>
      </c>
      <c r="E6" t="s">
        <v>940</v>
      </c>
      <c r="F6" t="s">
        <v>941</v>
      </c>
    </row>
    <row r="7" spans="1:6">
      <c r="A7" t="s">
        <v>57</v>
      </c>
      <c r="B7" t="s">
        <v>51</v>
      </c>
      <c r="C7" t="s">
        <v>51</v>
      </c>
      <c r="D7" t="s">
        <v>51</v>
      </c>
      <c r="E7" t="s">
        <v>940</v>
      </c>
      <c r="F7" t="s">
        <v>941</v>
      </c>
    </row>
    <row r="8" spans="1:6">
      <c r="A8" t="s">
        <v>61</v>
      </c>
      <c r="B8" t="s">
        <v>51</v>
      </c>
      <c r="C8" t="s">
        <v>51</v>
      </c>
      <c r="D8" t="s">
        <v>51</v>
      </c>
      <c r="E8" t="s">
        <v>940</v>
      </c>
    </row>
    <row r="9" spans="1:6">
      <c r="A9" t="s">
        <v>64</v>
      </c>
      <c r="B9" t="s">
        <v>51</v>
      </c>
      <c r="C9" t="s">
        <v>51</v>
      </c>
      <c r="D9" t="s">
        <v>51</v>
      </c>
      <c r="E9" t="s">
        <v>940</v>
      </c>
    </row>
    <row r="10" spans="1:6">
      <c r="A10" t="s">
        <v>70</v>
      </c>
      <c r="B10" t="s">
        <v>51</v>
      </c>
      <c r="C10" t="s">
        <v>51</v>
      </c>
      <c r="D10" t="s">
        <v>51</v>
      </c>
      <c r="E10" t="s">
        <v>942</v>
      </c>
      <c r="F10" t="s">
        <v>943</v>
      </c>
    </row>
    <row r="11" spans="1:6">
      <c r="A11" t="s">
        <v>75</v>
      </c>
      <c r="B11" t="s">
        <v>51</v>
      </c>
      <c r="C11" t="s">
        <v>51</v>
      </c>
      <c r="D11" t="s">
        <v>51</v>
      </c>
      <c r="E11" t="s">
        <v>944</v>
      </c>
      <c r="F11" t="s">
        <v>945</v>
      </c>
    </row>
    <row r="12" spans="1:6">
      <c r="A12" t="s">
        <v>80</v>
      </c>
      <c r="B12" t="s">
        <v>51</v>
      </c>
      <c r="C12" t="s">
        <v>51</v>
      </c>
      <c r="D12" t="s">
        <v>51</v>
      </c>
      <c r="E12" t="s">
        <v>946</v>
      </c>
      <c r="F12" t="s">
        <v>947</v>
      </c>
    </row>
    <row r="13" spans="1:6">
      <c r="A13" t="s">
        <v>85</v>
      </c>
      <c r="B13" t="s">
        <v>51</v>
      </c>
      <c r="C13" t="s">
        <v>51</v>
      </c>
      <c r="D13" t="s">
        <v>51</v>
      </c>
      <c r="E13" t="s">
        <v>948</v>
      </c>
      <c r="F13" t="s">
        <v>949</v>
      </c>
    </row>
    <row r="14" spans="1:6">
      <c r="A14" t="s">
        <v>90</v>
      </c>
      <c r="B14" t="s">
        <v>51</v>
      </c>
      <c r="C14" t="s">
        <v>51</v>
      </c>
      <c r="D14" t="s">
        <v>51</v>
      </c>
      <c r="E14" t="s">
        <v>950</v>
      </c>
    </row>
    <row r="15" spans="1:6">
      <c r="A15" t="s">
        <v>99</v>
      </c>
      <c r="B15" t="s">
        <v>51</v>
      </c>
      <c r="C15" t="s">
        <v>51</v>
      </c>
      <c r="D15" t="s">
        <v>51</v>
      </c>
      <c r="E15" t="s">
        <v>951</v>
      </c>
      <c r="F15" t="s">
        <v>952</v>
      </c>
    </row>
    <row r="16" spans="1:6">
      <c r="A16" t="s">
        <v>106</v>
      </c>
      <c r="B16" t="s">
        <v>51</v>
      </c>
      <c r="C16" t="s">
        <v>51</v>
      </c>
      <c r="D16" t="s">
        <v>51</v>
      </c>
      <c r="E16" t="s">
        <v>951</v>
      </c>
      <c r="F16" t="s">
        <v>952</v>
      </c>
    </row>
    <row r="17" spans="1:7">
      <c r="A17" t="s">
        <v>109</v>
      </c>
      <c r="B17" t="s">
        <v>51</v>
      </c>
      <c r="C17" t="s">
        <v>51</v>
      </c>
      <c r="D17" t="s">
        <v>51</v>
      </c>
      <c r="E17" t="s">
        <v>951</v>
      </c>
      <c r="F17" t="s">
        <v>952</v>
      </c>
    </row>
    <row r="18" spans="1:7">
      <c r="A18" t="s">
        <v>112</v>
      </c>
      <c r="B18" t="s">
        <v>51</v>
      </c>
      <c r="C18" t="s">
        <v>51</v>
      </c>
      <c r="D18" t="s">
        <v>51</v>
      </c>
      <c r="E18" t="s">
        <v>951</v>
      </c>
      <c r="F18" t="s">
        <v>952</v>
      </c>
    </row>
    <row r="19" spans="1:7">
      <c r="A19" t="s">
        <v>115</v>
      </c>
      <c r="B19" t="s">
        <v>51</v>
      </c>
      <c r="C19" t="s">
        <v>51</v>
      </c>
      <c r="D19" t="s">
        <v>51</v>
      </c>
      <c r="E19" t="s">
        <v>951</v>
      </c>
      <c r="F19" t="s">
        <v>952</v>
      </c>
    </row>
    <row r="20" spans="1:7">
      <c r="A20" t="s">
        <v>119</v>
      </c>
      <c r="B20" t="s">
        <v>51</v>
      </c>
      <c r="C20" t="s">
        <v>51</v>
      </c>
      <c r="D20" t="s">
        <v>51</v>
      </c>
      <c r="E20" t="s">
        <v>951</v>
      </c>
      <c r="F20" t="s">
        <v>952</v>
      </c>
    </row>
    <row r="21" spans="1:7">
      <c r="A21" t="s">
        <v>122</v>
      </c>
      <c r="B21" t="s">
        <v>51</v>
      </c>
      <c r="C21" t="s">
        <v>51</v>
      </c>
      <c r="D21" t="s">
        <v>51</v>
      </c>
      <c r="E21" t="s">
        <v>951</v>
      </c>
      <c r="F21" t="s">
        <v>952</v>
      </c>
    </row>
    <row r="22" spans="1:7">
      <c r="A22" t="s">
        <v>125</v>
      </c>
      <c r="B22" t="s">
        <v>51</v>
      </c>
      <c r="C22" t="s">
        <v>51</v>
      </c>
      <c r="D22" t="s">
        <v>51</v>
      </c>
      <c r="E22" t="s">
        <v>951</v>
      </c>
      <c r="F22" t="s">
        <v>952</v>
      </c>
    </row>
    <row r="23" spans="1:7">
      <c r="A23" t="s">
        <v>128</v>
      </c>
      <c r="B23" t="s">
        <v>51</v>
      </c>
      <c r="C23" t="s">
        <v>51</v>
      </c>
      <c r="D23" t="s">
        <v>51</v>
      </c>
      <c r="E23" t="s">
        <v>953</v>
      </c>
      <c r="F23" t="s">
        <v>954</v>
      </c>
    </row>
    <row r="24" spans="1:7">
      <c r="A24" t="s">
        <v>137</v>
      </c>
      <c r="B24" t="s">
        <v>51</v>
      </c>
      <c r="C24" t="s">
        <v>51</v>
      </c>
      <c r="D24" t="s">
        <v>51</v>
      </c>
      <c r="E24" t="s">
        <v>953</v>
      </c>
      <c r="F24" t="s">
        <v>954</v>
      </c>
    </row>
    <row r="25" spans="1:7">
      <c r="A25" t="s">
        <v>140</v>
      </c>
      <c r="B25" t="s">
        <v>51</v>
      </c>
      <c r="C25" t="s">
        <v>51</v>
      </c>
      <c r="D25" t="s">
        <v>51</v>
      </c>
      <c r="E25" t="s">
        <v>953</v>
      </c>
      <c r="F25" t="s">
        <v>954</v>
      </c>
    </row>
    <row r="26" spans="1:7">
      <c r="A26" t="s">
        <v>143</v>
      </c>
      <c r="B26" t="s">
        <v>51</v>
      </c>
      <c r="C26" t="s">
        <v>51</v>
      </c>
      <c r="D26" t="s">
        <v>51</v>
      </c>
      <c r="E26" t="s">
        <v>953</v>
      </c>
      <c r="F26" t="s">
        <v>954</v>
      </c>
    </row>
    <row r="27" spans="1:7">
      <c r="A27" t="s">
        <v>162</v>
      </c>
      <c r="B27" t="s">
        <v>51</v>
      </c>
      <c r="C27" t="s">
        <v>54</v>
      </c>
      <c r="D27" t="s">
        <v>51</v>
      </c>
      <c r="E27" t="s">
        <v>955</v>
      </c>
      <c r="F27" t="s">
        <v>168</v>
      </c>
    </row>
    <row r="29" spans="1:7">
      <c r="A29" s="47" t="s">
        <v>956</v>
      </c>
      <c r="B29" s="48"/>
      <c r="C29" s="48"/>
      <c r="D29" s="48"/>
      <c r="E29" s="48"/>
      <c r="F29" s="48"/>
      <c r="G29" s="48"/>
    </row>
    <row r="30" spans="1:7">
      <c r="A30" s="49" t="s">
        <v>38</v>
      </c>
      <c r="B30" s="49" t="s">
        <v>938</v>
      </c>
      <c r="C30" s="49" t="s">
        <v>957</v>
      </c>
      <c r="D30" s="49" t="s">
        <v>958</v>
      </c>
      <c r="E30" s="49" t="s">
        <v>959</v>
      </c>
      <c r="F30" s="49" t="s">
        <v>471</v>
      </c>
      <c r="G30" s="49" t="s">
        <v>47</v>
      </c>
    </row>
    <row r="31" spans="1:7">
      <c r="A31" t="s">
        <v>960</v>
      </c>
      <c r="B31" t="s">
        <v>51</v>
      </c>
      <c r="C31" t="s">
        <v>961</v>
      </c>
      <c r="D31" t="s">
        <v>962</v>
      </c>
      <c r="E31" t="s">
        <v>51</v>
      </c>
      <c r="F31" t="s">
        <v>963</v>
      </c>
    </row>
    <row r="32" spans="1:7">
      <c r="A32" t="s">
        <v>964</v>
      </c>
      <c r="B32" t="s">
        <v>51</v>
      </c>
      <c r="C32" t="s">
        <v>961</v>
      </c>
      <c r="D32" t="s">
        <v>962</v>
      </c>
      <c r="E32" t="s">
        <v>51</v>
      </c>
      <c r="F32" t="s">
        <v>963</v>
      </c>
    </row>
    <row r="33" spans="1:7">
      <c r="A33" t="s">
        <v>965</v>
      </c>
      <c r="B33" t="s">
        <v>51</v>
      </c>
      <c r="C33" t="s">
        <v>961</v>
      </c>
      <c r="D33" t="s">
        <v>962</v>
      </c>
      <c r="E33" t="s">
        <v>51</v>
      </c>
      <c r="F33" t="s">
        <v>963</v>
      </c>
    </row>
    <row r="34" spans="1:7">
      <c r="A34" t="s">
        <v>966</v>
      </c>
      <c r="B34" t="s">
        <v>51</v>
      </c>
      <c r="C34" t="s">
        <v>961</v>
      </c>
      <c r="D34" t="s">
        <v>962</v>
      </c>
      <c r="E34" t="s">
        <v>51</v>
      </c>
      <c r="F34" t="s">
        <v>963</v>
      </c>
    </row>
    <row r="35" spans="1:7">
      <c r="A35" t="s">
        <v>967</v>
      </c>
      <c r="B35" t="s">
        <v>51</v>
      </c>
      <c r="C35" t="s">
        <v>961</v>
      </c>
      <c r="D35" t="s">
        <v>962</v>
      </c>
      <c r="E35" t="s">
        <v>51</v>
      </c>
      <c r="F35" t="s">
        <v>963</v>
      </c>
    </row>
    <row r="36" spans="1:7">
      <c r="A36" t="s">
        <v>968</v>
      </c>
      <c r="B36" t="s">
        <v>51</v>
      </c>
      <c r="C36" t="s">
        <v>961</v>
      </c>
      <c r="D36" t="s">
        <v>962</v>
      </c>
      <c r="E36" t="s">
        <v>51</v>
      </c>
      <c r="F36" t="s">
        <v>969</v>
      </c>
    </row>
    <row r="37" spans="1:7">
      <c r="A37" t="s">
        <v>970</v>
      </c>
      <c r="B37" t="s">
        <v>51</v>
      </c>
      <c r="C37" t="s">
        <v>961</v>
      </c>
      <c r="D37" t="s">
        <v>962</v>
      </c>
      <c r="E37" t="s">
        <v>51</v>
      </c>
      <c r="F37" t="s">
        <v>963</v>
      </c>
    </row>
    <row r="38" spans="1:7">
      <c r="A38" t="s">
        <v>256</v>
      </c>
      <c r="B38" t="s">
        <v>51</v>
      </c>
      <c r="C38" t="s">
        <v>961</v>
      </c>
      <c r="D38" t="s">
        <v>962</v>
      </c>
      <c r="E38" t="s">
        <v>51</v>
      </c>
      <c r="F38" t="s">
        <v>971</v>
      </c>
    </row>
    <row r="39" spans="1:7">
      <c r="A39" t="s">
        <v>972</v>
      </c>
      <c r="B39" t="s">
        <v>51</v>
      </c>
      <c r="C39" t="s">
        <v>961</v>
      </c>
      <c r="D39" t="s">
        <v>962</v>
      </c>
      <c r="E39" t="s">
        <v>51</v>
      </c>
      <c r="F39" t="s">
        <v>963</v>
      </c>
    </row>
    <row r="40" spans="1:7">
      <c r="A40" t="s">
        <v>973</v>
      </c>
      <c r="B40" t="s">
        <v>51</v>
      </c>
      <c r="C40" t="s">
        <v>961</v>
      </c>
      <c r="D40" t="s">
        <v>962</v>
      </c>
      <c r="E40" t="s">
        <v>51</v>
      </c>
      <c r="F40" t="s">
        <v>963</v>
      </c>
    </row>
    <row r="41" spans="1:7">
      <c r="A41" t="s">
        <v>974</v>
      </c>
      <c r="B41" t="s">
        <v>51</v>
      </c>
      <c r="C41" t="s">
        <v>961</v>
      </c>
      <c r="D41" t="s">
        <v>962</v>
      </c>
      <c r="E41" t="s">
        <v>51</v>
      </c>
      <c r="F41" t="s">
        <v>975</v>
      </c>
    </row>
    <row r="42" spans="1:7">
      <c r="A42" t="s">
        <v>976</v>
      </c>
      <c r="B42" t="s">
        <v>51</v>
      </c>
      <c r="C42" t="s">
        <v>961</v>
      </c>
      <c r="D42" t="s">
        <v>962</v>
      </c>
      <c r="E42" t="s">
        <v>51</v>
      </c>
      <c r="F42" t="s">
        <v>971</v>
      </c>
    </row>
    <row r="43" spans="1:7">
      <c r="A43" t="s">
        <v>977</v>
      </c>
      <c r="B43" t="s">
        <v>51</v>
      </c>
      <c r="C43" t="s">
        <v>961</v>
      </c>
      <c r="D43" t="s">
        <v>962</v>
      </c>
      <c r="E43" t="s">
        <v>51</v>
      </c>
      <c r="F43" t="s">
        <v>971</v>
      </c>
    </row>
    <row r="44" spans="1:7">
      <c r="A44" t="s">
        <v>978</v>
      </c>
      <c r="B44" t="s">
        <v>51</v>
      </c>
      <c r="C44" t="s">
        <v>961</v>
      </c>
      <c r="D44" t="s">
        <v>962</v>
      </c>
      <c r="E44" t="s">
        <v>51</v>
      </c>
      <c r="F44" t="s">
        <v>963</v>
      </c>
    </row>
    <row r="45" spans="1:7">
      <c r="A45" t="s">
        <v>348</v>
      </c>
      <c r="B45" t="s">
        <v>51</v>
      </c>
      <c r="C45" t="s">
        <v>961</v>
      </c>
      <c r="D45" t="s">
        <v>962</v>
      </c>
      <c r="E45" t="s">
        <v>51</v>
      </c>
      <c r="F45" t="s">
        <v>963</v>
      </c>
    </row>
    <row r="46" spans="1:7">
      <c r="A46" t="s">
        <v>979</v>
      </c>
      <c r="B46" t="s">
        <v>51</v>
      </c>
      <c r="C46" t="s">
        <v>961</v>
      </c>
      <c r="D46" t="s">
        <v>962</v>
      </c>
      <c r="E46" t="s">
        <v>51</v>
      </c>
      <c r="F46" t="s">
        <v>980</v>
      </c>
      <c r="G46" t="s">
        <v>981</v>
      </c>
    </row>
    <row r="47" spans="1:7">
      <c r="A47" t="s">
        <v>332</v>
      </c>
      <c r="B47" t="s">
        <v>51</v>
      </c>
      <c r="C47" t="s">
        <v>961</v>
      </c>
      <c r="D47" t="s">
        <v>962</v>
      </c>
      <c r="E47" t="s">
        <v>51</v>
      </c>
      <c r="F47" t="s">
        <v>982</v>
      </c>
      <c r="G47" t="s">
        <v>981</v>
      </c>
    </row>
    <row r="48" spans="1:7">
      <c r="A48" t="s">
        <v>343</v>
      </c>
      <c r="B48" t="s">
        <v>51</v>
      </c>
      <c r="C48" t="s">
        <v>961</v>
      </c>
      <c r="D48" t="s">
        <v>962</v>
      </c>
      <c r="E48" t="s">
        <v>51</v>
      </c>
      <c r="F48" t="s">
        <v>971</v>
      </c>
    </row>
    <row r="49" spans="1:7">
      <c r="A49" t="s">
        <v>258</v>
      </c>
      <c r="B49" t="s">
        <v>51</v>
      </c>
      <c r="C49" t="s">
        <v>961</v>
      </c>
      <c r="D49" t="s">
        <v>962</v>
      </c>
      <c r="E49" t="s">
        <v>51</v>
      </c>
      <c r="F49" t="s">
        <v>983</v>
      </c>
    </row>
    <row r="50" spans="1:7">
      <c r="A50" t="s">
        <v>339</v>
      </c>
      <c r="B50" t="s">
        <v>51</v>
      </c>
      <c r="C50" t="s">
        <v>961</v>
      </c>
      <c r="D50" t="s">
        <v>962</v>
      </c>
      <c r="E50" t="s">
        <v>51</v>
      </c>
      <c r="F50" t="s">
        <v>984</v>
      </c>
      <c r="G50" t="s">
        <v>981</v>
      </c>
    </row>
    <row r="51" spans="1:7">
      <c r="A51" t="s">
        <v>985</v>
      </c>
      <c r="B51" t="s">
        <v>51</v>
      </c>
      <c r="C51" t="s">
        <v>961</v>
      </c>
      <c r="D51" t="s">
        <v>962</v>
      </c>
      <c r="E51" t="s">
        <v>51</v>
      </c>
      <c r="F51" t="s">
        <v>986</v>
      </c>
    </row>
    <row r="52" spans="1:7">
      <c r="A52" t="s">
        <v>987</v>
      </c>
      <c r="B52" t="s">
        <v>51</v>
      </c>
      <c r="C52" t="s">
        <v>961</v>
      </c>
      <c r="D52" t="s">
        <v>962</v>
      </c>
      <c r="E52" t="s">
        <v>51</v>
      </c>
      <c r="F52" t="s">
        <v>986</v>
      </c>
    </row>
    <row r="53" spans="1:7">
      <c r="A53" t="s">
        <v>988</v>
      </c>
      <c r="B53" t="s">
        <v>51</v>
      </c>
      <c r="C53" t="s">
        <v>961</v>
      </c>
      <c r="D53" t="s">
        <v>962</v>
      </c>
      <c r="E53" t="s">
        <v>51</v>
      </c>
      <c r="F53" t="s">
        <v>986</v>
      </c>
    </row>
    <row r="54" spans="1:7">
      <c r="A54" t="s">
        <v>989</v>
      </c>
      <c r="B54" t="s">
        <v>51</v>
      </c>
      <c r="C54" t="s">
        <v>961</v>
      </c>
      <c r="D54" t="s">
        <v>962</v>
      </c>
      <c r="E54" t="s">
        <v>51</v>
      </c>
      <c r="F54" t="s">
        <v>990</v>
      </c>
    </row>
    <row r="55" spans="1:7">
      <c r="A55" t="s">
        <v>265</v>
      </c>
      <c r="B55" t="s">
        <v>51</v>
      </c>
      <c r="C55" t="s">
        <v>961</v>
      </c>
      <c r="D55" t="s">
        <v>962</v>
      </c>
      <c r="E55" t="s">
        <v>51</v>
      </c>
      <c r="F55" t="s">
        <v>990</v>
      </c>
    </row>
    <row r="56" spans="1:7">
      <c r="A56" t="s">
        <v>991</v>
      </c>
      <c r="B56" t="s">
        <v>51</v>
      </c>
      <c r="C56" t="s">
        <v>961</v>
      </c>
      <c r="D56" t="s">
        <v>962</v>
      </c>
      <c r="E56" t="s">
        <v>51</v>
      </c>
      <c r="F56" t="s">
        <v>986</v>
      </c>
    </row>
    <row r="57" spans="1:7">
      <c r="A57" t="s">
        <v>240</v>
      </c>
      <c r="B57" t="s">
        <v>51</v>
      </c>
      <c r="C57" t="s">
        <v>961</v>
      </c>
      <c r="D57" t="s">
        <v>962</v>
      </c>
      <c r="E57" t="s">
        <v>51</v>
      </c>
      <c r="F57" t="s">
        <v>990</v>
      </c>
    </row>
    <row r="58" spans="1:7">
      <c r="A58" t="s">
        <v>992</v>
      </c>
      <c r="B58" t="s">
        <v>51</v>
      </c>
      <c r="C58" t="s">
        <v>961</v>
      </c>
      <c r="D58" t="s">
        <v>962</v>
      </c>
      <c r="E58" t="s">
        <v>51</v>
      </c>
      <c r="F58" t="s">
        <v>990</v>
      </c>
    </row>
    <row r="59" spans="1:7">
      <c r="A59" t="s">
        <v>248</v>
      </c>
      <c r="B59" t="s">
        <v>51</v>
      </c>
      <c r="C59" t="s">
        <v>961</v>
      </c>
      <c r="D59" t="s">
        <v>962</v>
      </c>
      <c r="E59" t="s">
        <v>51</v>
      </c>
      <c r="F59" t="s">
        <v>990</v>
      </c>
    </row>
    <row r="60" spans="1:7">
      <c r="A60" t="s">
        <v>262</v>
      </c>
      <c r="B60" t="s">
        <v>51</v>
      </c>
      <c r="C60" t="s">
        <v>961</v>
      </c>
      <c r="D60" t="s">
        <v>962</v>
      </c>
      <c r="E60" t="s">
        <v>51</v>
      </c>
      <c r="F60" t="s">
        <v>990</v>
      </c>
    </row>
    <row r="61" spans="1:7">
      <c r="A61" t="s">
        <v>993</v>
      </c>
      <c r="B61" t="s">
        <v>51</v>
      </c>
      <c r="C61" t="s">
        <v>961</v>
      </c>
      <c r="D61" t="s">
        <v>962</v>
      </c>
      <c r="E61" t="s">
        <v>51</v>
      </c>
      <c r="F61" t="s">
        <v>986</v>
      </c>
    </row>
    <row r="62" spans="1:7">
      <c r="A62" t="s">
        <v>994</v>
      </c>
      <c r="B62" t="s">
        <v>51</v>
      </c>
      <c r="C62" t="s">
        <v>961</v>
      </c>
      <c r="D62" t="s">
        <v>962</v>
      </c>
      <c r="E62" t="s">
        <v>51</v>
      </c>
      <c r="F62" t="s">
        <v>986</v>
      </c>
    </row>
    <row r="63" spans="1:7">
      <c r="A63" t="s">
        <v>995</v>
      </c>
      <c r="B63" t="s">
        <v>51</v>
      </c>
      <c r="C63" t="s">
        <v>961</v>
      </c>
      <c r="D63" t="s">
        <v>962</v>
      </c>
      <c r="E63" t="s">
        <v>51</v>
      </c>
      <c r="F63" t="s">
        <v>986</v>
      </c>
    </row>
    <row r="64" spans="1:7">
      <c r="A64" t="s">
        <v>996</v>
      </c>
      <c r="B64" t="s">
        <v>51</v>
      </c>
      <c r="C64" t="s">
        <v>961</v>
      </c>
      <c r="D64" t="s">
        <v>962</v>
      </c>
      <c r="E64" t="s">
        <v>51</v>
      </c>
      <c r="F64" t="s">
        <v>986</v>
      </c>
    </row>
    <row r="65" spans="1:6">
      <c r="A65" t="s">
        <v>997</v>
      </c>
      <c r="B65" t="s">
        <v>51</v>
      </c>
      <c r="C65" t="s">
        <v>961</v>
      </c>
      <c r="D65" t="s">
        <v>962</v>
      </c>
      <c r="E65" t="s">
        <v>51</v>
      </c>
      <c r="F65" t="s">
        <v>986</v>
      </c>
    </row>
    <row r="66" spans="1:6">
      <c r="A66" t="s">
        <v>998</v>
      </c>
      <c r="B66" t="s">
        <v>51</v>
      </c>
      <c r="C66" t="s">
        <v>961</v>
      </c>
      <c r="D66" t="s">
        <v>962</v>
      </c>
      <c r="E66" t="s">
        <v>51</v>
      </c>
      <c r="F66" t="s">
        <v>986</v>
      </c>
    </row>
    <row r="67" spans="1:6">
      <c r="A67" t="s">
        <v>999</v>
      </c>
      <c r="B67" t="s">
        <v>51</v>
      </c>
      <c r="C67" t="s">
        <v>961</v>
      </c>
      <c r="D67" t="s">
        <v>962</v>
      </c>
      <c r="E67" t="s">
        <v>51</v>
      </c>
      <c r="F67" t="s">
        <v>986</v>
      </c>
    </row>
    <row r="68" spans="1:6">
      <c r="A68" t="s">
        <v>1000</v>
      </c>
      <c r="B68" t="s">
        <v>51</v>
      </c>
      <c r="C68" t="s">
        <v>961</v>
      </c>
      <c r="D68" t="s">
        <v>962</v>
      </c>
      <c r="E68" t="s">
        <v>51</v>
      </c>
      <c r="F68" t="s">
        <v>986</v>
      </c>
    </row>
    <row r="69" spans="1:6">
      <c r="A69" t="s">
        <v>1001</v>
      </c>
      <c r="B69" t="s">
        <v>51</v>
      </c>
      <c r="C69" t="s">
        <v>961</v>
      </c>
      <c r="D69" t="s">
        <v>962</v>
      </c>
      <c r="E69" t="s">
        <v>51</v>
      </c>
      <c r="F69" t="s">
        <v>986</v>
      </c>
    </row>
    <row r="70" spans="1:6">
      <c r="A70" t="s">
        <v>1002</v>
      </c>
      <c r="B70" t="s">
        <v>51</v>
      </c>
      <c r="C70" t="s">
        <v>961</v>
      </c>
      <c r="D70" t="s">
        <v>962</v>
      </c>
      <c r="E70" t="s">
        <v>51</v>
      </c>
      <c r="F70" t="s">
        <v>1003</v>
      </c>
    </row>
    <row r="72" spans="1:6">
      <c r="A72" s="47" t="s">
        <v>1004</v>
      </c>
      <c r="B72" s="48"/>
      <c r="C72" s="48"/>
      <c r="D72" s="48"/>
      <c r="E72" s="48"/>
    </row>
    <row r="73" spans="1:6">
      <c r="A73" s="49" t="s">
        <v>38</v>
      </c>
      <c r="B73" s="49" t="s">
        <v>471</v>
      </c>
      <c r="C73" s="49" t="s">
        <v>1005</v>
      </c>
      <c r="D73" s="49" t="s">
        <v>534</v>
      </c>
      <c r="E73" s="49" t="s">
        <v>47</v>
      </c>
    </row>
    <row r="74" spans="1:6">
      <c r="A74" t="s">
        <v>1006</v>
      </c>
      <c r="B74" t="s">
        <v>1007</v>
      </c>
      <c r="C74" t="s">
        <v>304</v>
      </c>
      <c r="D74" t="s">
        <v>304</v>
      </c>
      <c r="E74" t="s">
        <v>1008</v>
      </c>
    </row>
    <row r="76" spans="1:6">
      <c r="A76" s="47" t="s">
        <v>1009</v>
      </c>
      <c r="B76" s="48"/>
      <c r="C76" s="48"/>
      <c r="D76" s="48"/>
      <c r="E76" s="48"/>
    </row>
    <row r="77" spans="1:6">
      <c r="A77" s="49" t="s">
        <v>38</v>
      </c>
      <c r="B77" s="49" t="s">
        <v>1010</v>
      </c>
      <c r="C77" s="49" t="s">
        <v>1011</v>
      </c>
      <c r="D77" s="49" t="s">
        <v>1012</v>
      </c>
      <c r="E77" s="49" t="s">
        <v>47</v>
      </c>
    </row>
    <row r="78" spans="1:6">
      <c r="A78" t="s">
        <v>99</v>
      </c>
      <c r="B78" t="s">
        <v>1013</v>
      </c>
      <c r="C78" t="s">
        <v>1013</v>
      </c>
      <c r="D78" t="s">
        <v>921</v>
      </c>
      <c r="E78" t="s">
        <v>1014</v>
      </c>
    </row>
    <row r="79" spans="1:6">
      <c r="A79" t="s">
        <v>106</v>
      </c>
      <c r="B79" t="s">
        <v>1013</v>
      </c>
      <c r="C79" t="s">
        <v>1013</v>
      </c>
      <c r="D79" t="s">
        <v>921</v>
      </c>
      <c r="E79" t="s">
        <v>1015</v>
      </c>
    </row>
    <row r="80" spans="1:6">
      <c r="A80" t="s">
        <v>109</v>
      </c>
      <c r="B80" t="s">
        <v>1013</v>
      </c>
      <c r="C80" t="s">
        <v>1013</v>
      </c>
      <c r="D80" t="s">
        <v>921</v>
      </c>
      <c r="E80" t="s">
        <v>1016</v>
      </c>
    </row>
    <row r="81" spans="1:5">
      <c r="A81" t="s">
        <v>112</v>
      </c>
      <c r="B81" t="s">
        <v>1013</v>
      </c>
      <c r="C81" t="s">
        <v>1013</v>
      </c>
      <c r="D81" t="s">
        <v>921</v>
      </c>
      <c r="E81" t="s">
        <v>1017</v>
      </c>
    </row>
    <row r="82" spans="1:5">
      <c r="A82" t="s">
        <v>115</v>
      </c>
      <c r="B82" t="s">
        <v>1013</v>
      </c>
      <c r="C82" t="s">
        <v>1013</v>
      </c>
      <c r="D82" t="s">
        <v>921</v>
      </c>
      <c r="E82" t="s">
        <v>1018</v>
      </c>
    </row>
    <row r="83" spans="1:5">
      <c r="A83" t="s">
        <v>119</v>
      </c>
      <c r="B83" t="s">
        <v>1013</v>
      </c>
      <c r="C83" t="s">
        <v>1013</v>
      </c>
      <c r="D83" t="s">
        <v>921</v>
      </c>
      <c r="E83" t="s">
        <v>1019</v>
      </c>
    </row>
    <row r="84" spans="1:5">
      <c r="A84" t="s">
        <v>122</v>
      </c>
      <c r="B84" t="s">
        <v>1013</v>
      </c>
      <c r="C84" t="s">
        <v>1013</v>
      </c>
      <c r="D84" t="s">
        <v>921</v>
      </c>
      <c r="E84" t="s">
        <v>1020</v>
      </c>
    </row>
    <row r="85" spans="1:5">
      <c r="A85" t="s">
        <v>125</v>
      </c>
      <c r="B85" t="s">
        <v>1013</v>
      </c>
      <c r="C85" t="s">
        <v>1013</v>
      </c>
      <c r="D85" t="s">
        <v>921</v>
      </c>
      <c r="E85" t="s">
        <v>1021</v>
      </c>
    </row>
    <row r="87" spans="1:5">
      <c r="A87" s="47" t="s">
        <v>1022</v>
      </c>
      <c r="B87" s="48"/>
      <c r="C87" s="48"/>
    </row>
    <row r="88" spans="1:5">
      <c r="A88" s="49" t="s">
        <v>1023</v>
      </c>
      <c r="B88" s="49" t="s">
        <v>1024</v>
      </c>
      <c r="C88" s="49" t="s">
        <v>47</v>
      </c>
    </row>
    <row r="89" spans="1:5">
      <c r="A89" t="s">
        <v>1025</v>
      </c>
      <c r="B89" t="s">
        <v>921</v>
      </c>
      <c r="C89" t="s">
        <v>1026</v>
      </c>
    </row>
    <row r="90" spans="1:5">
      <c r="A90" t="s">
        <v>1027</v>
      </c>
      <c r="B90" t="s">
        <v>921</v>
      </c>
      <c r="C90" t="s">
        <v>1028</v>
      </c>
    </row>
    <row r="91" spans="1:5">
      <c r="A91" t="s">
        <v>1029</v>
      </c>
      <c r="B91" t="s">
        <v>921</v>
      </c>
      <c r="C91" t="s">
        <v>1028</v>
      </c>
    </row>
    <row r="92" spans="1:5">
      <c r="A92" t="s">
        <v>1030</v>
      </c>
      <c r="B92" t="s">
        <v>921</v>
      </c>
      <c r="C92" t="s">
        <v>1028</v>
      </c>
    </row>
    <row r="93" spans="1:5">
      <c r="A93" t="s">
        <v>1031</v>
      </c>
      <c r="B93" t="s">
        <v>921</v>
      </c>
      <c r="C93" t="s">
        <v>1028</v>
      </c>
    </row>
    <row r="94" spans="1:5">
      <c r="A94" t="s">
        <v>1032</v>
      </c>
      <c r="B94" t="s">
        <v>921</v>
      </c>
      <c r="C94" t="s">
        <v>1033</v>
      </c>
    </row>
    <row r="95" spans="1:5">
      <c r="A95" t="s">
        <v>1034</v>
      </c>
      <c r="B95" t="s">
        <v>921</v>
      </c>
      <c r="C95" t="s">
        <v>1035</v>
      </c>
    </row>
    <row r="96" spans="1:5">
      <c r="A96" t="s">
        <v>1036</v>
      </c>
      <c r="B96" t="s">
        <v>921</v>
      </c>
      <c r="C96" t="s">
        <v>1037</v>
      </c>
    </row>
    <row r="98" spans="1:3">
      <c r="A98" s="47" t="s">
        <v>1038</v>
      </c>
      <c r="B98" s="48"/>
      <c r="C98" s="48"/>
    </row>
    <row r="99" spans="1:3">
      <c r="A99" s="49" t="s">
        <v>1023</v>
      </c>
      <c r="B99" s="49" t="s">
        <v>1024</v>
      </c>
      <c r="C99" s="49" t="s">
        <v>47</v>
      </c>
    </row>
    <row r="100" spans="1:3">
      <c r="A100" t="s">
        <v>1039</v>
      </c>
      <c r="B100" t="s">
        <v>921</v>
      </c>
      <c r="C100" t="s">
        <v>1040</v>
      </c>
    </row>
    <row r="101" spans="1:3">
      <c r="A101" t="s">
        <v>1041</v>
      </c>
      <c r="B101" t="s">
        <v>921</v>
      </c>
      <c r="C101" t="s">
        <v>1042</v>
      </c>
    </row>
    <row r="102" spans="1:3">
      <c r="A102" t="s">
        <v>1043</v>
      </c>
      <c r="B102" t="s">
        <v>921</v>
      </c>
      <c r="C102" t="s">
        <v>1044</v>
      </c>
    </row>
    <row r="103" spans="1:3">
      <c r="A103" t="s">
        <v>1045</v>
      </c>
      <c r="B103" t="s">
        <v>921</v>
      </c>
      <c r="C103" t="s">
        <v>1046</v>
      </c>
    </row>
    <row r="104" spans="1:3">
      <c r="A104" t="s">
        <v>1047</v>
      </c>
      <c r="B104" t="s">
        <v>921</v>
      </c>
      <c r="C104" t="s">
        <v>1048</v>
      </c>
    </row>
    <row r="105" spans="1:3">
      <c r="A105" t="s">
        <v>1049</v>
      </c>
      <c r="B105" t="s">
        <v>921</v>
      </c>
      <c r="C105" t="s">
        <v>1050</v>
      </c>
    </row>
    <row r="106" spans="1:3">
      <c r="A106" t="s">
        <v>1051</v>
      </c>
      <c r="B106" t="s">
        <v>921</v>
      </c>
      <c r="C106" t="s">
        <v>1052</v>
      </c>
    </row>
    <row r="107" spans="1:3">
      <c r="A107" t="s">
        <v>1053</v>
      </c>
      <c r="B107" t="s">
        <v>921</v>
      </c>
      <c r="C107" t="s">
        <v>1054</v>
      </c>
    </row>
    <row r="108" spans="1:3">
      <c r="A108" t="s">
        <v>1055</v>
      </c>
      <c r="B108" t="s">
        <v>921</v>
      </c>
      <c r="C108" t="s">
        <v>1056</v>
      </c>
    </row>
    <row r="110" spans="1:3">
      <c r="A110" s="47" t="s">
        <v>1057</v>
      </c>
      <c r="B110" s="48"/>
      <c r="C110" s="48"/>
    </row>
    <row r="111" spans="1:3">
      <c r="A111" s="49" t="s">
        <v>1023</v>
      </c>
      <c r="B111" s="49" t="s">
        <v>1024</v>
      </c>
      <c r="C111" s="49" t="s">
        <v>47</v>
      </c>
    </row>
    <row r="112" spans="1:3">
      <c r="A112" t="s">
        <v>1058</v>
      </c>
      <c r="B112" t="s">
        <v>921</v>
      </c>
      <c r="C112" t="s">
        <v>1059</v>
      </c>
    </row>
  </sheetData>
  <phoneticPr fontId="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3C15D-0290-494D-89EA-2909BA44CB51}">
  <dimension ref="A1:BR19"/>
  <sheetViews>
    <sheetView workbookViewId="0">
      <selection activeCell="A2" sqref="A2:A19"/>
    </sheetView>
  </sheetViews>
  <sheetFormatPr defaultRowHeight="13.5"/>
  <sheetData>
    <row r="1" spans="1:70">
      <c r="A1" t="s">
        <v>535</v>
      </c>
      <c r="B1" t="s">
        <v>536</v>
      </c>
      <c r="C1" t="s">
        <v>537</v>
      </c>
      <c r="D1" t="s">
        <v>538</v>
      </c>
      <c r="E1" t="s">
        <v>539</v>
      </c>
      <c r="F1" t="s">
        <v>540</v>
      </c>
      <c r="G1" t="s">
        <v>541</v>
      </c>
      <c r="H1" t="s">
        <v>542</v>
      </c>
      <c r="I1" t="s">
        <v>543</v>
      </c>
      <c r="J1" t="s">
        <v>544</v>
      </c>
      <c r="K1" t="s">
        <v>545</v>
      </c>
      <c r="L1" t="s">
        <v>546</v>
      </c>
      <c r="M1" t="s">
        <v>54</v>
      </c>
      <c r="N1" t="s">
        <v>547</v>
      </c>
      <c r="O1" t="s">
        <v>548</v>
      </c>
      <c r="P1" t="s">
        <v>549</v>
      </c>
      <c r="Q1" t="s">
        <v>550</v>
      </c>
      <c r="R1" t="s">
        <v>372</v>
      </c>
      <c r="S1" t="s">
        <v>551</v>
      </c>
      <c r="T1" t="s">
        <v>552</v>
      </c>
      <c r="U1" t="s">
        <v>553</v>
      </c>
      <c r="V1" t="s">
        <v>554</v>
      </c>
      <c r="W1" t="s">
        <v>555</v>
      </c>
      <c r="X1" t="s">
        <v>556</v>
      </c>
      <c r="Y1" t="s">
        <v>557</v>
      </c>
      <c r="Z1" t="s">
        <v>558</v>
      </c>
      <c r="AA1" t="s">
        <v>559</v>
      </c>
      <c r="AB1" t="s">
        <v>560</v>
      </c>
      <c r="AC1" t="s">
        <v>561</v>
      </c>
      <c r="AD1" t="s">
        <v>562</v>
      </c>
      <c r="AE1" t="s">
        <v>563</v>
      </c>
      <c r="AF1" t="s">
        <v>564</v>
      </c>
      <c r="AG1" t="s">
        <v>565</v>
      </c>
      <c r="AH1" t="s">
        <v>566</v>
      </c>
      <c r="AI1" t="s">
        <v>567</v>
      </c>
      <c r="AJ1" t="s">
        <v>568</v>
      </c>
      <c r="AK1" t="s">
        <v>569</v>
      </c>
      <c r="AL1" t="s">
        <v>570</v>
      </c>
      <c r="AM1" t="s">
        <v>571</v>
      </c>
      <c r="AN1" t="s">
        <v>572</v>
      </c>
      <c r="AO1" t="s">
        <v>573</v>
      </c>
      <c r="AP1" t="s">
        <v>574</v>
      </c>
      <c r="AQ1" t="s">
        <v>575</v>
      </c>
      <c r="AR1" t="s">
        <v>576</v>
      </c>
      <c r="AS1" t="s">
        <v>577</v>
      </c>
      <c r="AT1" t="s">
        <v>578</v>
      </c>
      <c r="AU1" t="s">
        <v>579</v>
      </c>
      <c r="AV1" t="s">
        <v>580</v>
      </c>
      <c r="AW1" t="s">
        <v>581</v>
      </c>
      <c r="AX1" t="s">
        <v>582</v>
      </c>
      <c r="AY1" t="s">
        <v>583</v>
      </c>
      <c r="AZ1" t="s">
        <v>584</v>
      </c>
      <c r="BA1" t="s">
        <v>585</v>
      </c>
      <c r="BB1" t="s">
        <v>586</v>
      </c>
      <c r="BC1" t="s">
        <v>587</v>
      </c>
      <c r="BD1" t="s">
        <v>588</v>
      </c>
      <c r="BE1" t="s">
        <v>589</v>
      </c>
      <c r="BF1" t="s">
        <v>590</v>
      </c>
      <c r="BG1" t="s">
        <v>591</v>
      </c>
      <c r="BH1" t="s">
        <v>592</v>
      </c>
      <c r="BI1" t="s">
        <v>593</v>
      </c>
      <c r="BJ1" t="s">
        <v>594</v>
      </c>
      <c r="BK1" t="s">
        <v>595</v>
      </c>
      <c r="BL1" t="s">
        <v>596</v>
      </c>
      <c r="BM1" t="s">
        <v>597</v>
      </c>
      <c r="BN1" t="s">
        <v>598</v>
      </c>
      <c r="BO1" t="s">
        <v>599</v>
      </c>
      <c r="BP1" t="s">
        <v>600</v>
      </c>
      <c r="BQ1" t="s">
        <v>601</v>
      </c>
      <c r="BR1" t="s">
        <v>602</v>
      </c>
    </row>
    <row r="2" spans="1:70">
      <c r="A2" t="s">
        <v>1218</v>
      </c>
      <c r="B2">
        <v>15513203.909628799</v>
      </c>
      <c r="C2">
        <v>617.97483343502097</v>
      </c>
      <c r="D2">
        <v>102.22394330033001</v>
      </c>
      <c r="E2">
        <v>593.997803214295</v>
      </c>
      <c r="F2">
        <v>2595333.5493798102</v>
      </c>
      <c r="G2">
        <v>1630481.38578821</v>
      </c>
      <c r="H2">
        <v>2.3048203873610299E-5</v>
      </c>
      <c r="I2">
        <v>6.8200503236293095E-5</v>
      </c>
      <c r="J2">
        <v>0.471717723289031</v>
      </c>
      <c r="K2">
        <v>9005.0430614720299</v>
      </c>
      <c r="L2">
        <v>4.6429387983550402E-3</v>
      </c>
      <c r="M2">
        <v>87</v>
      </c>
      <c r="N2">
        <v>2454.7763</v>
      </c>
      <c r="O2">
        <v>2.8502295699234199E-6</v>
      </c>
      <c r="P2">
        <v>5.9847340050885496E-3</v>
      </c>
      <c r="Q2">
        <v>1.905E-3</v>
      </c>
      <c r="R2">
        <v>0.69596000000000002</v>
      </c>
      <c r="S2">
        <v>4097869.2867187499</v>
      </c>
      <c r="T2">
        <v>297.601629</v>
      </c>
      <c r="U2">
        <v>568.50204776551698</v>
      </c>
      <c r="V2">
        <v>0.03</v>
      </c>
      <c r="W2">
        <v>68567.659028818802</v>
      </c>
      <c r="X2">
        <v>3.2271405788035702E-2</v>
      </c>
      <c r="Y2">
        <v>5.5666133634366899</v>
      </c>
      <c r="Z2">
        <v>5.56661336910736</v>
      </c>
      <c r="AA2">
        <v>-5.6706737083800404E-9</v>
      </c>
      <c r="AB2">
        <v>1.3614675770691901E-5</v>
      </c>
      <c r="AC2">
        <v>720.35473121908399</v>
      </c>
      <c r="AD2">
        <v>2177.47549110504</v>
      </c>
      <c r="AE2">
        <v>568.50204896906405</v>
      </c>
      <c r="AF2">
        <v>1.20354718546878E-6</v>
      </c>
      <c r="AG2">
        <v>1.3697685204244601E-5</v>
      </c>
      <c r="AH2">
        <v>40.9229470599644</v>
      </c>
      <c r="AI2">
        <v>0.26247686576124701</v>
      </c>
      <c r="AJ2">
        <v>31.313778285684698</v>
      </c>
      <c r="AK2">
        <v>6.1313277221784404</v>
      </c>
      <c r="AL2">
        <v>1.30194062706561</v>
      </c>
      <c r="AM2">
        <v>617.97483341916598</v>
      </c>
      <c r="AN2">
        <v>1.5854539014981098E-8</v>
      </c>
      <c r="AO2">
        <v>8.3009433552672595E-8</v>
      </c>
      <c r="AP2">
        <v>3.0673929315847399</v>
      </c>
      <c r="AQ2">
        <v>3.5550369420451298E-5</v>
      </c>
      <c r="AR2">
        <v>6.8903473188986196E-6</v>
      </c>
      <c r="AS2">
        <v>15.7517715612631</v>
      </c>
      <c r="AT2">
        <v>10.734764195132099</v>
      </c>
      <c r="AU2">
        <v>2.8176272606243402</v>
      </c>
      <c r="AV2">
        <v>0.24976567096039901</v>
      </c>
      <c r="AW2">
        <v>9.2473079938719203E-3</v>
      </c>
      <c r="AX2">
        <v>0.249765663799177</v>
      </c>
      <c r="AY2">
        <v>7.1612217544814197E-9</v>
      </c>
      <c r="AZ2">
        <v>964852.16359160398</v>
      </c>
      <c r="BA2">
        <v>1.1589767014976E-5</v>
      </c>
      <c r="BB2">
        <v>4104860.0840422399</v>
      </c>
      <c r="BC2">
        <v>6990.79732348584</v>
      </c>
      <c r="BD2">
        <v>0.170595908125794</v>
      </c>
      <c r="BE2">
        <v>2492126.1</v>
      </c>
      <c r="BF2">
        <v>1.64713177396691</v>
      </c>
      <c r="BG2">
        <v>1</v>
      </c>
      <c r="BH2">
        <v>-3.1E-2</v>
      </c>
      <c r="BI2">
        <v>4.5999999999999999E-2</v>
      </c>
      <c r="BJ2">
        <v>5625</v>
      </c>
      <c r="BK2">
        <v>1</v>
      </c>
      <c r="BL2">
        <v>320.37320443502102</v>
      </c>
      <c r="BM2">
        <v>4.1048600840422402</v>
      </c>
      <c r="BN2">
        <v>320.37320443502102</v>
      </c>
      <c r="BO2">
        <v>1</v>
      </c>
      <c r="BP2">
        <v>78609.133765161794</v>
      </c>
      <c r="BQ2">
        <v>1</v>
      </c>
      <c r="BR2">
        <v>0.69596000000000002</v>
      </c>
    </row>
    <row r="3" spans="1:70">
      <c r="A3" t="s">
        <v>1219</v>
      </c>
      <c r="B3">
        <v>15513203.909628799</v>
      </c>
      <c r="C3">
        <v>617.97483343502097</v>
      </c>
      <c r="D3">
        <v>102.22394330033001</v>
      </c>
      <c r="E3">
        <v>593.997803214295</v>
      </c>
      <c r="F3">
        <v>2595333.5493798102</v>
      </c>
      <c r="G3">
        <v>1630481.38578821</v>
      </c>
      <c r="H3">
        <v>2.3048203873610299E-5</v>
      </c>
      <c r="I3">
        <v>6.8200503236293095E-5</v>
      </c>
      <c r="J3">
        <v>0.471717723289031</v>
      </c>
      <c r="K3">
        <v>9005.0430614720299</v>
      </c>
      <c r="L3">
        <v>4.6429387983550402E-3</v>
      </c>
      <c r="M3">
        <v>88</v>
      </c>
      <c r="N3">
        <v>2495.4632000000001</v>
      </c>
      <c r="O3">
        <v>2.8502295699234199E-6</v>
      </c>
      <c r="P3">
        <v>5.9847340050885496E-3</v>
      </c>
      <c r="Q3">
        <v>1.905E-3</v>
      </c>
      <c r="R3">
        <v>0.69596000000000002</v>
      </c>
      <c r="S3">
        <v>4136705.8414062499</v>
      </c>
      <c r="T3">
        <v>299.287194</v>
      </c>
      <c r="U3">
        <v>568.29629096474002</v>
      </c>
      <c r="V3">
        <v>0.03</v>
      </c>
      <c r="W3">
        <v>69704.139565208097</v>
      </c>
      <c r="X3">
        <v>3.2032461781834103E-2</v>
      </c>
      <c r="Y3">
        <v>5.5873366792250403</v>
      </c>
      <c r="Z3">
        <v>5.5873367167956198</v>
      </c>
      <c r="AA3">
        <v>-3.7570576871814898E-8</v>
      </c>
      <c r="AB3">
        <v>1.32726112596687E-5</v>
      </c>
      <c r="AC3">
        <v>719.77886931629405</v>
      </c>
      <c r="AD3">
        <v>2205.3561738366702</v>
      </c>
      <c r="AE3">
        <v>568.29629096474002</v>
      </c>
      <c r="AF3">
        <v>0</v>
      </c>
      <c r="AG3">
        <v>1.33542453950293E-5</v>
      </c>
      <c r="AH3">
        <v>41.977621803451598</v>
      </c>
      <c r="AI3">
        <v>0.26583765409093302</v>
      </c>
      <c r="AJ3">
        <v>30.919545962055398</v>
      </c>
      <c r="AK3">
        <v>6.1084275896789801</v>
      </c>
      <c r="AL3">
        <v>1.30194062706561</v>
      </c>
      <c r="AM3">
        <v>617.97483343217095</v>
      </c>
      <c r="AN3">
        <v>2.8491058401414201E-9</v>
      </c>
      <c r="AO3">
        <v>8.1634135360624305E-8</v>
      </c>
      <c r="AP3">
        <v>3.0881938416443999</v>
      </c>
      <c r="AQ3">
        <v>3.5073074506174303E-5</v>
      </c>
      <c r="AR3">
        <v>6.7179397651949504E-6</v>
      </c>
      <c r="AS3">
        <v>15.554278148698801</v>
      </c>
      <c r="AT3">
        <v>10.6716786144446</v>
      </c>
      <c r="AU3">
        <v>2.8369340080763199</v>
      </c>
      <c r="AV3">
        <v>0.25125983356807702</v>
      </c>
      <c r="AW3">
        <v>9.0149722452664005E-3</v>
      </c>
      <c r="AX3">
        <v>0.25125982808730601</v>
      </c>
      <c r="AY3">
        <v>5.48077089268517E-9</v>
      </c>
      <c r="AZ3">
        <v>964852.16359160398</v>
      </c>
      <c r="BA3">
        <v>1.13571479980346E-5</v>
      </c>
      <c r="BB3">
        <v>4119534.3250941802</v>
      </c>
      <c r="BC3">
        <v>-17171.516312067899</v>
      </c>
      <c r="BD3">
        <v>-0.41510121749992501</v>
      </c>
      <c r="BE3">
        <v>2429034.2999999998</v>
      </c>
      <c r="BF3">
        <v>1.6959556005834</v>
      </c>
      <c r="BG3">
        <v>1</v>
      </c>
      <c r="BH3">
        <v>-8.6999999999999994E-2</v>
      </c>
      <c r="BI3">
        <v>4.5999999999999999E-2</v>
      </c>
      <c r="BJ3">
        <v>5625</v>
      </c>
      <c r="BK3">
        <v>1</v>
      </c>
      <c r="BL3">
        <v>318.68763943502103</v>
      </c>
      <c r="BM3">
        <v>4.1195343250941798</v>
      </c>
      <c r="BN3">
        <v>318.68763943502103</v>
      </c>
      <c r="BO3">
        <v>1</v>
      </c>
      <c r="BP3">
        <v>77666.800373863996</v>
      </c>
      <c r="BQ3">
        <v>1</v>
      </c>
      <c r="BR3">
        <v>0.69596000000000002</v>
      </c>
    </row>
    <row r="4" spans="1:70">
      <c r="A4" t="s">
        <v>1220</v>
      </c>
      <c r="B4">
        <v>15513203.909628799</v>
      </c>
      <c r="C4">
        <v>617.97483343502097</v>
      </c>
      <c r="D4">
        <v>102.22394330033001</v>
      </c>
      <c r="E4">
        <v>593.997803214295</v>
      </c>
      <c r="F4">
        <v>2595333.5493798102</v>
      </c>
      <c r="G4">
        <v>1630481.38578821</v>
      </c>
      <c r="H4">
        <v>2.3048203873610299E-5</v>
      </c>
      <c r="I4">
        <v>6.8200503236293095E-5</v>
      </c>
      <c r="J4">
        <v>0.471717723289031</v>
      </c>
      <c r="K4">
        <v>9005.0430614720299</v>
      </c>
      <c r="L4">
        <v>4.6429387983550402E-3</v>
      </c>
      <c r="M4">
        <v>89</v>
      </c>
      <c r="N4">
        <v>3065.0798</v>
      </c>
      <c r="O4">
        <v>2.8502295699234199E-6</v>
      </c>
      <c r="P4">
        <v>5.9847340050885496E-3</v>
      </c>
      <c r="Q4">
        <v>1.905E-3</v>
      </c>
      <c r="R4">
        <v>0.69596000000000002</v>
      </c>
      <c r="S4">
        <v>4954920.55078125</v>
      </c>
      <c r="T4">
        <v>297.601629</v>
      </c>
      <c r="U4">
        <v>559.93793936308396</v>
      </c>
      <c r="V4">
        <v>0.03</v>
      </c>
      <c r="W4">
        <v>85614.867074657697</v>
      </c>
      <c r="X4">
        <v>2.92516122202446E-2</v>
      </c>
      <c r="Y4">
        <v>5.84689232788807</v>
      </c>
      <c r="Z4">
        <v>5.8468923760100697</v>
      </c>
      <c r="AA4">
        <v>-4.8121992612948401E-8</v>
      </c>
      <c r="AB4">
        <v>9.6341998605828001E-6</v>
      </c>
      <c r="AC4">
        <v>717.52337235897096</v>
      </c>
      <c r="AD4">
        <v>2588.5055549133999</v>
      </c>
      <c r="AE4">
        <v>559.93794053831698</v>
      </c>
      <c r="AF4">
        <v>1.1752337059078899E-6</v>
      </c>
      <c r="AG4">
        <v>9.7108608383791295E-6</v>
      </c>
      <c r="AH4">
        <v>57.830713901019401</v>
      </c>
      <c r="AI4">
        <v>0.31202317905973298</v>
      </c>
      <c r="AJ4">
        <v>26.390149315627699</v>
      </c>
      <c r="AK4">
        <v>6.25223397831091</v>
      </c>
      <c r="AL4">
        <v>1.30194062706561</v>
      </c>
      <c r="AM4">
        <v>617.97483343534202</v>
      </c>
      <c r="AN4">
        <v>-3.2162006391445201E-10</v>
      </c>
      <c r="AO4">
        <v>7.6660977796326005E-8</v>
      </c>
      <c r="AP4">
        <v>3.3567688203976198</v>
      </c>
      <c r="AQ4">
        <v>2.9685206739005301E-5</v>
      </c>
      <c r="AR4">
        <v>4.8937609080877303E-6</v>
      </c>
      <c r="AS4">
        <v>13.299241254596501</v>
      </c>
      <c r="AT4">
        <v>9.8885349253689903</v>
      </c>
      <c r="AU4">
        <v>3.0854521036568299</v>
      </c>
      <c r="AV4">
        <v>0.27131671674079</v>
      </c>
      <c r="AW4">
        <v>6.5437043735636097E-3</v>
      </c>
      <c r="AX4">
        <v>0.27131670857468299</v>
      </c>
      <c r="AY4">
        <v>8.16610784548644E-9</v>
      </c>
      <c r="AZ4">
        <v>964852.16359160398</v>
      </c>
      <c r="BA4">
        <v>8.8433872951337296E-6</v>
      </c>
      <c r="BB4">
        <v>4968225.7665866502</v>
      </c>
      <c r="BC4">
        <v>13305.215805396399</v>
      </c>
      <c r="BD4">
        <v>0.26852531072972702</v>
      </c>
      <c r="BE4">
        <v>2996860.5</v>
      </c>
      <c r="BF4">
        <v>1.6578101538548899</v>
      </c>
      <c r="BG4">
        <v>1</v>
      </c>
      <c r="BH4">
        <v>-8.7999999999999995E-2</v>
      </c>
      <c r="BI4">
        <v>4.5999999999999999E-2</v>
      </c>
      <c r="BJ4">
        <v>5625</v>
      </c>
      <c r="BK4">
        <v>1</v>
      </c>
      <c r="BL4">
        <v>320.37320443502102</v>
      </c>
      <c r="BM4">
        <v>4.9682257665866496</v>
      </c>
      <c r="BN4">
        <v>320.37320443502102</v>
      </c>
      <c r="BO4">
        <v>1</v>
      </c>
      <c r="BP4">
        <v>78609.133765161794</v>
      </c>
      <c r="BQ4">
        <v>1</v>
      </c>
      <c r="BR4">
        <v>0.69596000000000002</v>
      </c>
    </row>
    <row r="5" spans="1:70">
      <c r="A5" t="s">
        <v>1221</v>
      </c>
      <c r="B5">
        <v>15513203.909628799</v>
      </c>
      <c r="C5">
        <v>617.97483343502097</v>
      </c>
      <c r="D5">
        <v>102.22394330033001</v>
      </c>
      <c r="E5">
        <v>593.997803214295</v>
      </c>
      <c r="F5">
        <v>2595333.5493798102</v>
      </c>
      <c r="G5">
        <v>1630481.38578821</v>
      </c>
      <c r="H5">
        <v>2.3048203873610299E-5</v>
      </c>
      <c r="I5">
        <v>6.8200503236293095E-5</v>
      </c>
      <c r="J5">
        <v>0.471717723289031</v>
      </c>
      <c r="K5">
        <v>9005.0430614720299</v>
      </c>
      <c r="L5">
        <v>4.6429387983550402E-3</v>
      </c>
      <c r="M5">
        <v>90</v>
      </c>
      <c r="N5">
        <v>3173.5781999999999</v>
      </c>
      <c r="O5">
        <v>2.8502295699234199E-6</v>
      </c>
      <c r="P5">
        <v>5.9847340050885496E-3</v>
      </c>
      <c r="Q5">
        <v>1.905E-3</v>
      </c>
      <c r="R5">
        <v>0.69596000000000002</v>
      </c>
      <c r="S5">
        <v>5110644.04296875</v>
      </c>
      <c r="T5">
        <v>297.039762</v>
      </c>
      <c r="U5">
        <v>558.37015764060095</v>
      </c>
      <c r="V5">
        <v>0.03</v>
      </c>
      <c r="W5">
        <v>88645.481838362393</v>
      </c>
      <c r="X5">
        <v>2.8816656506257102E-2</v>
      </c>
      <c r="Y5">
        <v>5.8908532659419297</v>
      </c>
      <c r="Z5">
        <v>5.8908532754526899</v>
      </c>
      <c r="AA5">
        <v>-9.5107628439450293E-9</v>
      </c>
      <c r="AB5">
        <v>9.1223563377912495E-6</v>
      </c>
      <c r="AC5">
        <v>717.06123860589105</v>
      </c>
      <c r="AD5">
        <v>2660.13336692034</v>
      </c>
      <c r="AE5">
        <v>558.37015881121295</v>
      </c>
      <c r="AF5">
        <v>1.1706123359545001E-6</v>
      </c>
      <c r="AG5">
        <v>9.1977921023088102E-6</v>
      </c>
      <c r="AH5">
        <v>61.075519873575303</v>
      </c>
      <c r="AI5">
        <v>0.32065732611384001</v>
      </c>
      <c r="AJ5">
        <v>25.687510418213101</v>
      </c>
      <c r="AK5">
        <v>6.2788993108083497</v>
      </c>
      <c r="AL5">
        <v>1.30194062706561</v>
      </c>
      <c r="AM5">
        <v>617.97483342798398</v>
      </c>
      <c r="AN5">
        <v>7.0365331339417001E-9</v>
      </c>
      <c r="AO5">
        <v>7.5435764517559E-8</v>
      </c>
      <c r="AP5">
        <v>3.4030833187201099</v>
      </c>
      <c r="AQ5">
        <v>2.88826992864974E-5</v>
      </c>
      <c r="AR5">
        <v>4.6366139334131804E-6</v>
      </c>
      <c r="AS5">
        <v>12.949093368819099</v>
      </c>
      <c r="AT5">
        <v>9.7551288778245997</v>
      </c>
      <c r="AU5">
        <v>3.1280535418591402</v>
      </c>
      <c r="AV5">
        <v>0.27502977686097202</v>
      </c>
      <c r="AW5">
        <v>6.1960519740763701E-3</v>
      </c>
      <c r="AX5">
        <v>0.275029766199827</v>
      </c>
      <c r="AY5">
        <v>1.0661144800305801E-8</v>
      </c>
      <c r="AZ5">
        <v>964852.16359160398</v>
      </c>
      <c r="BA5">
        <v>8.4872148523710207E-6</v>
      </c>
      <c r="BB5">
        <v>5093985.6078710603</v>
      </c>
      <c r="BC5">
        <v>-16658.4350976879</v>
      </c>
      <c r="BD5">
        <v>-0.32595569086065801</v>
      </c>
      <c r="BE5">
        <v>3091498.2</v>
      </c>
      <c r="BF5">
        <v>1.64774011767856</v>
      </c>
      <c r="BG5">
        <v>1</v>
      </c>
      <c r="BH5">
        <v>-9.6000000000000002E-2</v>
      </c>
      <c r="BI5">
        <v>4.5999999999999999E-2</v>
      </c>
      <c r="BJ5">
        <v>5625</v>
      </c>
      <c r="BK5">
        <v>1</v>
      </c>
      <c r="BL5">
        <v>320.93507143502097</v>
      </c>
      <c r="BM5">
        <v>5.0939856078710601</v>
      </c>
      <c r="BN5">
        <v>320.93507143502097</v>
      </c>
      <c r="BO5">
        <v>1</v>
      </c>
      <c r="BP5">
        <v>78924.514362200105</v>
      </c>
      <c r="BQ5">
        <v>1</v>
      </c>
      <c r="BR5">
        <v>0.69596000000000002</v>
      </c>
    </row>
    <row r="6" spans="1:70">
      <c r="A6" t="s">
        <v>1222</v>
      </c>
      <c r="B6">
        <v>15513203.909628799</v>
      </c>
      <c r="C6">
        <v>617.97483343502097</v>
      </c>
      <c r="D6">
        <v>102.22394330033001</v>
      </c>
      <c r="E6">
        <v>593.997803214295</v>
      </c>
      <c r="F6">
        <v>2595333.5493798102</v>
      </c>
      <c r="G6">
        <v>1630481.38578821</v>
      </c>
      <c r="H6">
        <v>2.3048203873610299E-5</v>
      </c>
      <c r="I6">
        <v>6.8200503236293095E-5</v>
      </c>
      <c r="J6">
        <v>0.471717723289031</v>
      </c>
      <c r="K6">
        <v>9005.0430614720299</v>
      </c>
      <c r="L6">
        <v>4.6429387983550402E-3</v>
      </c>
      <c r="M6">
        <v>91</v>
      </c>
      <c r="N6">
        <v>3688.9456</v>
      </c>
      <c r="O6">
        <v>2.8502295699234199E-6</v>
      </c>
      <c r="P6">
        <v>5.9847340050885496E-3</v>
      </c>
      <c r="Q6">
        <v>1.905E-3</v>
      </c>
      <c r="R6">
        <v>0.69596000000000002</v>
      </c>
      <c r="S6">
        <v>5747924.19921875</v>
      </c>
      <c r="T6">
        <v>299.79285099999998</v>
      </c>
      <c r="U6">
        <v>552.64827739678697</v>
      </c>
      <c r="V6">
        <v>0.03</v>
      </c>
      <c r="W6">
        <v>103040.90196596</v>
      </c>
      <c r="X6">
        <v>2.7042139441522301E-2</v>
      </c>
      <c r="Y6">
        <v>6.0810626264231198</v>
      </c>
      <c r="Z6">
        <v>6.0810626347094399</v>
      </c>
      <c r="AA6">
        <v>-8.2863165218327595E-9</v>
      </c>
      <c r="AB6">
        <v>7.1945474511830199E-6</v>
      </c>
      <c r="AC6">
        <v>713.16603646585497</v>
      </c>
      <c r="AD6">
        <v>2995.4024894891299</v>
      </c>
      <c r="AE6">
        <v>552.64827739678697</v>
      </c>
      <c r="AF6">
        <v>0</v>
      </c>
      <c r="AG6">
        <v>7.2656642902191999E-6</v>
      </c>
      <c r="AH6">
        <v>77.440959224056598</v>
      </c>
      <c r="AI6">
        <v>0.36107127742482398</v>
      </c>
      <c r="AJ6">
        <v>22.848912233821299</v>
      </c>
      <c r="AK6">
        <v>6.2766619231604297</v>
      </c>
      <c r="AL6">
        <v>1.30194062706561</v>
      </c>
      <c r="AM6">
        <v>617.97483340516396</v>
      </c>
      <c r="AN6">
        <v>2.9856892069801701E-8</v>
      </c>
      <c r="AO6">
        <v>7.1116839036175797E-8</v>
      </c>
      <c r="AP6">
        <v>3.6059925277070102</v>
      </c>
      <c r="AQ6">
        <v>2.5723691829225998E-5</v>
      </c>
      <c r="AR6">
        <v>3.6683905646276899E-6</v>
      </c>
      <c r="AS6">
        <v>11.5362795062511</v>
      </c>
      <c r="AT6">
        <v>9.1774840464651692</v>
      </c>
      <c r="AU6">
        <v>3.3137258882031202</v>
      </c>
      <c r="AV6">
        <v>0.29226663950388998</v>
      </c>
      <c r="AW6">
        <v>4.8866529969692103E-3</v>
      </c>
      <c r="AX6">
        <v>0.29226663210291198</v>
      </c>
      <c r="AY6">
        <v>7.4009780526296303E-9</v>
      </c>
      <c r="AZ6">
        <v>964852.16359160398</v>
      </c>
      <c r="BA6">
        <v>7.1335954335943296E-6</v>
      </c>
      <c r="BB6">
        <v>5713596.7175446004</v>
      </c>
      <c r="BC6">
        <v>-34327.4816741506</v>
      </c>
      <c r="BD6">
        <v>-0.59721528128043699</v>
      </c>
      <c r="BE6">
        <v>3523677.03</v>
      </c>
      <c r="BF6">
        <v>1.6214870627756099</v>
      </c>
      <c r="BG6">
        <v>1</v>
      </c>
      <c r="BH6">
        <v>-4.3999999999999997E-2</v>
      </c>
      <c r="BI6">
        <v>4.5999999999999999E-2</v>
      </c>
      <c r="BJ6">
        <v>5625</v>
      </c>
      <c r="BK6">
        <v>1</v>
      </c>
      <c r="BL6">
        <v>318.18198243502098</v>
      </c>
      <c r="BM6">
        <v>5.7135967175445996</v>
      </c>
      <c r="BN6">
        <v>318.18198243502098</v>
      </c>
      <c r="BO6">
        <v>1</v>
      </c>
      <c r="BP6">
        <v>77385.215351478095</v>
      </c>
      <c r="BQ6">
        <v>1</v>
      </c>
      <c r="BR6">
        <v>0.69596000000000002</v>
      </c>
    </row>
    <row r="7" spans="1:70">
      <c r="A7" t="s">
        <v>1223</v>
      </c>
      <c r="B7">
        <v>15513203.909628799</v>
      </c>
      <c r="C7">
        <v>617.97483343502097</v>
      </c>
      <c r="D7">
        <v>102.22394330033001</v>
      </c>
      <c r="E7">
        <v>593.997803214295</v>
      </c>
      <c r="F7">
        <v>2595333.5493798102</v>
      </c>
      <c r="G7">
        <v>1630481.38578821</v>
      </c>
      <c r="H7">
        <v>2.3048203873610299E-5</v>
      </c>
      <c r="I7">
        <v>6.8200503236293095E-5</v>
      </c>
      <c r="J7">
        <v>0.471717723289031</v>
      </c>
      <c r="K7">
        <v>9005.0430614720299</v>
      </c>
      <c r="L7">
        <v>4.6429387983550402E-3</v>
      </c>
      <c r="M7">
        <v>92</v>
      </c>
      <c r="N7">
        <v>3743.1948000000002</v>
      </c>
      <c r="O7">
        <v>2.8502295699234199E-6</v>
      </c>
      <c r="P7">
        <v>5.9847340050885496E-3</v>
      </c>
      <c r="Q7">
        <v>1.905E-3</v>
      </c>
      <c r="R7">
        <v>0.69596000000000002</v>
      </c>
      <c r="S7">
        <v>5818430.76171875</v>
      </c>
      <c r="T7">
        <v>299.79285099999998</v>
      </c>
      <c r="U7">
        <v>552.04039046242099</v>
      </c>
      <c r="V7">
        <v>0.03</v>
      </c>
      <c r="W7">
        <v>104556.20934781199</v>
      </c>
      <c r="X7">
        <v>2.6878779410128499E-2</v>
      </c>
      <c r="Y7">
        <v>6.0995139434554897</v>
      </c>
      <c r="Z7">
        <v>6.0995139494937103</v>
      </c>
      <c r="AA7">
        <v>-6.0382214783771798E-9</v>
      </c>
      <c r="AB7">
        <v>7.0299887495018698E-6</v>
      </c>
      <c r="AC7">
        <v>712.86880958241397</v>
      </c>
      <c r="AD7">
        <v>3030.2580390165499</v>
      </c>
      <c r="AE7">
        <v>552.04039159110903</v>
      </c>
      <c r="AF7">
        <v>1.1286880408078999E-6</v>
      </c>
      <c r="AG7">
        <v>7.1016910484292499E-6</v>
      </c>
      <c r="AH7">
        <v>79.253705184390796</v>
      </c>
      <c r="AI7">
        <v>0.36527282891494101</v>
      </c>
      <c r="AJ7">
        <v>22.593130068361798</v>
      </c>
      <c r="AK7">
        <v>6.2816316748190104</v>
      </c>
      <c r="AL7">
        <v>1.30194062706561</v>
      </c>
      <c r="AM7">
        <v>617.97483335695802</v>
      </c>
      <c r="AN7">
        <v>7.8062271313683596E-8</v>
      </c>
      <c r="AO7">
        <v>7.1702298927383497E-8</v>
      </c>
      <c r="AP7">
        <v>3.62629500694442</v>
      </c>
      <c r="AQ7">
        <v>2.5436460509795199E-5</v>
      </c>
      <c r="AR7">
        <v>3.5866966736783201E-6</v>
      </c>
      <c r="AS7">
        <v>11.410620922758699</v>
      </c>
      <c r="AT7">
        <v>9.1227229078292797</v>
      </c>
      <c r="AU7">
        <v>3.3322828039499299</v>
      </c>
      <c r="AV7">
        <v>0.29401220299448499</v>
      </c>
      <c r="AW7">
        <v>4.7748820651345204E-3</v>
      </c>
      <c r="AX7">
        <v>0.29401219958410302</v>
      </c>
      <c r="AY7">
        <v>3.41038181028708E-9</v>
      </c>
      <c r="AZ7">
        <v>964852.16359160398</v>
      </c>
      <c r="BA7">
        <v>7.0144487586045699E-6</v>
      </c>
      <c r="BB7">
        <v>5858482.6376443496</v>
      </c>
      <c r="BC7">
        <v>40051.875925598702</v>
      </c>
      <c r="BD7">
        <v>0.68836216440199505</v>
      </c>
      <c r="BE7">
        <v>3722416.2</v>
      </c>
      <c r="BF7">
        <v>1.5738386904839801</v>
      </c>
      <c r="BG7">
        <v>1</v>
      </c>
      <c r="BH7">
        <v>-0.06</v>
      </c>
      <c r="BI7">
        <v>4.5999999999999999E-2</v>
      </c>
      <c r="BJ7">
        <v>5625</v>
      </c>
      <c r="BK7">
        <v>1</v>
      </c>
      <c r="BL7">
        <v>318.18198243502098</v>
      </c>
      <c r="BM7">
        <v>5.8584826376443502</v>
      </c>
      <c r="BN7">
        <v>318.18198243502098</v>
      </c>
      <c r="BO7">
        <v>1</v>
      </c>
      <c r="BP7">
        <v>77385.215351478095</v>
      </c>
      <c r="BQ7">
        <v>1</v>
      </c>
      <c r="BR7">
        <v>0.69596000000000002</v>
      </c>
    </row>
    <row r="8" spans="1:70">
      <c r="A8" t="s">
        <v>1224</v>
      </c>
      <c r="B8">
        <v>15513203.909628799</v>
      </c>
      <c r="C8">
        <v>617.97483343502097</v>
      </c>
      <c r="D8">
        <v>102.22394330033001</v>
      </c>
      <c r="E8">
        <v>593.997803214295</v>
      </c>
      <c r="F8">
        <v>2595333.5493798102</v>
      </c>
      <c r="G8">
        <v>1630481.38578821</v>
      </c>
      <c r="H8">
        <v>2.3048203873610299E-5</v>
      </c>
      <c r="I8">
        <v>6.8200503236293095E-5</v>
      </c>
      <c r="J8">
        <v>0.471717723289031</v>
      </c>
      <c r="K8">
        <v>9005.0430614720299</v>
      </c>
      <c r="L8">
        <v>4.6429387983550402E-3</v>
      </c>
      <c r="M8">
        <v>93</v>
      </c>
      <c r="N8">
        <v>3878.8177999999998</v>
      </c>
      <c r="O8">
        <v>2.8502295699234199E-6</v>
      </c>
      <c r="P8">
        <v>5.9847340050885496E-3</v>
      </c>
      <c r="Q8">
        <v>1.905E-3</v>
      </c>
      <c r="R8">
        <v>0.69596000000000002</v>
      </c>
      <c r="S8">
        <v>5983178.7109375</v>
      </c>
      <c r="T8">
        <v>300.35468500000002</v>
      </c>
      <c r="U8">
        <v>550.67499722295304</v>
      </c>
      <c r="V8">
        <v>0.03</v>
      </c>
      <c r="W8">
        <v>108344.477802443</v>
      </c>
      <c r="X8">
        <v>2.6486711415857098E-2</v>
      </c>
      <c r="Y8">
        <v>6.1444919577194002</v>
      </c>
      <c r="Z8">
        <v>6.14449198407703</v>
      </c>
      <c r="AA8">
        <v>-2.6357624527406599E-8</v>
      </c>
      <c r="AB8">
        <v>6.6438869072487296E-6</v>
      </c>
      <c r="AC8">
        <v>711.93507803276395</v>
      </c>
      <c r="AD8">
        <v>3117.0646607314402</v>
      </c>
      <c r="AE8">
        <v>550.67499834230398</v>
      </c>
      <c r="AF8">
        <v>1.1193507134521501E-6</v>
      </c>
      <c r="AG8">
        <v>6.7140037241579403E-6</v>
      </c>
      <c r="AH8">
        <v>83.859443061068802</v>
      </c>
      <c r="AI8">
        <v>0.37573665736587902</v>
      </c>
      <c r="AJ8">
        <v>21.9716364730625</v>
      </c>
      <c r="AK8">
        <v>6.2809935015079601</v>
      </c>
      <c r="AL8">
        <v>1.30194062706561</v>
      </c>
      <c r="AM8">
        <v>617.97483348010803</v>
      </c>
      <c r="AN8">
        <v>-4.5087404032528899E-8</v>
      </c>
      <c r="AO8">
        <v>7.0116816909218294E-8</v>
      </c>
      <c r="AP8">
        <v>3.6744541654997001</v>
      </c>
      <c r="AQ8">
        <v>2.4774065078631202E-5</v>
      </c>
      <c r="AR8">
        <v>3.3920602705335801E-6</v>
      </c>
      <c r="AS8">
        <v>11.1005471877705</v>
      </c>
      <c r="AT8">
        <v>8.9849720164940408</v>
      </c>
      <c r="AU8">
        <v>3.3759833520034301</v>
      </c>
      <c r="AV8">
        <v>0.29847081349627103</v>
      </c>
      <c r="AW8">
        <v>4.5126354488763502E-3</v>
      </c>
      <c r="AX8">
        <v>0.29847079894022999</v>
      </c>
      <c r="AY8">
        <v>1.4556041372237899E-8</v>
      </c>
      <c r="AZ8">
        <v>964852.16359160398</v>
      </c>
      <c r="BA8">
        <v>6.7422435994005804E-6</v>
      </c>
      <c r="BB8">
        <v>5960234.7666947404</v>
      </c>
      <c r="BC8">
        <v>-22943.944242757701</v>
      </c>
      <c r="BD8">
        <v>-0.38347415899203002</v>
      </c>
      <c r="BE8">
        <v>3753962.1</v>
      </c>
      <c r="BF8">
        <v>1.58771841801353</v>
      </c>
      <c r="BG8">
        <v>1</v>
      </c>
      <c r="BH8">
        <v>-0.105</v>
      </c>
      <c r="BI8">
        <v>4.5999999999999999E-2</v>
      </c>
      <c r="BJ8">
        <v>5625</v>
      </c>
      <c r="BK8">
        <v>1</v>
      </c>
      <c r="BL8">
        <v>317.62014843501998</v>
      </c>
      <c r="BM8">
        <v>5.9602347666947404</v>
      </c>
      <c r="BN8">
        <v>317.62014843501998</v>
      </c>
      <c r="BO8">
        <v>1</v>
      </c>
      <c r="BP8">
        <v>77072.946817082804</v>
      </c>
      <c r="BQ8">
        <v>1</v>
      </c>
      <c r="BR8">
        <v>0.69596000000000002</v>
      </c>
    </row>
    <row r="9" spans="1:70">
      <c r="A9" t="s">
        <v>1225</v>
      </c>
      <c r="B9">
        <v>17236893.2329209</v>
      </c>
      <c r="C9">
        <v>626.57723583796803</v>
      </c>
      <c r="D9">
        <v>122.583590976701</v>
      </c>
      <c r="E9">
        <v>560.26337686439001</v>
      </c>
      <c r="F9">
        <v>2538890.6454807199</v>
      </c>
      <c r="G9">
        <v>1699798.64659754</v>
      </c>
      <c r="H9">
        <v>2.4290890628326198E-5</v>
      </c>
      <c r="I9">
        <v>6.4066005508525405E-5</v>
      </c>
      <c r="J9">
        <v>0.452884810527584</v>
      </c>
      <c r="K9">
        <v>11219.515372648901</v>
      </c>
      <c r="L9">
        <v>3.02925386118211E-3</v>
      </c>
      <c r="M9">
        <v>94</v>
      </c>
      <c r="N9">
        <v>2414.0893999999998</v>
      </c>
      <c r="O9">
        <v>2.8502295699234199E-6</v>
      </c>
      <c r="P9">
        <v>5.9847340050885496E-3</v>
      </c>
      <c r="Q9">
        <v>1.905E-3</v>
      </c>
      <c r="R9">
        <v>0.69596000000000002</v>
      </c>
      <c r="S9">
        <v>4716479.4921875</v>
      </c>
      <c r="T9">
        <v>297.72296123937798</v>
      </c>
      <c r="U9">
        <v>552.19483876595996</v>
      </c>
      <c r="V9">
        <v>0.03</v>
      </c>
      <c r="W9">
        <v>71782.847556931301</v>
      </c>
      <c r="X9">
        <v>2.93937295782228E-2</v>
      </c>
      <c r="Y9">
        <v>5.8327404707964403</v>
      </c>
      <c r="Z9">
        <v>5.8327404814836799</v>
      </c>
      <c r="AA9">
        <v>-1.06872386496093E-8</v>
      </c>
      <c r="AB9">
        <v>9.5112532420647704E-6</v>
      </c>
      <c r="AC9">
        <v>756.56315358993004</v>
      </c>
      <c r="AD9">
        <v>2175.5698943971502</v>
      </c>
      <c r="AE9">
        <v>552.19484033159199</v>
      </c>
      <c r="AF9">
        <v>1.5656313507861299E-6</v>
      </c>
      <c r="AG9">
        <v>9.6199830487172706E-6</v>
      </c>
      <c r="AH9">
        <v>38.2189869295226</v>
      </c>
      <c r="AI9">
        <v>0.26118213535816798</v>
      </c>
      <c r="AJ9">
        <v>21.972646199895198</v>
      </c>
      <c r="AK9">
        <v>7.5540476227607902</v>
      </c>
      <c r="AL9">
        <v>1.5871354414155801</v>
      </c>
      <c r="AM9">
        <v>626.57723583961103</v>
      </c>
      <c r="AN9">
        <v>-1.6430021787527899E-9</v>
      </c>
      <c r="AO9">
        <v>1.08729806652504E-7</v>
      </c>
      <c r="AP9">
        <v>2.5873921221799998</v>
      </c>
      <c r="AQ9">
        <v>2.8267659196909399E-5</v>
      </c>
      <c r="AR9">
        <v>4.8643564276848896E-6</v>
      </c>
      <c r="AS9">
        <v>11.1104959576782</v>
      </c>
      <c r="AT9">
        <v>8.9894512165513891</v>
      </c>
      <c r="AU9">
        <v>2.3478840644369798</v>
      </c>
      <c r="AV9">
        <v>0.239508057743026</v>
      </c>
      <c r="AW9">
        <v>7.5451857095720299E-3</v>
      </c>
      <c r="AX9">
        <v>0.23950805262581801</v>
      </c>
      <c r="AY9">
        <v>5.1172078241457103E-9</v>
      </c>
      <c r="AZ9">
        <v>839091.99888317997</v>
      </c>
      <c r="BA9">
        <v>1.09251546971135E-5</v>
      </c>
      <c r="BB9">
        <v>4678674.5335018402</v>
      </c>
      <c r="BC9">
        <v>-37804.958685657897</v>
      </c>
      <c r="BD9">
        <v>-0.80155036713885996</v>
      </c>
      <c r="BE9">
        <v>2492126.1</v>
      </c>
      <c r="BF9">
        <v>1.8773827429927601</v>
      </c>
      <c r="BG9">
        <v>1</v>
      </c>
      <c r="BH9">
        <v>-8.5999999999999993E-2</v>
      </c>
      <c r="BI9">
        <v>4.5999999999999999E-2</v>
      </c>
      <c r="BJ9">
        <v>5625</v>
      </c>
      <c r="BK9">
        <v>1</v>
      </c>
      <c r="BL9">
        <v>328.85427459859</v>
      </c>
      <c r="BM9">
        <v>4.67867453350184</v>
      </c>
      <c r="BN9">
        <v>328.85427459859</v>
      </c>
      <c r="BO9">
        <v>1</v>
      </c>
      <c r="BP9">
        <v>83436.791953877706</v>
      </c>
      <c r="BQ9">
        <v>1</v>
      </c>
      <c r="BR9">
        <v>0.69596000000000002</v>
      </c>
    </row>
    <row r="10" spans="1:70">
      <c r="A10" t="s">
        <v>1226</v>
      </c>
      <c r="B10">
        <v>17236893.2329209</v>
      </c>
      <c r="C10">
        <v>626.57723583796803</v>
      </c>
      <c r="D10">
        <v>122.583590976701</v>
      </c>
      <c r="E10">
        <v>560.26337686439001</v>
      </c>
      <c r="F10">
        <v>2538890.6454807199</v>
      </c>
      <c r="G10">
        <v>1699798.64659754</v>
      </c>
      <c r="H10">
        <v>2.4290890628326198E-5</v>
      </c>
      <c r="I10">
        <v>6.4066005508525405E-5</v>
      </c>
      <c r="J10">
        <v>0.452884810527584</v>
      </c>
      <c r="K10">
        <v>11219.515372648901</v>
      </c>
      <c r="L10">
        <v>3.02925386118211E-3</v>
      </c>
      <c r="M10">
        <v>95</v>
      </c>
      <c r="N10">
        <v>2983.7060000000001</v>
      </c>
      <c r="O10">
        <v>2.8502295699234199E-6</v>
      </c>
      <c r="P10">
        <v>5.9847340050885496E-3</v>
      </c>
      <c r="Q10">
        <v>1.905E-3</v>
      </c>
      <c r="R10">
        <v>0.69596000000000002</v>
      </c>
      <c r="S10">
        <v>5580558.33984375</v>
      </c>
      <c r="T10">
        <v>298.28542199985401</v>
      </c>
      <c r="U10">
        <v>541.89637898543504</v>
      </c>
      <c r="V10">
        <v>0.03</v>
      </c>
      <c r="W10">
        <v>88720.373384971303</v>
      </c>
      <c r="X10">
        <v>2.68977240407712E-2</v>
      </c>
      <c r="Y10">
        <v>6.0973655573623198</v>
      </c>
      <c r="Z10">
        <v>6.0973655637760196</v>
      </c>
      <c r="AA10">
        <v>-6.4136980171269897E-9</v>
      </c>
      <c r="AB10">
        <v>6.8041134902182196E-6</v>
      </c>
      <c r="AC10">
        <v>750.16720050724598</v>
      </c>
      <c r="AD10">
        <v>2572.2083193029998</v>
      </c>
      <c r="AE10">
        <v>541.89638048710697</v>
      </c>
      <c r="AF10">
        <v>1.5016718180049799E-6</v>
      </c>
      <c r="AG10">
        <v>6.9078012993455902E-6</v>
      </c>
      <c r="AH10">
        <v>53.425102897599501</v>
      </c>
      <c r="AI10">
        <v>0.30879948428766202</v>
      </c>
      <c r="AJ10">
        <v>18.654387370360901</v>
      </c>
      <c r="AK10">
        <v>7.5792120787916</v>
      </c>
      <c r="AL10">
        <v>1.5871354414155801</v>
      </c>
      <c r="AM10">
        <v>626.57723580032905</v>
      </c>
      <c r="AN10">
        <v>3.7639438232872602E-8</v>
      </c>
      <c r="AO10">
        <v>1.03687809127369E-7</v>
      </c>
      <c r="AP10">
        <v>2.7912976817185098</v>
      </c>
      <c r="AQ10">
        <v>2.4288575239716499E-5</v>
      </c>
      <c r="AR10">
        <v>3.50574455423648E-6</v>
      </c>
      <c r="AS10">
        <v>9.4671971734994695</v>
      </c>
      <c r="AT10">
        <v>8.1891644719153405</v>
      </c>
      <c r="AU10">
        <v>2.5288097656742998</v>
      </c>
      <c r="AV10">
        <v>0.26248791604421101</v>
      </c>
      <c r="AW10">
        <v>5.3976377840146703E-3</v>
      </c>
      <c r="AX10">
        <v>0.262487915736966</v>
      </c>
      <c r="AY10">
        <v>3.0724500721390799E-10</v>
      </c>
      <c r="AZ10">
        <v>839091.99888317997</v>
      </c>
      <c r="BA10">
        <v>8.7015352747195395E-6</v>
      </c>
      <c r="BB10">
        <v>5601877.7572918804</v>
      </c>
      <c r="BC10">
        <v>21319.417448125801</v>
      </c>
      <c r="BD10">
        <v>0.38203018676304501</v>
      </c>
      <c r="BE10">
        <v>3028406.4</v>
      </c>
      <c r="BF10">
        <v>1.8497774133920299</v>
      </c>
      <c r="BG10">
        <v>1</v>
      </c>
      <c r="BH10">
        <v>-0.114</v>
      </c>
      <c r="BI10">
        <v>4.5999999999999999E-2</v>
      </c>
      <c r="BJ10">
        <v>5625</v>
      </c>
      <c r="BK10">
        <v>1</v>
      </c>
      <c r="BL10">
        <v>328.29181383811402</v>
      </c>
      <c r="BM10">
        <v>5.6018777572918799</v>
      </c>
      <c r="BN10">
        <v>328.29181383811402</v>
      </c>
      <c r="BO10">
        <v>1</v>
      </c>
      <c r="BP10">
        <v>83112.169926069793</v>
      </c>
      <c r="BQ10">
        <v>1</v>
      </c>
      <c r="BR10">
        <v>0.69596000000000002</v>
      </c>
    </row>
    <row r="11" spans="1:70">
      <c r="A11" t="s">
        <v>1227</v>
      </c>
      <c r="B11">
        <v>17236893.2329209</v>
      </c>
      <c r="C11">
        <v>626.57723583796803</v>
      </c>
      <c r="D11">
        <v>122.583590976701</v>
      </c>
      <c r="E11">
        <v>560.26337686439001</v>
      </c>
      <c r="F11">
        <v>2538890.6454807199</v>
      </c>
      <c r="G11">
        <v>1699798.64659754</v>
      </c>
      <c r="H11">
        <v>2.4290890628326198E-5</v>
      </c>
      <c r="I11">
        <v>6.4066005508525405E-5</v>
      </c>
      <c r="J11">
        <v>0.452884810527584</v>
      </c>
      <c r="K11">
        <v>11219.515372648901</v>
      </c>
      <c r="L11">
        <v>3.02925386118211E-3</v>
      </c>
      <c r="M11">
        <v>96</v>
      </c>
      <c r="N11">
        <v>3051.5174999999999</v>
      </c>
      <c r="O11">
        <v>2.8502295699234199E-6</v>
      </c>
      <c r="P11">
        <v>5.9847340050885496E-3</v>
      </c>
      <c r="Q11">
        <v>1.905E-3</v>
      </c>
      <c r="R11">
        <v>0.69596000000000002</v>
      </c>
      <c r="S11">
        <v>5690958.73046875</v>
      </c>
      <c r="T11">
        <v>297.72296123937798</v>
      </c>
      <c r="U11">
        <v>540.63260892442099</v>
      </c>
      <c r="V11">
        <v>0.03</v>
      </c>
      <c r="W11">
        <v>90736.745507357002</v>
      </c>
      <c r="X11">
        <v>2.6652018899410601E-2</v>
      </c>
      <c r="Y11">
        <v>6.1254069043171304</v>
      </c>
      <c r="Z11">
        <v>6.1254069065536001</v>
      </c>
      <c r="AA11">
        <v>-2.2364643470495999E-9</v>
      </c>
      <c r="AB11">
        <v>6.5650387724955899E-6</v>
      </c>
      <c r="AC11">
        <v>749.70007426479799</v>
      </c>
      <c r="AD11">
        <v>2618.6247319272102</v>
      </c>
      <c r="AE11">
        <v>540.63261042142199</v>
      </c>
      <c r="AF11">
        <v>1.4970006532166699E-6</v>
      </c>
      <c r="AG11">
        <v>6.6681128485185796E-6</v>
      </c>
      <c r="AH11">
        <v>55.370649883255901</v>
      </c>
      <c r="AI11">
        <v>0.31437188064968102</v>
      </c>
      <c r="AJ11">
        <v>18.332057974186199</v>
      </c>
      <c r="AK11">
        <v>7.5956723949668401</v>
      </c>
      <c r="AL11">
        <v>1.5871354414155801</v>
      </c>
      <c r="AM11">
        <v>626.57723599291603</v>
      </c>
      <c r="AN11">
        <v>-1.54947997543786E-7</v>
      </c>
      <c r="AO11">
        <v>1.03074076022991E-7</v>
      </c>
      <c r="AP11">
        <v>2.8129098029571802</v>
      </c>
      <c r="AQ11">
        <v>2.39167815385433E-5</v>
      </c>
      <c r="AR11">
        <v>3.3855934622707901E-6</v>
      </c>
      <c r="AS11">
        <v>9.3077152467751691</v>
      </c>
      <c r="AT11">
        <v>8.1042182633086597</v>
      </c>
      <c r="AU11">
        <v>2.54773833663184</v>
      </c>
      <c r="AV11">
        <v>0.265171466325345</v>
      </c>
      <c r="AW11">
        <v>5.2079821100701499E-3</v>
      </c>
      <c r="AX11">
        <v>0.26517146592355201</v>
      </c>
      <c r="AY11">
        <v>4.0179243265825402E-10</v>
      </c>
      <c r="AZ11">
        <v>839091.99888317997</v>
      </c>
      <c r="BA11">
        <v>8.5025056663387703E-6</v>
      </c>
      <c r="BB11">
        <v>5699074.5077937599</v>
      </c>
      <c r="BC11">
        <v>8115.7773250062</v>
      </c>
      <c r="BD11">
        <v>0.14260826179524499</v>
      </c>
      <c r="BE11">
        <v>3028406.4</v>
      </c>
      <c r="BF11">
        <v>1.88187242894275</v>
      </c>
      <c r="BG11">
        <v>1</v>
      </c>
      <c r="BH11">
        <v>-0.156</v>
      </c>
      <c r="BI11">
        <v>4.5999999999999999E-2</v>
      </c>
      <c r="BJ11">
        <v>5625</v>
      </c>
      <c r="BK11">
        <v>1</v>
      </c>
      <c r="BL11">
        <v>328.85427459859</v>
      </c>
      <c r="BM11">
        <v>5.6990745077937603</v>
      </c>
      <c r="BN11">
        <v>328.85427459859</v>
      </c>
      <c r="BO11">
        <v>1</v>
      </c>
      <c r="BP11">
        <v>83436.791953877706</v>
      </c>
      <c r="BQ11">
        <v>1</v>
      </c>
      <c r="BR11">
        <v>0.69596000000000002</v>
      </c>
    </row>
    <row r="12" spans="1:70">
      <c r="A12" t="s">
        <v>1228</v>
      </c>
      <c r="B12">
        <v>17236893.2329209</v>
      </c>
      <c r="C12">
        <v>626.57723583796803</v>
      </c>
      <c r="D12">
        <v>122.583590976701</v>
      </c>
      <c r="E12">
        <v>560.26337686439001</v>
      </c>
      <c r="F12">
        <v>2538890.6454807199</v>
      </c>
      <c r="G12">
        <v>1699798.64659754</v>
      </c>
      <c r="H12">
        <v>2.4290890628326198E-5</v>
      </c>
      <c r="I12">
        <v>6.4066005508525405E-5</v>
      </c>
      <c r="J12">
        <v>0.452884810527584</v>
      </c>
      <c r="K12">
        <v>11219.515372648901</v>
      </c>
      <c r="L12">
        <v>3.02925386118211E-3</v>
      </c>
      <c r="M12">
        <v>97</v>
      </c>
      <c r="N12">
        <v>3607.5718000000002</v>
      </c>
      <c r="O12">
        <v>2.8502295699234199E-6</v>
      </c>
      <c r="P12">
        <v>5.9847340050885496E-3</v>
      </c>
      <c r="Q12">
        <v>1.905E-3</v>
      </c>
      <c r="R12">
        <v>0.69596000000000002</v>
      </c>
      <c r="S12">
        <v>6458440.91796875</v>
      </c>
      <c r="T12">
        <v>299.91649569120898</v>
      </c>
      <c r="U12">
        <v>533.09467146414204</v>
      </c>
      <c r="V12">
        <v>0.03</v>
      </c>
      <c r="W12">
        <v>107270.99691092</v>
      </c>
      <c r="X12">
        <v>2.49258812093941E-2</v>
      </c>
      <c r="Y12">
        <v>6.33395158653222</v>
      </c>
      <c r="Z12">
        <v>6.3339516227232</v>
      </c>
      <c r="AA12">
        <v>-3.6190980878814103E-8</v>
      </c>
      <c r="AB12">
        <v>5.0224850177624702E-6</v>
      </c>
      <c r="AC12">
        <v>743.45448910431696</v>
      </c>
      <c r="AD12">
        <v>2993.8675842437601</v>
      </c>
      <c r="AE12">
        <v>533.09467289868701</v>
      </c>
      <c r="AF12">
        <v>1.43454485623806E-6</v>
      </c>
      <c r="AG12">
        <v>5.1214787246255901E-6</v>
      </c>
      <c r="AH12">
        <v>72.376614774611696</v>
      </c>
      <c r="AI12">
        <v>0.35942064221708903</v>
      </c>
      <c r="AJ12">
        <v>16.097668385355</v>
      </c>
      <c r="AK12">
        <v>7.5496133980388</v>
      </c>
      <c r="AL12">
        <v>1.5871354414155801</v>
      </c>
      <c r="AM12">
        <v>626.57723575488603</v>
      </c>
      <c r="AN12">
        <v>8.3082341006956995E-8</v>
      </c>
      <c r="AO12">
        <v>9.89937068631156E-8</v>
      </c>
      <c r="AP12">
        <v>2.9729312272630799</v>
      </c>
      <c r="AQ12">
        <v>2.1411378270521601E-5</v>
      </c>
      <c r="AR12">
        <v>2.6102362157443499E-6</v>
      </c>
      <c r="AS12">
        <v>8.2044111218226998</v>
      </c>
      <c r="AT12">
        <v>7.4733597565857099</v>
      </c>
      <c r="AU12">
        <v>2.6860797632313802</v>
      </c>
      <c r="AV12">
        <v>0.28685146403169698</v>
      </c>
      <c r="AW12">
        <v>3.9842890540399897E-3</v>
      </c>
      <c r="AX12">
        <v>0.28685145425894398</v>
      </c>
      <c r="AY12">
        <v>9.7727537728964397E-9</v>
      </c>
      <c r="AZ12">
        <v>839091.99888317997</v>
      </c>
      <c r="BA12">
        <v>7.2021101847798799E-6</v>
      </c>
      <c r="BB12">
        <v>6461742.3902446302</v>
      </c>
      <c r="BC12">
        <v>3301.4722758755101</v>
      </c>
      <c r="BD12">
        <v>5.1118719174005497E-2</v>
      </c>
      <c r="BE12">
        <v>3722416.2</v>
      </c>
      <c r="BF12">
        <v>1.73590002919196</v>
      </c>
      <c r="BG12">
        <v>1</v>
      </c>
      <c r="BH12">
        <v>-7.5999999999999998E-2</v>
      </c>
      <c r="BI12">
        <v>4.5999999999999999E-2</v>
      </c>
      <c r="BJ12">
        <v>5625</v>
      </c>
      <c r="BK12">
        <v>1</v>
      </c>
      <c r="BL12">
        <v>326.660740146759</v>
      </c>
      <c r="BM12">
        <v>6.4617423902446296</v>
      </c>
      <c r="BN12">
        <v>326.660740146759</v>
      </c>
      <c r="BO12">
        <v>1</v>
      </c>
      <c r="BP12">
        <v>82174.379941487699</v>
      </c>
      <c r="BQ12">
        <v>1</v>
      </c>
      <c r="BR12">
        <v>0.69596000000000002</v>
      </c>
    </row>
    <row r="13" spans="1:70">
      <c r="A13" t="s">
        <v>1229</v>
      </c>
      <c r="B13">
        <v>17236893.2329209</v>
      </c>
      <c r="C13">
        <v>626.57723583796803</v>
      </c>
      <c r="D13">
        <v>122.583590976701</v>
      </c>
      <c r="E13">
        <v>560.26337686439001</v>
      </c>
      <c r="F13">
        <v>2538890.6454807199</v>
      </c>
      <c r="G13">
        <v>1699798.64659754</v>
      </c>
      <c r="H13">
        <v>2.4290890628326198E-5</v>
      </c>
      <c r="I13">
        <v>6.4066005508525405E-5</v>
      </c>
      <c r="J13">
        <v>0.452884810527584</v>
      </c>
      <c r="K13">
        <v>11219.515372648901</v>
      </c>
      <c r="L13">
        <v>3.02925386118211E-3</v>
      </c>
      <c r="M13">
        <v>98</v>
      </c>
      <c r="N13">
        <v>3648.2586999999999</v>
      </c>
      <c r="O13">
        <v>2.8502295699234199E-6</v>
      </c>
      <c r="P13">
        <v>5.9847340050885496E-3</v>
      </c>
      <c r="Q13">
        <v>1.905E-3</v>
      </c>
      <c r="R13">
        <v>0.69596000000000002</v>
      </c>
      <c r="S13">
        <v>6580462.40234375</v>
      </c>
      <c r="T13">
        <v>296.598009128623</v>
      </c>
      <c r="U13">
        <v>531.532065946241</v>
      </c>
      <c r="V13">
        <v>0.03</v>
      </c>
      <c r="W13">
        <v>108480.820184351</v>
      </c>
      <c r="X13">
        <v>2.4816475679600599E-2</v>
      </c>
      <c r="Y13">
        <v>6.3478981126908902</v>
      </c>
      <c r="Z13">
        <v>6.3478981428997603</v>
      </c>
      <c r="AA13">
        <v>-3.0208874512993602E-8</v>
      </c>
      <c r="AB13">
        <v>4.9327349369830401E-6</v>
      </c>
      <c r="AC13">
        <v>744.36519528991198</v>
      </c>
      <c r="AD13">
        <v>3020.9812058765401</v>
      </c>
      <c r="AE13">
        <v>531.532065946241</v>
      </c>
      <c r="AF13">
        <v>0</v>
      </c>
      <c r="AG13">
        <v>5.0325441469802902E-6</v>
      </c>
      <c r="AH13">
        <v>73.693492147012293</v>
      </c>
      <c r="AI13">
        <v>0.36267569442827202</v>
      </c>
      <c r="AJ13">
        <v>15.9613871766629</v>
      </c>
      <c r="AK13">
        <v>7.6321306002262901</v>
      </c>
      <c r="AL13">
        <v>1.5871354414155801</v>
      </c>
      <c r="AM13">
        <v>626.57723576590001</v>
      </c>
      <c r="AN13">
        <v>7.2068246481649099E-8</v>
      </c>
      <c r="AO13">
        <v>9.9809209997249298E-8</v>
      </c>
      <c r="AP13">
        <v>2.9842371503229601</v>
      </c>
      <c r="AQ13">
        <v>2.12494495590012E-5</v>
      </c>
      <c r="AR13">
        <v>2.5661766784887702E-6</v>
      </c>
      <c r="AS13">
        <v>8.1389727209168008</v>
      </c>
      <c r="AT13">
        <v>7.4333198534440701</v>
      </c>
      <c r="AU13">
        <v>2.6958844397552899</v>
      </c>
      <c r="AV13">
        <v>0.28835271056766398</v>
      </c>
      <c r="AW13">
        <v>3.9130911782506101E-3</v>
      </c>
      <c r="AX13">
        <v>0.28835269958328302</v>
      </c>
      <c r="AY13">
        <v>1.0984381237921801E-8</v>
      </c>
      <c r="AZ13">
        <v>839091.99888317997</v>
      </c>
      <c r="BA13">
        <v>7.1205633093541401E-6</v>
      </c>
      <c r="BB13">
        <v>6589585.2438255697</v>
      </c>
      <c r="BC13">
        <v>9122.8414818206802</v>
      </c>
      <c r="BD13">
        <v>0.13863526488003999</v>
      </c>
      <c r="BE13">
        <v>3753962.1</v>
      </c>
      <c r="BF13">
        <v>1.7553680799882301</v>
      </c>
      <c r="BG13">
        <v>1</v>
      </c>
      <c r="BH13">
        <v>-9.7000000000000003E-2</v>
      </c>
      <c r="BI13">
        <v>4.5999999999999999E-2</v>
      </c>
      <c r="BJ13">
        <v>5625</v>
      </c>
      <c r="BK13">
        <v>1</v>
      </c>
      <c r="BL13">
        <v>329.97922670934503</v>
      </c>
      <c r="BM13">
        <v>6.58958524382557</v>
      </c>
      <c r="BN13">
        <v>329.97922670934503</v>
      </c>
      <c r="BO13">
        <v>1</v>
      </c>
      <c r="BP13">
        <v>84087.951922949695</v>
      </c>
      <c r="BQ13">
        <v>1</v>
      </c>
      <c r="BR13">
        <v>0.69596000000000002</v>
      </c>
    </row>
    <row r="14" spans="1:70">
      <c r="A14" t="s">
        <v>1230</v>
      </c>
      <c r="B14">
        <v>17236893.2329209</v>
      </c>
      <c r="C14">
        <v>626.57723583796803</v>
      </c>
      <c r="D14">
        <v>122.583590976701</v>
      </c>
      <c r="E14">
        <v>560.26337686439001</v>
      </c>
      <c r="F14">
        <v>2538890.6454807199</v>
      </c>
      <c r="G14">
        <v>1699798.64659754</v>
      </c>
      <c r="H14">
        <v>2.4290890628326198E-5</v>
      </c>
      <c r="I14">
        <v>6.4066005508525405E-5</v>
      </c>
      <c r="J14">
        <v>0.452884810527584</v>
      </c>
      <c r="K14">
        <v>11219.515372648901</v>
      </c>
      <c r="L14">
        <v>3.02925386118211E-3</v>
      </c>
      <c r="M14">
        <v>99</v>
      </c>
      <c r="N14">
        <v>3661.8209999999999</v>
      </c>
      <c r="O14">
        <v>2.8502295699234199E-6</v>
      </c>
      <c r="P14">
        <v>5.9847340050885496E-3</v>
      </c>
      <c r="Q14">
        <v>1.905E-3</v>
      </c>
      <c r="R14">
        <v>0.69596000000000002</v>
      </c>
      <c r="S14">
        <v>6556070.21484375</v>
      </c>
      <c r="T14">
        <v>298.84787197442</v>
      </c>
      <c r="U14">
        <v>532.04418410015796</v>
      </c>
      <c r="V14">
        <v>0.03</v>
      </c>
      <c r="W14">
        <v>108884.094608828</v>
      </c>
      <c r="X14">
        <v>2.4780443082083201E-2</v>
      </c>
      <c r="Y14">
        <v>6.3525115929537899</v>
      </c>
      <c r="Z14">
        <v>6.35251162124099</v>
      </c>
      <c r="AA14">
        <v>-2.8287202802346201E-8</v>
      </c>
      <c r="AB14">
        <v>4.9033833539040099E-6</v>
      </c>
      <c r="AC14">
        <v>743.37492230185705</v>
      </c>
      <c r="AD14">
        <v>3030.0094905242099</v>
      </c>
      <c r="AE14">
        <v>532.04418553390701</v>
      </c>
      <c r="AF14">
        <v>1.4337490483740099E-6</v>
      </c>
      <c r="AG14">
        <v>5.0026835929021301E-6</v>
      </c>
      <c r="AH14">
        <v>74.134620343814404</v>
      </c>
      <c r="AI14">
        <v>0.36375956062304399</v>
      </c>
      <c r="AJ14">
        <v>15.914098440507299</v>
      </c>
      <c r="AK14">
        <v>7.5762043393475498</v>
      </c>
      <c r="AL14">
        <v>1.5871354414155801</v>
      </c>
      <c r="AM14">
        <v>626.57723567065796</v>
      </c>
      <c r="AN14">
        <v>1.67309735843446E-7</v>
      </c>
      <c r="AO14">
        <v>9.9300238998120198E-8</v>
      </c>
      <c r="AP14">
        <v>2.9874752783850802</v>
      </c>
      <c r="AQ14">
        <v>2.1203409915664699E-5</v>
      </c>
      <c r="AR14">
        <v>2.5509919159501302E-6</v>
      </c>
      <c r="AS14">
        <v>8.1149918273799706</v>
      </c>
      <c r="AT14">
        <v>7.4185659693280597</v>
      </c>
      <c r="AU14">
        <v>2.6985742974558402</v>
      </c>
      <c r="AV14">
        <v>0.28890098092923999</v>
      </c>
      <c r="AW14">
        <v>3.88980684972261E-3</v>
      </c>
      <c r="AX14">
        <v>0.28890096959178102</v>
      </c>
      <c r="AY14">
        <v>1.1337458305504801E-8</v>
      </c>
      <c r="AZ14">
        <v>839091.99888317997</v>
      </c>
      <c r="BA14">
        <v>7.0974344353826798E-6</v>
      </c>
      <c r="BB14">
        <v>6577346.4621167704</v>
      </c>
      <c r="BC14">
        <v>21276.2472730232</v>
      </c>
      <c r="BD14">
        <v>0.32452744671421002</v>
      </c>
      <c r="BE14">
        <v>3659324.4</v>
      </c>
      <c r="BF14">
        <v>1.7974209835336701</v>
      </c>
      <c r="BG14">
        <v>1</v>
      </c>
      <c r="BH14">
        <v>-0.13800000000000001</v>
      </c>
      <c r="BI14">
        <v>4.5999999999999999E-2</v>
      </c>
      <c r="BJ14">
        <v>5625</v>
      </c>
      <c r="BK14">
        <v>1</v>
      </c>
      <c r="BL14">
        <v>327.72936386354797</v>
      </c>
      <c r="BM14">
        <v>6.5773464621167701</v>
      </c>
      <c r="BN14">
        <v>327.72936386354797</v>
      </c>
      <c r="BO14">
        <v>1</v>
      </c>
      <c r="BP14">
        <v>82788.186829322003</v>
      </c>
      <c r="BQ14">
        <v>1</v>
      </c>
      <c r="BR14">
        <v>0.69596000000000002</v>
      </c>
    </row>
    <row r="15" spans="1:70">
      <c r="A15" t="s">
        <v>1231</v>
      </c>
      <c r="B15">
        <v>18960582.556212999</v>
      </c>
      <c r="C15">
        <v>634.44823391832597</v>
      </c>
      <c r="D15">
        <v>149.14958101226799</v>
      </c>
      <c r="E15">
        <v>520.38377569771103</v>
      </c>
      <c r="F15">
        <v>2467301.6327637699</v>
      </c>
      <c r="G15">
        <v>1775044.0267545299</v>
      </c>
      <c r="H15">
        <v>2.5972810943896E-5</v>
      </c>
      <c r="I15">
        <v>5.9480773118925399E-5</v>
      </c>
      <c r="J15">
        <v>0.43661798563056398</v>
      </c>
      <c r="K15">
        <v>16063.580349286</v>
      </c>
      <c r="L15">
        <v>1.6624879026359001E-3</v>
      </c>
      <c r="M15">
        <v>100</v>
      </c>
      <c r="N15">
        <v>2793.8337999999999</v>
      </c>
      <c r="O15">
        <v>2.8502295699234199E-6</v>
      </c>
      <c r="P15">
        <v>5.9847340050885496E-3</v>
      </c>
      <c r="Q15">
        <v>1.905E-3</v>
      </c>
      <c r="R15">
        <v>0.69596000000000002</v>
      </c>
      <c r="S15">
        <v>6217053.22265625</v>
      </c>
      <c r="T15">
        <v>298.45770121925898</v>
      </c>
      <c r="U15">
        <v>500.89519821430503</v>
      </c>
      <c r="V15">
        <v>0.03</v>
      </c>
      <c r="W15">
        <v>89478.550965683098</v>
      </c>
      <c r="X15">
        <v>2.45060735861381E-2</v>
      </c>
      <c r="Y15">
        <v>6.3879739049883204</v>
      </c>
      <c r="Z15">
        <v>6.3879739206029802</v>
      </c>
      <c r="AA15">
        <v>-1.5614659787388499E-8</v>
      </c>
      <c r="AB15">
        <v>4.3418879052211302E-6</v>
      </c>
      <c r="AC15">
        <v>804.34669143681504</v>
      </c>
      <c r="AD15">
        <v>2476.1720656518701</v>
      </c>
      <c r="AE15">
        <v>500.89520025777102</v>
      </c>
      <c r="AF15">
        <v>2.04346673626787E-6</v>
      </c>
      <c r="AG15">
        <v>4.52373714015313E-6</v>
      </c>
      <c r="AH15">
        <v>45.947420263063499</v>
      </c>
      <c r="AI15">
        <v>0.29714518171461501</v>
      </c>
      <c r="AJ15">
        <v>11.760159095852</v>
      </c>
      <c r="AK15">
        <v>9.5334112903946195</v>
      </c>
      <c r="AL15">
        <v>2.1883527698787102</v>
      </c>
      <c r="AM15">
        <v>634.44823377510897</v>
      </c>
      <c r="AN15">
        <v>1.4321710750664399E-7</v>
      </c>
      <c r="AO15">
        <v>1.8184923493199599E-7</v>
      </c>
      <c r="AP15">
        <v>2.0490561299738101</v>
      </c>
      <c r="AQ15">
        <v>2.14613523558354E-5</v>
      </c>
      <c r="AR15">
        <v>2.3527931875425599E-6</v>
      </c>
      <c r="AS15">
        <v>6.1164522490802202</v>
      </c>
      <c r="AT15">
        <v>6.0049111528587797</v>
      </c>
      <c r="AU15">
        <v>1.78433041569634</v>
      </c>
      <c r="AV15">
        <v>0.26472571427746899</v>
      </c>
      <c r="AW15">
        <v>4.2819848388863302E-3</v>
      </c>
      <c r="AX15">
        <v>0.26472571373082598</v>
      </c>
      <c r="AY15">
        <v>5.4664256454728399E-10</v>
      </c>
      <c r="AZ15">
        <v>692257.60600924003</v>
      </c>
      <c r="BA15">
        <v>1.04737747501869E-5</v>
      </c>
      <c r="BB15">
        <v>6254602.7657547798</v>
      </c>
      <c r="BC15">
        <v>37549.543098527</v>
      </c>
      <c r="BD15">
        <v>0.60397654248299804</v>
      </c>
      <c r="BE15">
        <v>2996860.5</v>
      </c>
      <c r="BF15">
        <v>2.0870516881765999</v>
      </c>
      <c r="BG15">
        <v>1</v>
      </c>
      <c r="BH15">
        <v>-0.11899999999999999</v>
      </c>
      <c r="BI15">
        <v>4.5999999999999999E-2</v>
      </c>
      <c r="BJ15">
        <v>5625</v>
      </c>
      <c r="BK15">
        <v>1</v>
      </c>
      <c r="BL15">
        <v>335.99053269906699</v>
      </c>
      <c r="BM15">
        <v>6.2546027657547798</v>
      </c>
      <c r="BN15">
        <v>335.99053269906699</v>
      </c>
      <c r="BO15">
        <v>1</v>
      </c>
      <c r="BP15">
        <v>87610.395447477495</v>
      </c>
      <c r="BQ15">
        <v>1</v>
      </c>
      <c r="BR15">
        <v>0.69596000000000002</v>
      </c>
    </row>
    <row r="16" spans="1:70">
      <c r="A16" t="s">
        <v>1232</v>
      </c>
      <c r="B16">
        <v>18960582.556212999</v>
      </c>
      <c r="C16">
        <v>634.44823391832597</v>
      </c>
      <c r="D16">
        <v>149.14958101226799</v>
      </c>
      <c r="E16">
        <v>520.38377569771103</v>
      </c>
      <c r="F16">
        <v>2467301.6327637699</v>
      </c>
      <c r="G16">
        <v>1775044.0267545299</v>
      </c>
      <c r="H16">
        <v>2.5972810943896E-5</v>
      </c>
      <c r="I16">
        <v>5.9480773118925399E-5</v>
      </c>
      <c r="J16">
        <v>0.43661798563056398</v>
      </c>
      <c r="K16">
        <v>16063.580349286</v>
      </c>
      <c r="L16">
        <v>1.6624879026359001E-3</v>
      </c>
      <c r="M16">
        <v>101</v>
      </c>
      <c r="N16">
        <v>2861.6453000000001</v>
      </c>
      <c r="O16">
        <v>2.8502295699234199E-6</v>
      </c>
      <c r="P16">
        <v>5.9847340050885496E-3</v>
      </c>
      <c r="Q16">
        <v>1.905E-3</v>
      </c>
      <c r="R16">
        <v>0.69596000000000002</v>
      </c>
      <c r="S16">
        <v>6336169.43359375</v>
      </c>
      <c r="T16">
        <v>297.89465084987</v>
      </c>
      <c r="U16">
        <v>499.32176043105898</v>
      </c>
      <c r="V16">
        <v>0.03</v>
      </c>
      <c r="W16">
        <v>91650.360455141403</v>
      </c>
      <c r="X16">
        <v>2.4284988303401998E-2</v>
      </c>
      <c r="Y16">
        <v>6.4169853926356204</v>
      </c>
      <c r="Z16">
        <v>6.4169854006844904</v>
      </c>
      <c r="AA16">
        <v>-8.0488700149317099E-9</v>
      </c>
      <c r="AB16">
        <v>4.1762257979177299E-6</v>
      </c>
      <c r="AC16">
        <v>803.22431409887895</v>
      </c>
      <c r="AD16">
        <v>2524.8067203953901</v>
      </c>
      <c r="AE16">
        <v>499.32176246330198</v>
      </c>
      <c r="AF16">
        <v>2.0322430600572299E-6</v>
      </c>
      <c r="AG16">
        <v>4.3579959140971401E-6</v>
      </c>
      <c r="AH16">
        <v>47.770057935032703</v>
      </c>
      <c r="AI16">
        <v>0.30298142933320998</v>
      </c>
      <c r="AJ16">
        <v>11.551808263903601</v>
      </c>
      <c r="AK16">
        <v>9.5327603657751308</v>
      </c>
      <c r="AL16">
        <v>2.1883527698787102</v>
      </c>
      <c r="AM16">
        <v>634.44823371085704</v>
      </c>
      <c r="AN16">
        <v>2.07469156521256E-7</v>
      </c>
      <c r="AO16">
        <v>1.8177011617941499E-7</v>
      </c>
      <c r="AP16">
        <v>2.0626425845364902</v>
      </c>
      <c r="AQ16">
        <v>2.1179555235865299E-5</v>
      </c>
      <c r="AR16">
        <v>2.2698830151382798E-6</v>
      </c>
      <c r="AS16">
        <v>6.0168145838661298</v>
      </c>
      <c r="AT16">
        <v>5.9227899019233599</v>
      </c>
      <c r="AU16">
        <v>1.79449535012504</v>
      </c>
      <c r="AV16">
        <v>0.268147234411445</v>
      </c>
      <c r="AW16">
        <v>4.1186082968530501E-3</v>
      </c>
      <c r="AX16">
        <v>0.26814723367314303</v>
      </c>
      <c r="AY16">
        <v>7.3830180857825698E-10</v>
      </c>
      <c r="AZ16">
        <v>692257.60600924003</v>
      </c>
      <c r="BA16">
        <v>1.02681654081261E-5</v>
      </c>
      <c r="BB16">
        <v>6377068.9512550104</v>
      </c>
      <c r="BC16">
        <v>40899.517661262304</v>
      </c>
      <c r="BD16">
        <v>0.64549280270847997</v>
      </c>
      <c r="BE16">
        <v>2776039.2</v>
      </c>
      <c r="BF16">
        <v>2.29718260147588</v>
      </c>
      <c r="BG16">
        <v>1</v>
      </c>
      <c r="BH16">
        <v>-0.33800000000000002</v>
      </c>
      <c r="BI16">
        <v>4.5999999999999999E-2</v>
      </c>
      <c r="BJ16">
        <v>5625</v>
      </c>
      <c r="BK16">
        <v>1</v>
      </c>
      <c r="BL16">
        <v>336.55358306845602</v>
      </c>
      <c r="BM16">
        <v>6.3770689512550103</v>
      </c>
      <c r="BN16">
        <v>336.55358306845602</v>
      </c>
      <c r="BO16">
        <v>1</v>
      </c>
      <c r="BP16">
        <v>87944.027630739598</v>
      </c>
      <c r="BQ16">
        <v>1</v>
      </c>
      <c r="BR16">
        <v>0.69596000000000002</v>
      </c>
    </row>
    <row r="17" spans="1:70">
      <c r="A17" t="s">
        <v>1233</v>
      </c>
      <c r="B17">
        <v>18960582.556212999</v>
      </c>
      <c r="C17">
        <v>634.44823391832597</v>
      </c>
      <c r="D17">
        <v>149.14958101226799</v>
      </c>
      <c r="E17">
        <v>520.38377569771103</v>
      </c>
      <c r="F17">
        <v>2467301.6327637699</v>
      </c>
      <c r="G17">
        <v>1775044.0267545299</v>
      </c>
      <c r="H17">
        <v>2.5972810943896E-5</v>
      </c>
      <c r="I17">
        <v>5.9480773118925399E-5</v>
      </c>
      <c r="J17">
        <v>0.43661798563056398</v>
      </c>
      <c r="K17">
        <v>16063.580349286</v>
      </c>
      <c r="L17">
        <v>1.6624879026359001E-3</v>
      </c>
      <c r="M17">
        <v>102</v>
      </c>
      <c r="N17">
        <v>3471.9488000000001</v>
      </c>
      <c r="O17">
        <v>2.8502295699234199E-6</v>
      </c>
      <c r="P17">
        <v>5.9847340050885496E-3</v>
      </c>
      <c r="Q17">
        <v>1.905E-3</v>
      </c>
      <c r="R17">
        <v>0.69596000000000002</v>
      </c>
      <c r="S17">
        <v>7260546.38671875</v>
      </c>
      <c r="T17">
        <v>299.02073658243</v>
      </c>
      <c r="U17">
        <v>489.26121660838902</v>
      </c>
      <c r="V17">
        <v>0.03</v>
      </c>
      <c r="W17">
        <v>111196.645860266</v>
      </c>
      <c r="X17">
        <v>2.2615094215070301E-2</v>
      </c>
      <c r="Y17">
        <v>6.6496808099286699</v>
      </c>
      <c r="Z17">
        <v>6.6496808158942198</v>
      </c>
      <c r="AA17">
        <v>-5.9655480555420598E-9</v>
      </c>
      <c r="AB17">
        <v>3.0465509744099398E-6</v>
      </c>
      <c r="AC17">
        <v>790.92049931648501</v>
      </c>
      <c r="AD17">
        <v>2956.0780652656899</v>
      </c>
      <c r="AE17">
        <v>489.26121851759399</v>
      </c>
      <c r="AF17">
        <v>1.9092049683422399E-6</v>
      </c>
      <c r="AG17">
        <v>3.2244122932862802E-6</v>
      </c>
      <c r="AH17">
        <v>65.483410582009796</v>
      </c>
      <c r="AI17">
        <v>0.354734780369442</v>
      </c>
      <c r="AJ17">
        <v>10.0069443081959</v>
      </c>
      <c r="AK17">
        <v>9.3449473760679904</v>
      </c>
      <c r="AL17">
        <v>2.1883527698787102</v>
      </c>
      <c r="AM17">
        <v>634.44823399622703</v>
      </c>
      <c r="AN17">
        <v>-7.7901177064632105E-8</v>
      </c>
      <c r="AO17">
        <v>1.77861318876341E-7</v>
      </c>
      <c r="AP17">
        <v>2.1678558409765301</v>
      </c>
      <c r="AQ17">
        <v>1.9173614775398101E-5</v>
      </c>
      <c r="AR17">
        <v>1.7011368060813101E-6</v>
      </c>
      <c r="AS17">
        <v>5.2794679249061396</v>
      </c>
      <c r="AT17">
        <v>5.26912660421136</v>
      </c>
      <c r="AU17">
        <v>1.8691424686836999</v>
      </c>
      <c r="AV17">
        <v>0.29871337229282702</v>
      </c>
      <c r="AW17">
        <v>3.0045190866467798E-3</v>
      </c>
      <c r="AX17">
        <v>0.29871337118675201</v>
      </c>
      <c r="AY17">
        <v>1.1060757865166701E-9</v>
      </c>
      <c r="AZ17">
        <v>692257.60600924003</v>
      </c>
      <c r="BA17">
        <v>8.8445063610693096E-6</v>
      </c>
      <c r="BB17">
        <v>7244349.4880571002</v>
      </c>
      <c r="BC17">
        <v>-16196.8986616526</v>
      </c>
      <c r="BD17">
        <v>-0.22308098866058501</v>
      </c>
      <c r="BE17">
        <v>3533140.8</v>
      </c>
      <c r="BF17">
        <v>2.0503993183790201</v>
      </c>
      <c r="BG17">
        <v>1</v>
      </c>
      <c r="BH17">
        <v>-0.23100000000000001</v>
      </c>
      <c r="BI17">
        <v>4.5999999999999999E-2</v>
      </c>
      <c r="BJ17">
        <v>5625</v>
      </c>
      <c r="BK17">
        <v>1</v>
      </c>
      <c r="BL17">
        <v>335.42749733589602</v>
      </c>
      <c r="BM17">
        <v>7.2443494880571002</v>
      </c>
      <c r="BN17">
        <v>335.42749733589602</v>
      </c>
      <c r="BO17">
        <v>1</v>
      </c>
      <c r="BP17">
        <v>87277.406182150793</v>
      </c>
      <c r="BQ17">
        <v>1</v>
      </c>
      <c r="BR17">
        <v>0.69596000000000002</v>
      </c>
    </row>
    <row r="18" spans="1:70">
      <c r="A18" t="s">
        <v>1234</v>
      </c>
      <c r="B18">
        <v>18960582.556212999</v>
      </c>
      <c r="C18">
        <v>634.44823391832597</v>
      </c>
      <c r="D18">
        <v>149.14958101226799</v>
      </c>
      <c r="E18">
        <v>520.38377569771103</v>
      </c>
      <c r="F18">
        <v>2467301.6327637699</v>
      </c>
      <c r="G18">
        <v>1775044.0267545299</v>
      </c>
      <c r="H18">
        <v>2.5972810943896E-5</v>
      </c>
      <c r="I18">
        <v>5.9480773118925399E-5</v>
      </c>
      <c r="J18">
        <v>0.43661798563056398</v>
      </c>
      <c r="K18">
        <v>16063.580349286</v>
      </c>
      <c r="L18">
        <v>1.6624879026359001E-3</v>
      </c>
      <c r="M18">
        <v>103</v>
      </c>
      <c r="N18">
        <v>3648.2586999999999</v>
      </c>
      <c r="O18">
        <v>2.8502295699234199E-6</v>
      </c>
      <c r="P18">
        <v>5.9847340050885496E-3</v>
      </c>
      <c r="Q18">
        <v>1.905E-3</v>
      </c>
      <c r="R18">
        <v>0.69596000000000002</v>
      </c>
      <c r="S18">
        <v>7583984.375</v>
      </c>
      <c r="T18">
        <v>296.26172292179501</v>
      </c>
      <c r="U18">
        <v>485.37357309830497</v>
      </c>
      <c r="V18">
        <v>0.03</v>
      </c>
      <c r="W18">
        <v>116843.35053285801</v>
      </c>
      <c r="X18">
        <v>2.2217391970833899E-2</v>
      </c>
      <c r="Y18">
        <v>6.7089331033772401</v>
      </c>
      <c r="Z18">
        <v>6.7089331074216201</v>
      </c>
      <c r="AA18">
        <v>-4.0443861593075797E-9</v>
      </c>
      <c r="AB18">
        <v>2.8085951652339198E-6</v>
      </c>
      <c r="AC18">
        <v>789.22604937019003</v>
      </c>
      <c r="AD18">
        <v>3078.7579867486702</v>
      </c>
      <c r="AE18">
        <v>485.37357499056498</v>
      </c>
      <c r="AF18">
        <v>1.8922604567706001E-6</v>
      </c>
      <c r="AG18">
        <v>2.9866245725509502E-6</v>
      </c>
      <c r="AH18">
        <v>71.031436209031696</v>
      </c>
      <c r="AI18">
        <v>0.36945659557261701</v>
      </c>
      <c r="AJ18">
        <v>9.6536422636861605</v>
      </c>
      <c r="AK18">
        <v>9.3829056901854493</v>
      </c>
      <c r="AL18">
        <v>2.1883527698787102</v>
      </c>
      <c r="AM18">
        <v>634.44823392618298</v>
      </c>
      <c r="AN18">
        <v>-7.8572384154540503E-9</v>
      </c>
      <c r="AO18">
        <v>1.7802940731703099E-7</v>
      </c>
      <c r="AP18">
        <v>2.19530586707292</v>
      </c>
      <c r="AQ18">
        <v>1.8697120165555401E-5</v>
      </c>
      <c r="AR18">
        <v>1.58232698993399E-6</v>
      </c>
      <c r="AS18">
        <v>5.1145426329734898</v>
      </c>
      <c r="AT18">
        <v>5.1104398929359602</v>
      </c>
      <c r="AU18">
        <v>1.8880857247226099</v>
      </c>
      <c r="AV18">
        <v>0.30722014235031497</v>
      </c>
      <c r="AW18">
        <v>2.7698462462928501E-3</v>
      </c>
      <c r="AX18">
        <v>0.30722013567609902</v>
      </c>
      <c r="AY18">
        <v>6.6742162907473804E-9</v>
      </c>
      <c r="AZ18">
        <v>692257.60600924003</v>
      </c>
      <c r="BA18">
        <v>8.5168633883737002E-6</v>
      </c>
      <c r="BB18">
        <v>7530148.6382435998</v>
      </c>
      <c r="BC18">
        <v>-53835.736756404898</v>
      </c>
      <c r="BD18">
        <v>-0.70986086065617504</v>
      </c>
      <c r="BE18">
        <v>3533140.8</v>
      </c>
      <c r="BF18">
        <v>2.1312902781127798</v>
      </c>
      <c r="BG18">
        <v>1</v>
      </c>
      <c r="BH18">
        <v>-0.35099999999999998</v>
      </c>
      <c r="BI18">
        <v>4.5999999999999999E-2</v>
      </c>
      <c r="BJ18">
        <v>5625</v>
      </c>
      <c r="BK18">
        <v>1</v>
      </c>
      <c r="BL18">
        <v>338.18651099653101</v>
      </c>
      <c r="BM18">
        <v>7.53014863824359</v>
      </c>
      <c r="BN18">
        <v>338.18651099653101</v>
      </c>
      <c r="BO18">
        <v>1</v>
      </c>
      <c r="BP18">
        <v>88915.195340284306</v>
      </c>
      <c r="BQ18">
        <v>1</v>
      </c>
      <c r="BR18">
        <v>0.69596000000000002</v>
      </c>
    </row>
    <row r="19" spans="1:70">
      <c r="A19" t="s">
        <v>1235</v>
      </c>
      <c r="B19">
        <v>18960582.556212999</v>
      </c>
      <c r="C19">
        <v>634.44823391832597</v>
      </c>
      <c r="D19">
        <v>149.14958101226799</v>
      </c>
      <c r="E19">
        <v>520.38377569771103</v>
      </c>
      <c r="F19">
        <v>2467301.6327637699</v>
      </c>
      <c r="G19">
        <v>1775044.0267545299</v>
      </c>
      <c r="H19">
        <v>2.5972810943896E-5</v>
      </c>
      <c r="I19">
        <v>5.9480773118925399E-5</v>
      </c>
      <c r="J19">
        <v>0.43661798563056398</v>
      </c>
      <c r="K19">
        <v>16063.580349286</v>
      </c>
      <c r="L19">
        <v>1.6624879026359001E-3</v>
      </c>
      <c r="M19">
        <v>104</v>
      </c>
      <c r="N19">
        <v>3783.8816999999999</v>
      </c>
      <c r="O19">
        <v>2.8502295699234199E-6</v>
      </c>
      <c r="P19">
        <v>5.9847340050885496E-3</v>
      </c>
      <c r="Q19">
        <v>1.905E-3</v>
      </c>
      <c r="R19">
        <v>0.69596000000000002</v>
      </c>
      <c r="S19">
        <v>7711816.40625</v>
      </c>
      <c r="T19">
        <v>299.58375662663298</v>
      </c>
      <c r="U19">
        <v>484.99073347647999</v>
      </c>
      <c r="V19">
        <v>0.03</v>
      </c>
      <c r="W19">
        <v>121186.96951177499</v>
      </c>
      <c r="X19">
        <v>2.19317029871001E-2</v>
      </c>
      <c r="Y19">
        <v>6.75248801637452</v>
      </c>
      <c r="Z19">
        <v>6.7524880375115002</v>
      </c>
      <c r="AA19">
        <v>-2.1136981942504499E-8</v>
      </c>
      <c r="AB19">
        <v>2.6448802811588901E-6</v>
      </c>
      <c r="AC19">
        <v>785.38105102734698</v>
      </c>
      <c r="AD19">
        <v>3172.61310665873</v>
      </c>
      <c r="AE19">
        <v>484.99073347647999</v>
      </c>
      <c r="AF19">
        <v>0</v>
      </c>
      <c r="AG19">
        <v>2.8221507772354001E-6</v>
      </c>
      <c r="AH19">
        <v>75.428196027419105</v>
      </c>
      <c r="AI19">
        <v>0.38071938180923598</v>
      </c>
      <c r="AJ19">
        <v>9.4000971599203904</v>
      </c>
      <c r="AK19">
        <v>9.2542364852632808</v>
      </c>
      <c r="AL19">
        <v>2.1883527698787102</v>
      </c>
      <c r="AM19">
        <v>634.44823376319096</v>
      </c>
      <c r="AN19">
        <v>1.5513523976551401E-7</v>
      </c>
      <c r="AO19">
        <v>1.77270496076516E-7</v>
      </c>
      <c r="AP19">
        <v>2.2154990355584299</v>
      </c>
      <c r="AQ19">
        <v>1.83578435664345E-5</v>
      </c>
      <c r="AR19">
        <v>1.4997106366559599E-6</v>
      </c>
      <c r="AS19">
        <v>4.9952772934910303</v>
      </c>
      <c r="AT19">
        <v>4.9952772934910303</v>
      </c>
      <c r="AU19">
        <v>1.9017988831436199</v>
      </c>
      <c r="AV19">
        <v>0.31370015241481503</v>
      </c>
      <c r="AW19">
        <v>2.6083900625285599E-3</v>
      </c>
      <c r="AX19">
        <v>0.31370013959604798</v>
      </c>
      <c r="AY19">
        <v>1.281876754744E-8</v>
      </c>
      <c r="AZ19">
        <v>692257.60600924003</v>
      </c>
      <c r="BA19">
        <v>8.2860986494662305E-6</v>
      </c>
      <c r="BB19">
        <v>7706866.6504649296</v>
      </c>
      <c r="BC19">
        <v>-4949.7557850694302</v>
      </c>
      <c r="BD19">
        <v>-6.41840459409527E-2</v>
      </c>
      <c r="BE19">
        <v>3564686.7</v>
      </c>
      <c r="BF19">
        <v>2.1620039288347401</v>
      </c>
      <c r="BG19">
        <v>1</v>
      </c>
      <c r="BH19">
        <v>-0.38700000000000001</v>
      </c>
      <c r="BI19">
        <v>4.5999999999999999E-2</v>
      </c>
      <c r="BJ19">
        <v>5625</v>
      </c>
      <c r="BK19">
        <v>1</v>
      </c>
      <c r="BL19">
        <v>334.86447729169299</v>
      </c>
      <c r="BM19">
        <v>7.7068666504649297</v>
      </c>
      <c r="BN19">
        <v>334.86447729169299</v>
      </c>
      <c r="BO19">
        <v>1</v>
      </c>
      <c r="BP19">
        <v>86945.059968503294</v>
      </c>
      <c r="BQ19">
        <v>1</v>
      </c>
      <c r="BR19">
        <v>0.69596000000000002</v>
      </c>
    </row>
  </sheetData>
  <phoneticPr fontId="1"/>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83278-B65C-4769-A430-8825572EC8E1}">
  <dimension ref="A1:BR19"/>
  <sheetViews>
    <sheetView workbookViewId="0"/>
  </sheetViews>
  <sheetFormatPr defaultRowHeight="13.5"/>
  <sheetData>
    <row r="1" spans="1:70">
      <c r="A1" t="s">
        <v>535</v>
      </c>
      <c r="B1" t="s">
        <v>536</v>
      </c>
      <c r="C1" t="s">
        <v>537</v>
      </c>
      <c r="D1" t="s">
        <v>538</v>
      </c>
      <c r="E1" t="s">
        <v>539</v>
      </c>
      <c r="F1" t="s">
        <v>540</v>
      </c>
      <c r="G1" t="s">
        <v>541</v>
      </c>
      <c r="H1" t="s">
        <v>542</v>
      </c>
      <c r="I1" t="s">
        <v>543</v>
      </c>
      <c r="J1" t="s">
        <v>544</v>
      </c>
      <c r="K1" t="s">
        <v>545</v>
      </c>
      <c r="L1" t="s">
        <v>546</v>
      </c>
      <c r="M1" t="s">
        <v>54</v>
      </c>
      <c r="N1" t="s">
        <v>547</v>
      </c>
      <c r="O1" t="s">
        <v>548</v>
      </c>
      <c r="P1" t="s">
        <v>549</v>
      </c>
      <c r="Q1" t="s">
        <v>550</v>
      </c>
      <c r="R1" t="s">
        <v>372</v>
      </c>
      <c r="S1" t="s">
        <v>551</v>
      </c>
      <c r="T1" t="s">
        <v>552</v>
      </c>
      <c r="U1" t="s">
        <v>553</v>
      </c>
      <c r="V1" t="s">
        <v>554</v>
      </c>
      <c r="W1" t="s">
        <v>555</v>
      </c>
      <c r="X1" t="s">
        <v>556</v>
      </c>
      <c r="Y1" t="s">
        <v>557</v>
      </c>
      <c r="Z1" t="s">
        <v>558</v>
      </c>
      <c r="AA1" t="s">
        <v>559</v>
      </c>
      <c r="AB1" t="s">
        <v>560</v>
      </c>
      <c r="AC1" t="s">
        <v>561</v>
      </c>
      <c r="AD1" t="s">
        <v>562</v>
      </c>
      <c r="AE1" t="s">
        <v>563</v>
      </c>
      <c r="AF1" t="s">
        <v>564</v>
      </c>
      <c r="AG1" t="s">
        <v>565</v>
      </c>
      <c r="AH1" t="s">
        <v>566</v>
      </c>
      <c r="AI1" t="s">
        <v>567</v>
      </c>
      <c r="AJ1" t="s">
        <v>568</v>
      </c>
      <c r="AK1" t="s">
        <v>569</v>
      </c>
      <c r="AL1" t="s">
        <v>570</v>
      </c>
      <c r="AM1" t="s">
        <v>571</v>
      </c>
      <c r="AN1" t="s">
        <v>572</v>
      </c>
      <c r="AO1" t="s">
        <v>573</v>
      </c>
      <c r="AP1" t="s">
        <v>574</v>
      </c>
      <c r="AQ1" t="s">
        <v>575</v>
      </c>
      <c r="AR1" t="s">
        <v>576</v>
      </c>
      <c r="AS1" t="s">
        <v>577</v>
      </c>
      <c r="AT1" t="s">
        <v>578</v>
      </c>
      <c r="AU1" t="s">
        <v>579</v>
      </c>
      <c r="AV1" t="s">
        <v>580</v>
      </c>
      <c r="AW1" t="s">
        <v>581</v>
      </c>
      <c r="AX1" t="s">
        <v>582</v>
      </c>
      <c r="AY1" t="s">
        <v>583</v>
      </c>
      <c r="AZ1" t="s">
        <v>584</v>
      </c>
      <c r="BA1" t="s">
        <v>585</v>
      </c>
      <c r="BB1" t="s">
        <v>586</v>
      </c>
      <c r="BC1" t="s">
        <v>587</v>
      </c>
      <c r="BD1" t="s">
        <v>588</v>
      </c>
      <c r="BE1" t="s">
        <v>589</v>
      </c>
      <c r="BF1" t="s">
        <v>590</v>
      </c>
      <c r="BG1" t="s">
        <v>591</v>
      </c>
      <c r="BH1" t="s">
        <v>592</v>
      </c>
      <c r="BI1" t="s">
        <v>593</v>
      </c>
      <c r="BJ1" t="s">
        <v>594</v>
      </c>
      <c r="BK1" t="s">
        <v>595</v>
      </c>
      <c r="BL1" t="s">
        <v>596</v>
      </c>
      <c r="BM1" t="s">
        <v>597</v>
      </c>
      <c r="BN1" t="s">
        <v>598</v>
      </c>
      <c r="BO1" t="s">
        <v>599</v>
      </c>
      <c r="BP1" t="s">
        <v>600</v>
      </c>
      <c r="BQ1" t="s">
        <v>601</v>
      </c>
      <c r="BR1" t="s">
        <v>602</v>
      </c>
    </row>
    <row r="2" spans="1:70">
      <c r="A2" t="s">
        <v>1218</v>
      </c>
      <c r="B2">
        <v>15513203.909628799</v>
      </c>
      <c r="C2">
        <v>617.97483343502097</v>
      </c>
      <c r="D2">
        <v>102.22394330033001</v>
      </c>
      <c r="E2">
        <v>593.997803214295</v>
      </c>
      <c r="F2">
        <v>2595333.5493798102</v>
      </c>
      <c r="G2">
        <v>1630481.38578821</v>
      </c>
      <c r="H2">
        <v>2.3048203873610299E-5</v>
      </c>
      <c r="I2">
        <v>6.8200503236293095E-5</v>
      </c>
      <c r="J2">
        <v>0.471717723289031</v>
      </c>
      <c r="K2">
        <v>9005.0430614720299</v>
      </c>
      <c r="L2">
        <v>4.6429387983550402E-3</v>
      </c>
      <c r="M2">
        <v>87</v>
      </c>
      <c r="N2">
        <v>2454.7763</v>
      </c>
      <c r="O2">
        <v>2.8502295699234199E-6</v>
      </c>
      <c r="P2">
        <v>5.9847340050885496E-3</v>
      </c>
      <c r="Q2">
        <v>1.905E-3</v>
      </c>
      <c r="R2">
        <v>0.69596000000000002</v>
      </c>
      <c r="S2">
        <v>4097869.2867187499</v>
      </c>
      <c r="T2">
        <v>297.601629</v>
      </c>
      <c r="U2">
        <v>568.50204776551698</v>
      </c>
      <c r="V2">
        <v>0.03</v>
      </c>
      <c r="W2">
        <v>68567.659028818802</v>
      </c>
      <c r="X2">
        <v>3.2271405788035702E-2</v>
      </c>
      <c r="Y2">
        <v>5.5666133634366899</v>
      </c>
      <c r="Z2">
        <v>5.56661336910736</v>
      </c>
      <c r="AA2">
        <v>-5.6706737083800404E-9</v>
      </c>
      <c r="AB2">
        <v>1.3614675770691901E-5</v>
      </c>
      <c r="AC2">
        <v>720.35470176299896</v>
      </c>
      <c r="AD2">
        <v>2177.47549110504</v>
      </c>
      <c r="AE2">
        <v>568.50204776551698</v>
      </c>
      <c r="AF2">
        <v>0</v>
      </c>
      <c r="AG2">
        <v>1.36976588816525E-5</v>
      </c>
      <c r="AH2">
        <v>40.9229470599644</v>
      </c>
      <c r="AI2">
        <v>0.26247686576124701</v>
      </c>
      <c r="AJ2">
        <v>31.3137181105675</v>
      </c>
      <c r="AK2">
        <v>6.1313277221784404</v>
      </c>
      <c r="AL2">
        <v>1.30194062706561</v>
      </c>
      <c r="AM2">
        <v>617.97483341926102</v>
      </c>
      <c r="AN2">
        <v>1.57594968186459E-8</v>
      </c>
      <c r="AO2">
        <v>8.2983110960580094E-8</v>
      </c>
      <c r="AP2">
        <v>3.06738829548783</v>
      </c>
      <c r="AQ2">
        <v>3.5550476883260999E-5</v>
      </c>
      <c r="AR2">
        <v>6.8903209963065203E-6</v>
      </c>
      <c r="AS2">
        <v>15.751711386145899</v>
      </c>
      <c r="AT2">
        <v>10.7347450940323</v>
      </c>
      <c r="AU2">
        <v>2.8176222470275301</v>
      </c>
      <c r="AV2">
        <v>0.24976604846030301</v>
      </c>
      <c r="AW2">
        <v>9.2473079938719203E-3</v>
      </c>
      <c r="AX2">
        <v>0.24976604129876601</v>
      </c>
      <c r="AY2">
        <v>7.1615363639310203E-9</v>
      </c>
      <c r="AZ2">
        <v>964852.16359160398</v>
      </c>
      <c r="BA2">
        <v>1.15898195659011E-5</v>
      </c>
      <c r="BB2">
        <v>4103539.8115552701</v>
      </c>
      <c r="BC2">
        <v>5670.5248365183397</v>
      </c>
      <c r="BD2">
        <v>0.138377396636261</v>
      </c>
      <c r="BE2">
        <v>2492126.1</v>
      </c>
      <c r="BF2">
        <v>1.64660199640591</v>
      </c>
      <c r="BG2">
        <v>1</v>
      </c>
      <c r="BH2">
        <v>-3.1E-2</v>
      </c>
      <c r="BI2">
        <v>4.5999999999999999E-2</v>
      </c>
      <c r="BJ2">
        <v>5625</v>
      </c>
      <c r="BK2">
        <v>1.0000000392203101</v>
      </c>
      <c r="BL2">
        <v>320.37320443502102</v>
      </c>
      <c r="BM2">
        <v>4.1035398115552697</v>
      </c>
      <c r="BN2">
        <v>320.37320443502102</v>
      </c>
      <c r="BO2">
        <v>1.0000000392203101</v>
      </c>
      <c r="BP2">
        <v>78609.133765161794</v>
      </c>
      <c r="BQ2">
        <v>1</v>
      </c>
      <c r="BR2">
        <v>0.69596000000000002</v>
      </c>
    </row>
    <row r="3" spans="1:70">
      <c r="A3" t="s">
        <v>1219</v>
      </c>
      <c r="B3">
        <v>15513203.909628799</v>
      </c>
      <c r="C3">
        <v>617.97483343502097</v>
      </c>
      <c r="D3">
        <v>102.22394330033001</v>
      </c>
      <c r="E3">
        <v>593.997803214295</v>
      </c>
      <c r="F3">
        <v>2595333.5493798102</v>
      </c>
      <c r="G3">
        <v>1630481.38578821</v>
      </c>
      <c r="H3">
        <v>2.3048203873610299E-5</v>
      </c>
      <c r="I3">
        <v>6.8200503236293095E-5</v>
      </c>
      <c r="J3">
        <v>0.471717723289031</v>
      </c>
      <c r="K3">
        <v>9005.0430614720299</v>
      </c>
      <c r="L3">
        <v>4.6429387983550402E-3</v>
      </c>
      <c r="M3">
        <v>88</v>
      </c>
      <c r="N3">
        <v>2495.4632000000001</v>
      </c>
      <c r="O3">
        <v>2.8502295699234199E-6</v>
      </c>
      <c r="P3">
        <v>5.9847340050885496E-3</v>
      </c>
      <c r="Q3">
        <v>1.905E-3</v>
      </c>
      <c r="R3">
        <v>0.69596000000000002</v>
      </c>
      <c r="S3">
        <v>4136705.8414062499</v>
      </c>
      <c r="T3">
        <v>299.287194</v>
      </c>
      <c r="U3">
        <v>568.29629096474002</v>
      </c>
      <c r="V3">
        <v>0.03</v>
      </c>
      <c r="W3">
        <v>69704.139565208097</v>
      </c>
      <c r="X3">
        <v>3.2032461781834103E-2</v>
      </c>
      <c r="Y3">
        <v>5.5873366792250403</v>
      </c>
      <c r="Z3">
        <v>5.5873367167956198</v>
      </c>
      <c r="AA3">
        <v>-3.7570576871814898E-8</v>
      </c>
      <c r="AB3">
        <v>1.32726112596687E-5</v>
      </c>
      <c r="AC3">
        <v>719.77883593787794</v>
      </c>
      <c r="AD3">
        <v>2205.3561738366702</v>
      </c>
      <c r="AE3">
        <v>568.29629096474002</v>
      </c>
      <c r="AF3">
        <v>0</v>
      </c>
      <c r="AG3">
        <v>1.33542162063019E-5</v>
      </c>
      <c r="AH3">
        <v>41.977621803451598</v>
      </c>
      <c r="AI3">
        <v>0.26583765409093302</v>
      </c>
      <c r="AJ3">
        <v>30.919478380386099</v>
      </c>
      <c r="AK3">
        <v>6.1084275896789801</v>
      </c>
      <c r="AL3">
        <v>1.30194062706561</v>
      </c>
      <c r="AM3">
        <v>617.97483343217004</v>
      </c>
      <c r="AN3">
        <v>2.8500153348431902E-9</v>
      </c>
      <c r="AO3">
        <v>8.1604946633271594E-8</v>
      </c>
      <c r="AP3">
        <v>3.0881885009771102</v>
      </c>
      <c r="AQ3">
        <v>3.5073195815986602E-5</v>
      </c>
      <c r="AR3">
        <v>6.7179105764676002E-6</v>
      </c>
      <c r="AS3">
        <v>15.554210567029401</v>
      </c>
      <c r="AT3">
        <v>10.671656889933899</v>
      </c>
      <c r="AU3">
        <v>2.83692823288338</v>
      </c>
      <c r="AV3">
        <v>0.25126026809372998</v>
      </c>
      <c r="AW3">
        <v>9.0149722452664005E-3</v>
      </c>
      <c r="AX3">
        <v>0.25126026261231799</v>
      </c>
      <c r="AY3">
        <v>5.4814114913703796E-9</v>
      </c>
      <c r="AZ3">
        <v>964852.16359160398</v>
      </c>
      <c r="BA3">
        <v>1.13572069207852E-5</v>
      </c>
      <c r="BB3">
        <v>4118039.9982101601</v>
      </c>
      <c r="BC3">
        <v>-18665.843196087499</v>
      </c>
      <c r="BD3">
        <v>-0.451224812972009</v>
      </c>
      <c r="BE3">
        <v>2429034.2999999998</v>
      </c>
      <c r="BF3">
        <v>1.69534040676583</v>
      </c>
      <c r="BG3">
        <v>1</v>
      </c>
      <c r="BH3">
        <v>-8.6999999999999994E-2</v>
      </c>
      <c r="BI3">
        <v>4.5999999999999999E-2</v>
      </c>
      <c r="BJ3">
        <v>5625</v>
      </c>
      <c r="BK3">
        <v>1.00000004637316</v>
      </c>
      <c r="BL3">
        <v>318.68763943502103</v>
      </c>
      <c r="BM3">
        <v>4.1180399982101603</v>
      </c>
      <c r="BN3">
        <v>318.68763943502103</v>
      </c>
      <c r="BO3">
        <v>1.00000004637316</v>
      </c>
      <c r="BP3">
        <v>77666.800373863996</v>
      </c>
      <c r="BQ3">
        <v>1</v>
      </c>
      <c r="BR3">
        <v>0.69596000000000002</v>
      </c>
    </row>
    <row r="4" spans="1:70">
      <c r="A4" t="s">
        <v>1220</v>
      </c>
      <c r="B4">
        <v>15513203.909628799</v>
      </c>
      <c r="C4">
        <v>617.97483343502097</v>
      </c>
      <c r="D4">
        <v>102.22394330033001</v>
      </c>
      <c r="E4">
        <v>593.997803214295</v>
      </c>
      <c r="F4">
        <v>2595333.5493798102</v>
      </c>
      <c r="G4">
        <v>1630481.38578821</v>
      </c>
      <c r="H4">
        <v>2.3048203873610299E-5</v>
      </c>
      <c r="I4">
        <v>6.8200503236293095E-5</v>
      </c>
      <c r="J4">
        <v>0.471717723289031</v>
      </c>
      <c r="K4">
        <v>9005.0430614720299</v>
      </c>
      <c r="L4">
        <v>4.6429387983550402E-3</v>
      </c>
      <c r="M4">
        <v>89</v>
      </c>
      <c r="N4">
        <v>3065.0798</v>
      </c>
      <c r="O4">
        <v>2.8502295699234199E-6</v>
      </c>
      <c r="P4">
        <v>5.9847340050885496E-3</v>
      </c>
      <c r="Q4">
        <v>1.905E-3</v>
      </c>
      <c r="R4">
        <v>0.69596000000000002</v>
      </c>
      <c r="S4">
        <v>4954920.55078125</v>
      </c>
      <c r="T4">
        <v>297.601629</v>
      </c>
      <c r="U4">
        <v>559.93793936308396</v>
      </c>
      <c r="V4">
        <v>0.03</v>
      </c>
      <c r="W4">
        <v>85614.867074657697</v>
      </c>
      <c r="X4">
        <v>2.92516122202446E-2</v>
      </c>
      <c r="Y4">
        <v>5.84689232788807</v>
      </c>
      <c r="Z4">
        <v>5.8468923760100697</v>
      </c>
      <c r="AA4">
        <v>-4.8121992612948401E-8</v>
      </c>
      <c r="AB4">
        <v>9.6341998605828001E-6</v>
      </c>
      <c r="AC4">
        <v>717.52334304224598</v>
      </c>
      <c r="AD4">
        <v>2588.5055549133999</v>
      </c>
      <c r="AE4">
        <v>559.93793936308305</v>
      </c>
      <c r="AF4">
        <v>0</v>
      </c>
      <c r="AG4">
        <v>9.7108521316913201E-6</v>
      </c>
      <c r="AH4">
        <v>57.830713901019401</v>
      </c>
      <c r="AI4">
        <v>0.31202317905973298</v>
      </c>
      <c r="AJ4">
        <v>26.390125654410099</v>
      </c>
      <c r="AK4">
        <v>6.25223397831091</v>
      </c>
      <c r="AL4">
        <v>1.30194062706561</v>
      </c>
      <c r="AM4">
        <v>617.97483343534202</v>
      </c>
      <c r="AN4">
        <v>-3.21733750752173E-10</v>
      </c>
      <c r="AO4">
        <v>7.6652271108516601E-8</v>
      </c>
      <c r="AP4">
        <v>3.3567662523009099</v>
      </c>
      <c r="AQ4">
        <v>2.9685252160405201E-5</v>
      </c>
      <c r="AR4">
        <v>4.89375220139992E-6</v>
      </c>
      <c r="AS4">
        <v>13.2992175933789</v>
      </c>
      <c r="AT4">
        <v>9.8885260296589994</v>
      </c>
      <c r="AU4">
        <v>3.08544932798912</v>
      </c>
      <c r="AV4">
        <v>0.271316924311785</v>
      </c>
      <c r="AW4">
        <v>6.5437043735636097E-3</v>
      </c>
      <c r="AX4">
        <v>0.27131691614574799</v>
      </c>
      <c r="AY4">
        <v>8.1660372908132201E-9</v>
      </c>
      <c r="AZ4">
        <v>964852.16359160398</v>
      </c>
      <c r="BA4">
        <v>8.8434075920709004E-6</v>
      </c>
      <c r="BB4">
        <v>4967650.1041848296</v>
      </c>
      <c r="BC4">
        <v>12729.553403575899</v>
      </c>
      <c r="BD4">
        <v>0.256907316133834</v>
      </c>
      <c r="BE4">
        <v>2996860.5</v>
      </c>
      <c r="BF4">
        <v>1.6576180653670201</v>
      </c>
      <c r="BG4">
        <v>1</v>
      </c>
      <c r="BH4">
        <v>-8.7999999999999995E-2</v>
      </c>
      <c r="BI4">
        <v>4.5999999999999999E-2</v>
      </c>
      <c r="BJ4">
        <v>5625</v>
      </c>
      <c r="BK4">
        <v>1.0000000392203101</v>
      </c>
      <c r="BL4">
        <v>320.37320443502102</v>
      </c>
      <c r="BM4">
        <v>4.9676501041848304</v>
      </c>
      <c r="BN4">
        <v>320.37320443502102</v>
      </c>
      <c r="BO4">
        <v>1.0000000392203101</v>
      </c>
      <c r="BP4">
        <v>78609.133765161794</v>
      </c>
      <c r="BQ4">
        <v>1</v>
      </c>
      <c r="BR4">
        <v>0.69596000000000002</v>
      </c>
    </row>
    <row r="5" spans="1:70">
      <c r="A5" t="s">
        <v>1221</v>
      </c>
      <c r="B5">
        <v>15513203.909628799</v>
      </c>
      <c r="C5">
        <v>617.97483343502097</v>
      </c>
      <c r="D5">
        <v>102.22394330033001</v>
      </c>
      <c r="E5">
        <v>593.997803214295</v>
      </c>
      <c r="F5">
        <v>2595333.5493798102</v>
      </c>
      <c r="G5">
        <v>1630481.38578821</v>
      </c>
      <c r="H5">
        <v>2.3048203873610299E-5</v>
      </c>
      <c r="I5">
        <v>6.8200503236293095E-5</v>
      </c>
      <c r="J5">
        <v>0.471717723289031</v>
      </c>
      <c r="K5">
        <v>9005.0430614720299</v>
      </c>
      <c r="L5">
        <v>4.6429387983550402E-3</v>
      </c>
      <c r="M5">
        <v>90</v>
      </c>
      <c r="N5">
        <v>3173.5781999999999</v>
      </c>
      <c r="O5">
        <v>2.8502295699234199E-6</v>
      </c>
      <c r="P5">
        <v>5.9847340050885496E-3</v>
      </c>
      <c r="Q5">
        <v>1.905E-3</v>
      </c>
      <c r="R5">
        <v>0.69596000000000002</v>
      </c>
      <c r="S5">
        <v>5110644.04296875</v>
      </c>
      <c r="T5">
        <v>297.039762</v>
      </c>
      <c r="U5">
        <v>558.37015764060095</v>
      </c>
      <c r="V5">
        <v>0.03</v>
      </c>
      <c r="W5">
        <v>88645.481838362393</v>
      </c>
      <c r="X5">
        <v>2.8816656506257102E-2</v>
      </c>
      <c r="Y5">
        <v>5.8908532659419297</v>
      </c>
      <c r="Z5">
        <v>5.8908532754526899</v>
      </c>
      <c r="AA5">
        <v>-9.5107628439450293E-9</v>
      </c>
      <c r="AB5">
        <v>9.1223563377912495E-6</v>
      </c>
      <c r="AC5">
        <v>717.06121084533402</v>
      </c>
      <c r="AD5">
        <v>2660.13336692034</v>
      </c>
      <c r="AE5">
        <v>558.37015764060095</v>
      </c>
      <c r="AF5">
        <v>0</v>
      </c>
      <c r="AG5">
        <v>9.1977843363166508E-6</v>
      </c>
      <c r="AH5">
        <v>61.075519873575303</v>
      </c>
      <c r="AI5">
        <v>0.32065732611384001</v>
      </c>
      <c r="AJ5">
        <v>25.6874887294206</v>
      </c>
      <c r="AK5">
        <v>6.2788993108083497</v>
      </c>
      <c r="AL5">
        <v>1.30194062706561</v>
      </c>
      <c r="AM5">
        <v>617.97483342798398</v>
      </c>
      <c r="AN5">
        <v>7.0368741944548699E-9</v>
      </c>
      <c r="AO5">
        <v>7.5427998525401301E-8</v>
      </c>
      <c r="AP5">
        <v>3.4030808341283798</v>
      </c>
      <c r="AQ5">
        <v>2.8882741461071302E-5</v>
      </c>
      <c r="AR5">
        <v>4.6366061674210303E-6</v>
      </c>
      <c r="AS5">
        <v>12.949071680026501</v>
      </c>
      <c r="AT5">
        <v>9.7551205031801196</v>
      </c>
      <c r="AU5">
        <v>3.1280508564680298</v>
      </c>
      <c r="AV5">
        <v>0.27502997766034398</v>
      </c>
      <c r="AW5">
        <v>6.1960519740763701E-3</v>
      </c>
      <c r="AX5">
        <v>0.27502996699925503</v>
      </c>
      <c r="AY5">
        <v>1.0661089400176801E-8</v>
      </c>
      <c r="AZ5">
        <v>964852.16359160398</v>
      </c>
      <c r="BA5">
        <v>8.4872334419493701E-6</v>
      </c>
      <c r="BB5">
        <v>5093450.0339398701</v>
      </c>
      <c r="BC5">
        <v>-17194.009028883698</v>
      </c>
      <c r="BD5">
        <v>-0.33643526890782499</v>
      </c>
      <c r="BE5">
        <v>3091498.2</v>
      </c>
      <c r="BF5">
        <v>1.64756687677834</v>
      </c>
      <c r="BG5">
        <v>1</v>
      </c>
      <c r="BH5">
        <v>-9.6000000000000002E-2</v>
      </c>
      <c r="BI5">
        <v>4.5999999999999999E-2</v>
      </c>
      <c r="BJ5">
        <v>5625</v>
      </c>
      <c r="BK5">
        <v>1.0000000370818301</v>
      </c>
      <c r="BL5">
        <v>320.93507143502097</v>
      </c>
      <c r="BM5">
        <v>5.0934500339398703</v>
      </c>
      <c r="BN5">
        <v>320.93507143502097</v>
      </c>
      <c r="BO5">
        <v>1.0000000370818301</v>
      </c>
      <c r="BP5">
        <v>78924.514362200105</v>
      </c>
      <c r="BQ5">
        <v>1</v>
      </c>
      <c r="BR5">
        <v>0.69596000000000002</v>
      </c>
    </row>
    <row r="6" spans="1:70">
      <c r="A6" t="s">
        <v>1222</v>
      </c>
      <c r="B6">
        <v>15513203.909628799</v>
      </c>
      <c r="C6">
        <v>617.97483343502097</v>
      </c>
      <c r="D6">
        <v>102.22394330033001</v>
      </c>
      <c r="E6">
        <v>593.997803214295</v>
      </c>
      <c r="F6">
        <v>2595333.5493798102</v>
      </c>
      <c r="G6">
        <v>1630481.38578821</v>
      </c>
      <c r="H6">
        <v>2.3048203873610299E-5</v>
      </c>
      <c r="I6">
        <v>6.8200503236293095E-5</v>
      </c>
      <c r="J6">
        <v>0.471717723289031</v>
      </c>
      <c r="K6">
        <v>9005.0430614720299</v>
      </c>
      <c r="L6">
        <v>4.6429387983550402E-3</v>
      </c>
      <c r="M6">
        <v>91</v>
      </c>
      <c r="N6">
        <v>3688.9456</v>
      </c>
      <c r="O6">
        <v>2.8502295699234199E-6</v>
      </c>
      <c r="P6">
        <v>5.9847340050885496E-3</v>
      </c>
      <c r="Q6">
        <v>1.905E-3</v>
      </c>
      <c r="R6">
        <v>0.69596000000000002</v>
      </c>
      <c r="S6">
        <v>5747924.19921875</v>
      </c>
      <c r="T6">
        <v>299.79285099999998</v>
      </c>
      <c r="U6">
        <v>552.64827739678697</v>
      </c>
      <c r="V6">
        <v>0.03</v>
      </c>
      <c r="W6">
        <v>103040.90196596</v>
      </c>
      <c r="X6">
        <v>2.7042139441522301E-2</v>
      </c>
      <c r="Y6">
        <v>6.0810626264231198</v>
      </c>
      <c r="Z6">
        <v>6.0810626347094399</v>
      </c>
      <c r="AA6">
        <v>-8.2863165218327595E-9</v>
      </c>
      <c r="AB6">
        <v>7.1945474511830199E-6</v>
      </c>
      <c r="AC6">
        <v>713.16600282805996</v>
      </c>
      <c r="AD6">
        <v>2995.4024894891299</v>
      </c>
      <c r="AE6">
        <v>552.64827852844701</v>
      </c>
      <c r="AF6">
        <v>1.1316600421196199E-6</v>
      </c>
      <c r="AG6">
        <v>7.2656568978352503E-6</v>
      </c>
      <c r="AH6">
        <v>77.440959224056598</v>
      </c>
      <c r="AI6">
        <v>0.36107127742482398</v>
      </c>
      <c r="AJ6">
        <v>22.848888986403701</v>
      </c>
      <c r="AK6">
        <v>6.2766619231604297</v>
      </c>
      <c r="AL6">
        <v>1.30194062706561</v>
      </c>
      <c r="AM6">
        <v>617.97483340516101</v>
      </c>
      <c r="AN6">
        <v>2.9859052119718399E-8</v>
      </c>
      <c r="AO6">
        <v>7.1109446652233006E-8</v>
      </c>
      <c r="AP6">
        <v>3.6059891623871998</v>
      </c>
      <c r="AQ6">
        <v>2.5723739842953398E-5</v>
      </c>
      <c r="AR6">
        <v>3.6683831722437399E-6</v>
      </c>
      <c r="AS6">
        <v>11.5362562588335</v>
      </c>
      <c r="AT6">
        <v>9.1774739706686308</v>
      </c>
      <c r="AU6">
        <v>3.3137222501223902</v>
      </c>
      <c r="AV6">
        <v>0.292266912264803</v>
      </c>
      <c r="AW6">
        <v>4.8866529969692103E-3</v>
      </c>
      <c r="AX6">
        <v>0.292266904863213</v>
      </c>
      <c r="AY6">
        <v>7.4015908402280697E-9</v>
      </c>
      <c r="AZ6">
        <v>964852.16359160398</v>
      </c>
      <c r="BA6">
        <v>7.1336154060773696E-6</v>
      </c>
      <c r="BB6">
        <v>5712986.8110615397</v>
      </c>
      <c r="BC6">
        <v>-34937.3881572057</v>
      </c>
      <c r="BD6">
        <v>-0.60782618117953402</v>
      </c>
      <c r="BE6">
        <v>3523677.03</v>
      </c>
      <c r="BF6">
        <v>1.62131397469806</v>
      </c>
      <c r="BG6">
        <v>1</v>
      </c>
      <c r="BH6">
        <v>-4.3999999999999997E-2</v>
      </c>
      <c r="BI6">
        <v>4.5999999999999999E-2</v>
      </c>
      <c r="BJ6">
        <v>5625</v>
      </c>
      <c r="BK6">
        <v>1.00000004875366</v>
      </c>
      <c r="BL6">
        <v>318.18198243502098</v>
      </c>
      <c r="BM6">
        <v>5.7129868110615396</v>
      </c>
      <c r="BN6">
        <v>318.18198243502098</v>
      </c>
      <c r="BO6">
        <v>1.00000004875366</v>
      </c>
      <c r="BP6">
        <v>77385.215351478095</v>
      </c>
      <c r="BQ6">
        <v>1</v>
      </c>
      <c r="BR6">
        <v>0.69596000000000002</v>
      </c>
    </row>
    <row r="7" spans="1:70">
      <c r="A7" t="s">
        <v>1223</v>
      </c>
      <c r="B7">
        <v>15513203.909628799</v>
      </c>
      <c r="C7">
        <v>617.97483343502097</v>
      </c>
      <c r="D7">
        <v>102.22394330033001</v>
      </c>
      <c r="E7">
        <v>593.997803214295</v>
      </c>
      <c r="F7">
        <v>2595333.5493798102</v>
      </c>
      <c r="G7">
        <v>1630481.38578821</v>
      </c>
      <c r="H7">
        <v>2.3048203873610299E-5</v>
      </c>
      <c r="I7">
        <v>6.8200503236293095E-5</v>
      </c>
      <c r="J7">
        <v>0.471717723289031</v>
      </c>
      <c r="K7">
        <v>9005.0430614720299</v>
      </c>
      <c r="L7">
        <v>4.6429387983550402E-3</v>
      </c>
      <c r="M7">
        <v>92</v>
      </c>
      <c r="N7">
        <v>3743.1948000000002</v>
      </c>
      <c r="O7">
        <v>2.8502295699234199E-6</v>
      </c>
      <c r="P7">
        <v>5.9847340050885496E-3</v>
      </c>
      <c r="Q7">
        <v>1.905E-3</v>
      </c>
      <c r="R7">
        <v>0.69596000000000002</v>
      </c>
      <c r="S7">
        <v>5818430.76171875</v>
      </c>
      <c r="T7">
        <v>299.79285099999998</v>
      </c>
      <c r="U7">
        <v>552.04039046242099</v>
      </c>
      <c r="V7">
        <v>0.03</v>
      </c>
      <c r="W7">
        <v>104556.20934781199</v>
      </c>
      <c r="X7">
        <v>2.6878779410128499E-2</v>
      </c>
      <c r="Y7">
        <v>6.0995139434554897</v>
      </c>
      <c r="Z7">
        <v>6.0995139494937103</v>
      </c>
      <c r="AA7">
        <v>-6.0382214783771798E-9</v>
      </c>
      <c r="AB7">
        <v>7.0299887495018698E-6</v>
      </c>
      <c r="AC7">
        <v>712.86877482744899</v>
      </c>
      <c r="AD7">
        <v>3030.2580390165499</v>
      </c>
      <c r="AE7">
        <v>552.04039159110903</v>
      </c>
      <c r="AF7">
        <v>1.1286876997473899E-6</v>
      </c>
      <c r="AG7">
        <v>7.1016835933264696E-6</v>
      </c>
      <c r="AH7">
        <v>79.253705184390796</v>
      </c>
      <c r="AI7">
        <v>0.36527282891494101</v>
      </c>
      <c r="AJ7">
        <v>22.593106350897099</v>
      </c>
      <c r="AK7">
        <v>6.2816316748190104</v>
      </c>
      <c r="AL7">
        <v>1.30194062706561</v>
      </c>
      <c r="AM7">
        <v>617.97483335695802</v>
      </c>
      <c r="AN7">
        <v>7.8062385000521304E-8</v>
      </c>
      <c r="AO7">
        <v>7.1694843824599803E-8</v>
      </c>
      <c r="AP7">
        <v>3.6262914954683301</v>
      </c>
      <c r="AQ7">
        <v>2.5436509772004999E-5</v>
      </c>
      <c r="AR7">
        <v>3.58668921857553E-6</v>
      </c>
      <c r="AS7">
        <v>11.410597205294</v>
      </c>
      <c r="AT7">
        <v>9.1227125151041495</v>
      </c>
      <c r="AU7">
        <v>3.3322790077698201</v>
      </c>
      <c r="AV7">
        <v>0.29401248769850302</v>
      </c>
      <c r="AW7">
        <v>4.7748820651345204E-3</v>
      </c>
      <c r="AX7">
        <v>0.29401248428730697</v>
      </c>
      <c r="AY7">
        <v>3.41119543723067E-9</v>
      </c>
      <c r="AZ7">
        <v>964852.16359160398</v>
      </c>
      <c r="BA7">
        <v>7.0144691356975197E-6</v>
      </c>
      <c r="BB7">
        <v>5857856.4964843104</v>
      </c>
      <c r="BC7">
        <v>39425.734765559399</v>
      </c>
      <c r="BD7">
        <v>0.67760082366114105</v>
      </c>
      <c r="BE7">
        <v>3722416.2</v>
      </c>
      <c r="BF7">
        <v>1.5736704822218199</v>
      </c>
      <c r="BG7">
        <v>1</v>
      </c>
      <c r="BH7">
        <v>-0.06</v>
      </c>
      <c r="BI7">
        <v>4.5999999999999999E-2</v>
      </c>
      <c r="BJ7">
        <v>5625</v>
      </c>
      <c r="BK7">
        <v>1.00000004875366</v>
      </c>
      <c r="BL7">
        <v>318.18198243502098</v>
      </c>
      <c r="BM7">
        <v>5.8578564964843096</v>
      </c>
      <c r="BN7">
        <v>318.18198243502098</v>
      </c>
      <c r="BO7">
        <v>1.00000004875366</v>
      </c>
      <c r="BP7">
        <v>77385.215351478095</v>
      </c>
      <c r="BQ7">
        <v>1</v>
      </c>
      <c r="BR7">
        <v>0.69596000000000002</v>
      </c>
    </row>
    <row r="8" spans="1:70">
      <c r="A8" t="s">
        <v>1224</v>
      </c>
      <c r="B8">
        <v>15513203.909628799</v>
      </c>
      <c r="C8">
        <v>617.97483343502097</v>
      </c>
      <c r="D8">
        <v>102.22394330033001</v>
      </c>
      <c r="E8">
        <v>593.997803214295</v>
      </c>
      <c r="F8">
        <v>2595333.5493798102</v>
      </c>
      <c r="G8">
        <v>1630481.38578821</v>
      </c>
      <c r="H8">
        <v>2.3048203873610299E-5</v>
      </c>
      <c r="I8">
        <v>6.8200503236293095E-5</v>
      </c>
      <c r="J8">
        <v>0.471717723289031</v>
      </c>
      <c r="K8">
        <v>9005.0430614720299</v>
      </c>
      <c r="L8">
        <v>4.6429387983550402E-3</v>
      </c>
      <c r="M8">
        <v>93</v>
      </c>
      <c r="N8">
        <v>3878.8177999999998</v>
      </c>
      <c r="O8">
        <v>2.8502295699234199E-6</v>
      </c>
      <c r="P8">
        <v>5.9847340050885496E-3</v>
      </c>
      <c r="Q8">
        <v>1.905E-3</v>
      </c>
      <c r="R8">
        <v>0.69596000000000002</v>
      </c>
      <c r="S8">
        <v>5983178.7109375</v>
      </c>
      <c r="T8">
        <v>300.35468500000002</v>
      </c>
      <c r="U8">
        <v>550.67499722295304</v>
      </c>
      <c r="V8">
        <v>0.03</v>
      </c>
      <c r="W8">
        <v>108344.477802443</v>
      </c>
      <c r="X8">
        <v>2.6486711415857098E-2</v>
      </c>
      <c r="Y8">
        <v>6.1444919577194002</v>
      </c>
      <c r="Z8">
        <v>6.14449198407703</v>
      </c>
      <c r="AA8">
        <v>-2.6357624527406599E-8</v>
      </c>
      <c r="AB8">
        <v>6.6438869072487296E-6</v>
      </c>
      <c r="AC8">
        <v>711.93504022261004</v>
      </c>
      <c r="AD8">
        <v>3117.0646607314402</v>
      </c>
      <c r="AE8">
        <v>550.67499722295304</v>
      </c>
      <c r="AF8">
        <v>0</v>
      </c>
      <c r="AG8">
        <v>6.7139960674149503E-6</v>
      </c>
      <c r="AH8">
        <v>83.859443061068802</v>
      </c>
      <c r="AI8">
        <v>0.37573665736587902</v>
      </c>
      <c r="AJ8">
        <v>21.9716114163034</v>
      </c>
      <c r="AK8">
        <v>6.2809935015079601</v>
      </c>
      <c r="AL8">
        <v>1.30194062706561</v>
      </c>
      <c r="AM8">
        <v>617.97483348011201</v>
      </c>
      <c r="AN8">
        <v>-4.5091042011335998E-8</v>
      </c>
      <c r="AO8">
        <v>7.0109160166226597E-8</v>
      </c>
      <c r="AP8">
        <v>3.6744502434130801</v>
      </c>
      <c r="AQ8">
        <v>2.47741179660427E-5</v>
      </c>
      <c r="AR8">
        <v>3.3920526137905901E-6</v>
      </c>
      <c r="AS8">
        <v>11.100522131011401</v>
      </c>
      <c r="AT8">
        <v>8.98496073020927</v>
      </c>
      <c r="AU8">
        <v>3.3759791113325202</v>
      </c>
      <c r="AV8">
        <v>0.29847113208056297</v>
      </c>
      <c r="AW8">
        <v>4.5126354488763502E-3</v>
      </c>
      <c r="AX8">
        <v>0.29847111752620897</v>
      </c>
      <c r="AY8">
        <v>1.45543544438631E-8</v>
      </c>
      <c r="AZ8">
        <v>964852.16359160398</v>
      </c>
      <c r="BA8">
        <v>6.7422651893173498E-6</v>
      </c>
      <c r="BB8">
        <v>5959564.8265646202</v>
      </c>
      <c r="BC8">
        <v>-23613.884372877001</v>
      </c>
      <c r="BD8">
        <v>-0.39467121932543597</v>
      </c>
      <c r="BE8">
        <v>3753962.1</v>
      </c>
      <c r="BF8">
        <v>1.58753995586813</v>
      </c>
      <c r="BG8">
        <v>1</v>
      </c>
      <c r="BH8">
        <v>-0.105</v>
      </c>
      <c r="BI8">
        <v>4.5999999999999999E-2</v>
      </c>
      <c r="BJ8">
        <v>5625</v>
      </c>
      <c r="BK8">
        <v>1.00000005153673</v>
      </c>
      <c r="BL8">
        <v>317.62014843501998</v>
      </c>
      <c r="BM8">
        <v>5.9595648265646197</v>
      </c>
      <c r="BN8">
        <v>317.62014843501998</v>
      </c>
      <c r="BO8">
        <v>1.00000005153673</v>
      </c>
      <c r="BP8">
        <v>77072.946817082804</v>
      </c>
      <c r="BQ8">
        <v>1</v>
      </c>
      <c r="BR8">
        <v>0.69596000000000002</v>
      </c>
    </row>
    <row r="9" spans="1:70">
      <c r="A9" t="s">
        <v>1225</v>
      </c>
      <c r="B9">
        <v>17236893.2329209</v>
      </c>
      <c r="C9">
        <v>626.57723583796803</v>
      </c>
      <c r="D9">
        <v>122.583590976701</v>
      </c>
      <c r="E9">
        <v>560.26337686439001</v>
      </c>
      <c r="F9">
        <v>2538890.6454807199</v>
      </c>
      <c r="G9">
        <v>1699798.64659754</v>
      </c>
      <c r="H9">
        <v>2.4290890628326198E-5</v>
      </c>
      <c r="I9">
        <v>6.4066005508525405E-5</v>
      </c>
      <c r="J9">
        <v>0.452884810527584</v>
      </c>
      <c r="K9">
        <v>11219.515372648901</v>
      </c>
      <c r="L9">
        <v>3.02925386118211E-3</v>
      </c>
      <c r="M9">
        <v>94</v>
      </c>
      <c r="N9">
        <v>2414.0893999999998</v>
      </c>
      <c r="O9">
        <v>2.8502295699234199E-6</v>
      </c>
      <c r="P9">
        <v>5.9847340050885496E-3</v>
      </c>
      <c r="Q9">
        <v>1.905E-3</v>
      </c>
      <c r="R9">
        <v>0.69596000000000002</v>
      </c>
      <c r="S9">
        <v>4716479.4921875</v>
      </c>
      <c r="T9">
        <v>297.72296123937798</v>
      </c>
      <c r="U9">
        <v>552.19483876595996</v>
      </c>
      <c r="V9">
        <v>0.03</v>
      </c>
      <c r="W9">
        <v>71782.847556931301</v>
      </c>
      <c r="X9">
        <v>2.93937295782228E-2</v>
      </c>
      <c r="Y9">
        <v>5.8327404707964403</v>
      </c>
      <c r="Z9">
        <v>5.8327404814836799</v>
      </c>
      <c r="AA9">
        <v>-1.06872386496093E-8</v>
      </c>
      <c r="AB9">
        <v>9.5112532420647704E-6</v>
      </c>
      <c r="AC9">
        <v>756.56314101160399</v>
      </c>
      <c r="AD9">
        <v>2175.5698943971502</v>
      </c>
      <c r="AE9">
        <v>552.19484033159199</v>
      </c>
      <c r="AF9">
        <v>1.5656313507861299E-6</v>
      </c>
      <c r="AG9">
        <v>9.6199801147368093E-6</v>
      </c>
      <c r="AH9">
        <v>38.2189869295226</v>
      </c>
      <c r="AI9">
        <v>0.26118213535816798</v>
      </c>
      <c r="AJ9">
        <v>21.972639498499301</v>
      </c>
      <c r="AK9">
        <v>7.5540476227607902</v>
      </c>
      <c r="AL9">
        <v>1.5871354414155801</v>
      </c>
      <c r="AM9">
        <v>626.57723583961103</v>
      </c>
      <c r="AN9">
        <v>-1.6430021787527899E-9</v>
      </c>
      <c r="AO9">
        <v>1.08726872672046E-7</v>
      </c>
      <c r="AP9">
        <v>2.5873914012431398</v>
      </c>
      <c r="AQ9">
        <v>2.8267674949609599E-5</v>
      </c>
      <c r="AR9">
        <v>4.86435349370443E-6</v>
      </c>
      <c r="AS9">
        <v>11.1104892562823</v>
      </c>
      <c r="AT9">
        <v>8.9894482007553798</v>
      </c>
      <c r="AU9">
        <v>2.34788327676493</v>
      </c>
      <c r="AV9">
        <v>0.23950812447820299</v>
      </c>
      <c r="AW9">
        <v>7.5451857095720299E-3</v>
      </c>
      <c r="AX9">
        <v>0.23950811936105701</v>
      </c>
      <c r="AY9">
        <v>5.1171452908338499E-9</v>
      </c>
      <c r="AZ9">
        <v>839091.99888317997</v>
      </c>
      <c r="BA9">
        <v>1.09251638294957E-5</v>
      </c>
      <c r="BB9">
        <v>4678544.3726728503</v>
      </c>
      <c r="BC9">
        <v>-37935.119514648803</v>
      </c>
      <c r="BD9">
        <v>-0.80431007020141898</v>
      </c>
      <c r="BE9">
        <v>2492126.1</v>
      </c>
      <c r="BF9">
        <v>1.8773305141633301</v>
      </c>
      <c r="BG9">
        <v>1</v>
      </c>
      <c r="BH9">
        <v>-8.5999999999999993E-2</v>
      </c>
      <c r="BI9">
        <v>4.5999999999999999E-2</v>
      </c>
      <c r="BJ9">
        <v>5625</v>
      </c>
      <c r="BK9">
        <v>1.00000001662561</v>
      </c>
      <c r="BL9">
        <v>328.85427459859</v>
      </c>
      <c r="BM9">
        <v>4.6785443726728504</v>
      </c>
      <c r="BN9">
        <v>328.85427459859</v>
      </c>
      <c r="BO9">
        <v>1.00000001662561</v>
      </c>
      <c r="BP9">
        <v>83436.791953877706</v>
      </c>
      <c r="BQ9">
        <v>1</v>
      </c>
      <c r="BR9">
        <v>0.69596000000000002</v>
      </c>
    </row>
    <row r="10" spans="1:70">
      <c r="A10" t="s">
        <v>1226</v>
      </c>
      <c r="B10">
        <v>17236893.2329209</v>
      </c>
      <c r="C10">
        <v>626.57723583796803</v>
      </c>
      <c r="D10">
        <v>122.583590976701</v>
      </c>
      <c r="E10">
        <v>560.26337686439001</v>
      </c>
      <c r="F10">
        <v>2538890.6454807199</v>
      </c>
      <c r="G10">
        <v>1699798.64659754</v>
      </c>
      <c r="H10">
        <v>2.4290890628326198E-5</v>
      </c>
      <c r="I10">
        <v>6.4066005508525405E-5</v>
      </c>
      <c r="J10">
        <v>0.452884810527584</v>
      </c>
      <c r="K10">
        <v>11219.515372648901</v>
      </c>
      <c r="L10">
        <v>3.02925386118211E-3</v>
      </c>
      <c r="M10">
        <v>95</v>
      </c>
      <c r="N10">
        <v>2983.7060000000001</v>
      </c>
      <c r="O10">
        <v>2.8502295699234199E-6</v>
      </c>
      <c r="P10">
        <v>5.9847340050885496E-3</v>
      </c>
      <c r="Q10">
        <v>1.905E-3</v>
      </c>
      <c r="R10">
        <v>0.69596000000000002</v>
      </c>
      <c r="S10">
        <v>5580558.33984375</v>
      </c>
      <c r="T10">
        <v>298.28542199985401</v>
      </c>
      <c r="U10">
        <v>541.89637898543504</v>
      </c>
      <c r="V10">
        <v>0.03</v>
      </c>
      <c r="W10">
        <v>88720.373384971303</v>
      </c>
      <c r="X10">
        <v>2.68977240407712E-2</v>
      </c>
      <c r="Y10">
        <v>6.0973655573623198</v>
      </c>
      <c r="Z10">
        <v>6.0973655637760196</v>
      </c>
      <c r="AA10">
        <v>-6.4136980171269897E-9</v>
      </c>
      <c r="AB10">
        <v>6.8041134902182196E-6</v>
      </c>
      <c r="AC10">
        <v>750.16718579264398</v>
      </c>
      <c r="AD10">
        <v>2572.2083193029998</v>
      </c>
      <c r="AE10">
        <v>541.89637898543504</v>
      </c>
      <c r="AF10">
        <v>0</v>
      </c>
      <c r="AG10">
        <v>6.9077988830816299E-6</v>
      </c>
      <c r="AH10">
        <v>53.425102897599501</v>
      </c>
      <c r="AI10">
        <v>0.30879948428766202</v>
      </c>
      <c r="AJ10">
        <v>18.654380845285601</v>
      </c>
      <c r="AK10">
        <v>7.5792120787916</v>
      </c>
      <c r="AL10">
        <v>1.5871354414155801</v>
      </c>
      <c r="AM10">
        <v>626.577235800327</v>
      </c>
      <c r="AN10">
        <v>3.7641143535438499E-8</v>
      </c>
      <c r="AO10">
        <v>1.0368539286341401E-7</v>
      </c>
      <c r="AP10">
        <v>2.7912967090195999</v>
      </c>
      <c r="AQ10">
        <v>2.4288592167673101E-5</v>
      </c>
      <c r="AR10">
        <v>3.5057421379725201E-6</v>
      </c>
      <c r="AS10">
        <v>9.4671906484241504</v>
      </c>
      <c r="AT10">
        <v>8.1891610257646796</v>
      </c>
      <c r="AU10">
        <v>2.52880870150475</v>
      </c>
      <c r="AV10">
        <v>0.26248800751485202</v>
      </c>
      <c r="AW10">
        <v>5.3976377840146703E-3</v>
      </c>
      <c r="AX10">
        <v>0.26248800720761001</v>
      </c>
      <c r="AY10">
        <v>3.0724128796677498E-10</v>
      </c>
      <c r="AZ10">
        <v>839091.99888317997</v>
      </c>
      <c r="BA10">
        <v>8.7015443715419492E-6</v>
      </c>
      <c r="BB10">
        <v>5601741.3590658503</v>
      </c>
      <c r="BC10">
        <v>21183.019222104002</v>
      </c>
      <c r="BD10">
        <v>0.37958601867599301</v>
      </c>
      <c r="BE10">
        <v>3028406.4</v>
      </c>
      <c r="BF10">
        <v>1.8497323737877001</v>
      </c>
      <c r="BG10">
        <v>1</v>
      </c>
      <c r="BH10">
        <v>-0.114</v>
      </c>
      <c r="BI10">
        <v>4.5999999999999999E-2</v>
      </c>
      <c r="BJ10">
        <v>5625</v>
      </c>
      <c r="BK10">
        <v>1.0000000176133099</v>
      </c>
      <c r="BL10">
        <v>328.29181383811402</v>
      </c>
      <c r="BM10">
        <v>5.6017413590658496</v>
      </c>
      <c r="BN10">
        <v>328.29181383811402</v>
      </c>
      <c r="BO10">
        <v>1.0000000176133099</v>
      </c>
      <c r="BP10">
        <v>83112.169926069793</v>
      </c>
      <c r="BQ10">
        <v>1</v>
      </c>
      <c r="BR10">
        <v>0.69596000000000002</v>
      </c>
    </row>
    <row r="11" spans="1:70">
      <c r="A11" t="s">
        <v>1227</v>
      </c>
      <c r="B11">
        <v>17236893.2329209</v>
      </c>
      <c r="C11">
        <v>626.57723583796803</v>
      </c>
      <c r="D11">
        <v>122.583590976701</v>
      </c>
      <c r="E11">
        <v>560.26337686439001</v>
      </c>
      <c r="F11">
        <v>2538890.6454807199</v>
      </c>
      <c r="G11">
        <v>1699798.64659754</v>
      </c>
      <c r="H11">
        <v>2.4290890628326198E-5</v>
      </c>
      <c r="I11">
        <v>6.4066005508525405E-5</v>
      </c>
      <c r="J11">
        <v>0.452884810527584</v>
      </c>
      <c r="K11">
        <v>11219.515372648901</v>
      </c>
      <c r="L11">
        <v>3.02925386118211E-3</v>
      </c>
      <c r="M11">
        <v>96</v>
      </c>
      <c r="N11">
        <v>3051.5174999999999</v>
      </c>
      <c r="O11">
        <v>2.8502295699234199E-6</v>
      </c>
      <c r="P11">
        <v>5.9847340050885496E-3</v>
      </c>
      <c r="Q11">
        <v>1.905E-3</v>
      </c>
      <c r="R11">
        <v>0.69596000000000002</v>
      </c>
      <c r="S11">
        <v>5690958.73046875</v>
      </c>
      <c r="T11">
        <v>297.72296123937798</v>
      </c>
      <c r="U11">
        <v>540.63260892442099</v>
      </c>
      <c r="V11">
        <v>0.03</v>
      </c>
      <c r="W11">
        <v>90736.745507357002</v>
      </c>
      <c r="X11">
        <v>2.6652018899410601E-2</v>
      </c>
      <c r="Y11">
        <v>6.1254069043171304</v>
      </c>
      <c r="Z11">
        <v>6.1254069065536001</v>
      </c>
      <c r="AA11">
        <v>-2.2364643470495999E-9</v>
      </c>
      <c r="AB11">
        <v>6.5650387724955899E-6</v>
      </c>
      <c r="AC11">
        <v>749.70006180057396</v>
      </c>
      <c r="AD11">
        <v>2618.6247319272102</v>
      </c>
      <c r="AE11">
        <v>540.63261042142199</v>
      </c>
      <c r="AF11">
        <v>1.497000425843E-6</v>
      </c>
      <c r="AG11">
        <v>6.6681108809000998E-6</v>
      </c>
      <c r="AH11">
        <v>55.370649883255901</v>
      </c>
      <c r="AI11">
        <v>0.31437188064968102</v>
      </c>
      <c r="AJ11">
        <v>18.332052564785201</v>
      </c>
      <c r="AK11">
        <v>7.5956723949668401</v>
      </c>
      <c r="AL11">
        <v>1.5871354414155801</v>
      </c>
      <c r="AM11">
        <v>626.57723599291899</v>
      </c>
      <c r="AN11">
        <v>-1.5495129446208001E-7</v>
      </c>
      <c r="AO11">
        <v>1.03072108404516E-7</v>
      </c>
      <c r="AP11">
        <v>2.81290896813185</v>
      </c>
      <c r="AQ11">
        <v>2.3916795734763901E-5</v>
      </c>
      <c r="AR11">
        <v>3.3855914946523099E-6</v>
      </c>
      <c r="AS11">
        <v>9.3077098373742206</v>
      </c>
      <c r="AT11">
        <v>8.1042153574384308</v>
      </c>
      <c r="AU11">
        <v>2.5477374231079501</v>
      </c>
      <c r="AV11">
        <v>0.265171545023896</v>
      </c>
      <c r="AW11">
        <v>5.2079821100701499E-3</v>
      </c>
      <c r="AX11">
        <v>0.26517154462210302</v>
      </c>
      <c r="AY11">
        <v>4.0179376492588398E-10</v>
      </c>
      <c r="AZ11">
        <v>839091.99888317997</v>
      </c>
      <c r="BA11">
        <v>8.5025132365545106E-6</v>
      </c>
      <c r="BB11">
        <v>5698960.64201428</v>
      </c>
      <c r="BC11">
        <v>8001.9115455280999</v>
      </c>
      <c r="BD11">
        <v>0.140607442866995</v>
      </c>
      <c r="BE11">
        <v>3028406.4</v>
      </c>
      <c r="BF11">
        <v>1.8818348297026</v>
      </c>
      <c r="BG11">
        <v>1</v>
      </c>
      <c r="BH11">
        <v>-0.156</v>
      </c>
      <c r="BI11">
        <v>4.5999999999999999E-2</v>
      </c>
      <c r="BJ11">
        <v>5625</v>
      </c>
      <c r="BK11">
        <v>1.00000001662561</v>
      </c>
      <c r="BL11">
        <v>328.85427459859</v>
      </c>
      <c r="BM11">
        <v>5.6989606420142804</v>
      </c>
      <c r="BN11">
        <v>328.85427459859</v>
      </c>
      <c r="BO11">
        <v>1.00000001662561</v>
      </c>
      <c r="BP11">
        <v>83436.791953877706</v>
      </c>
      <c r="BQ11">
        <v>1</v>
      </c>
      <c r="BR11">
        <v>0.69596000000000002</v>
      </c>
    </row>
    <row r="12" spans="1:70">
      <c r="A12" t="s">
        <v>1228</v>
      </c>
      <c r="B12">
        <v>17236893.2329209</v>
      </c>
      <c r="C12">
        <v>626.57723583796803</v>
      </c>
      <c r="D12">
        <v>122.583590976701</v>
      </c>
      <c r="E12">
        <v>560.26337686439001</v>
      </c>
      <c r="F12">
        <v>2538890.6454807199</v>
      </c>
      <c r="G12">
        <v>1699798.64659754</v>
      </c>
      <c r="H12">
        <v>2.4290890628326198E-5</v>
      </c>
      <c r="I12">
        <v>6.4066005508525405E-5</v>
      </c>
      <c r="J12">
        <v>0.452884810527584</v>
      </c>
      <c r="K12">
        <v>11219.515372648901</v>
      </c>
      <c r="L12">
        <v>3.02925386118211E-3</v>
      </c>
      <c r="M12">
        <v>97</v>
      </c>
      <c r="N12">
        <v>3607.5718000000002</v>
      </c>
      <c r="O12">
        <v>2.8502295699234199E-6</v>
      </c>
      <c r="P12">
        <v>5.9847340050885496E-3</v>
      </c>
      <c r="Q12">
        <v>1.905E-3</v>
      </c>
      <c r="R12">
        <v>0.69596000000000002</v>
      </c>
      <c r="S12">
        <v>6458440.91796875</v>
      </c>
      <c r="T12">
        <v>299.91649569120898</v>
      </c>
      <c r="U12">
        <v>533.09467146414204</v>
      </c>
      <c r="V12">
        <v>0.03</v>
      </c>
      <c r="W12">
        <v>107270.99691092</v>
      </c>
      <c r="X12">
        <v>2.49258812093941E-2</v>
      </c>
      <c r="Y12">
        <v>6.33395158653222</v>
      </c>
      <c r="Z12">
        <v>6.3339516227232</v>
      </c>
      <c r="AA12">
        <v>-3.6190980878814103E-8</v>
      </c>
      <c r="AB12">
        <v>5.0224850177624702E-6</v>
      </c>
      <c r="AC12">
        <v>743.45447219941798</v>
      </c>
      <c r="AD12">
        <v>2993.8675842437601</v>
      </c>
      <c r="AE12">
        <v>533.09467146414204</v>
      </c>
      <c r="AF12">
        <v>0</v>
      </c>
      <c r="AG12">
        <v>5.1214766945884503E-6</v>
      </c>
      <c r="AH12">
        <v>72.376614774611696</v>
      </c>
      <c r="AI12">
        <v>0.35942064221708903</v>
      </c>
      <c r="AJ12">
        <v>16.097662004607098</v>
      </c>
      <c r="AK12">
        <v>7.5496133980388</v>
      </c>
      <c r="AL12">
        <v>1.5871354414155801</v>
      </c>
      <c r="AM12">
        <v>626.57723575488501</v>
      </c>
      <c r="AN12">
        <v>8.3083250501658794E-8</v>
      </c>
      <c r="AO12">
        <v>9.8991676825984304E-8</v>
      </c>
      <c r="AP12">
        <v>2.9729299526053201</v>
      </c>
      <c r="AQ12">
        <v>2.1411396630984701E-5</v>
      </c>
      <c r="AR12">
        <v>2.6102341857072198E-6</v>
      </c>
      <c r="AS12">
        <v>8.2044047410748107</v>
      </c>
      <c r="AT12">
        <v>7.4733558679761103</v>
      </c>
      <c r="AU12">
        <v>2.6860783655848199</v>
      </c>
      <c r="AV12">
        <v>0.28685158702049701</v>
      </c>
      <c r="AW12">
        <v>3.9842890540399897E-3</v>
      </c>
      <c r="AX12">
        <v>0.28685157724785998</v>
      </c>
      <c r="AY12">
        <v>9.7726373105011499E-9</v>
      </c>
      <c r="AZ12">
        <v>839091.99888317997</v>
      </c>
      <c r="BA12">
        <v>7.2021194486001401E-6</v>
      </c>
      <c r="BB12">
        <v>6461601.5697136298</v>
      </c>
      <c r="BC12">
        <v>3160.65174487792</v>
      </c>
      <c r="BD12">
        <v>4.8938308564290101E-2</v>
      </c>
      <c r="BE12">
        <v>3722416.2</v>
      </c>
      <c r="BF12">
        <v>1.73586219878197</v>
      </c>
      <c r="BG12">
        <v>1</v>
      </c>
      <c r="BH12">
        <v>-7.5999999999999998E-2</v>
      </c>
      <c r="BI12">
        <v>4.5999999999999999E-2</v>
      </c>
      <c r="BJ12">
        <v>5625</v>
      </c>
      <c r="BK12">
        <v>1.0000000208087401</v>
      </c>
      <c r="BL12">
        <v>326.660740146759</v>
      </c>
      <c r="BM12">
        <v>6.46160156971363</v>
      </c>
      <c r="BN12">
        <v>326.660740146759</v>
      </c>
      <c r="BO12">
        <v>1.0000000208087401</v>
      </c>
      <c r="BP12">
        <v>82174.379941487699</v>
      </c>
      <c r="BQ12">
        <v>1</v>
      </c>
      <c r="BR12">
        <v>0.69596000000000002</v>
      </c>
    </row>
    <row r="13" spans="1:70">
      <c r="A13" t="s">
        <v>1229</v>
      </c>
      <c r="B13">
        <v>17236893.2329209</v>
      </c>
      <c r="C13">
        <v>626.57723583796803</v>
      </c>
      <c r="D13">
        <v>122.583590976701</v>
      </c>
      <c r="E13">
        <v>560.26337686439001</v>
      </c>
      <c r="F13">
        <v>2538890.6454807199</v>
      </c>
      <c r="G13">
        <v>1699798.64659754</v>
      </c>
      <c r="H13">
        <v>2.4290890628326198E-5</v>
      </c>
      <c r="I13">
        <v>6.4066005508525405E-5</v>
      </c>
      <c r="J13">
        <v>0.452884810527584</v>
      </c>
      <c r="K13">
        <v>11219.515372648901</v>
      </c>
      <c r="L13">
        <v>3.02925386118211E-3</v>
      </c>
      <c r="M13">
        <v>98</v>
      </c>
      <c r="N13">
        <v>3648.2586999999999</v>
      </c>
      <c r="O13">
        <v>2.8502295699234199E-6</v>
      </c>
      <c r="P13">
        <v>5.9847340050885496E-3</v>
      </c>
      <c r="Q13">
        <v>1.905E-3</v>
      </c>
      <c r="R13">
        <v>0.69596000000000002</v>
      </c>
      <c r="S13">
        <v>6580462.40234375</v>
      </c>
      <c r="T13">
        <v>296.598009128623</v>
      </c>
      <c r="U13">
        <v>531.532065946241</v>
      </c>
      <c r="V13">
        <v>0.03</v>
      </c>
      <c r="W13">
        <v>108480.820184351</v>
      </c>
      <c r="X13">
        <v>2.4816475679600599E-2</v>
      </c>
      <c r="Y13">
        <v>6.3478981126908902</v>
      </c>
      <c r="Z13">
        <v>6.3478981428997603</v>
      </c>
      <c r="AA13">
        <v>-3.0208874512993602E-8</v>
      </c>
      <c r="AB13">
        <v>4.9327349369830401E-6</v>
      </c>
      <c r="AC13">
        <v>744.36518426718499</v>
      </c>
      <c r="AD13">
        <v>3020.9812058765401</v>
      </c>
      <c r="AE13">
        <v>531.532065946241</v>
      </c>
      <c r="AF13">
        <v>0</v>
      </c>
      <c r="AG13">
        <v>5.0325428617821901E-6</v>
      </c>
      <c r="AH13">
        <v>73.693492147012293</v>
      </c>
      <c r="AI13">
        <v>0.36267569442827202</v>
      </c>
      <c r="AJ13">
        <v>15.9613831004852</v>
      </c>
      <c r="AK13">
        <v>7.6321306002262901</v>
      </c>
      <c r="AL13">
        <v>1.5871354414155801</v>
      </c>
      <c r="AM13">
        <v>626.57723576590195</v>
      </c>
      <c r="AN13">
        <v>7.2066427492245606E-8</v>
      </c>
      <c r="AO13">
        <v>9.9807924799145799E-8</v>
      </c>
      <c r="AP13">
        <v>2.9842363221636798</v>
      </c>
      <c r="AQ13">
        <v>2.1249461352927201E-5</v>
      </c>
      <c r="AR13">
        <v>2.56617539329067E-6</v>
      </c>
      <c r="AS13">
        <v>8.1389686447390392</v>
      </c>
      <c r="AT13">
        <v>7.4333173493327296</v>
      </c>
      <c r="AU13">
        <v>2.6958835315749701</v>
      </c>
      <c r="AV13">
        <v>0.28835279058871299</v>
      </c>
      <c r="AW13">
        <v>3.9130911782506101E-3</v>
      </c>
      <c r="AX13">
        <v>0.28835277960441202</v>
      </c>
      <c r="AY13">
        <v>1.09843004136856E-8</v>
      </c>
      <c r="AZ13">
        <v>839091.99888317997</v>
      </c>
      <c r="BA13">
        <v>7.12056923746592E-6</v>
      </c>
      <c r="BB13">
        <v>6589494.9067343203</v>
      </c>
      <c r="BC13">
        <v>9032.5043905740604</v>
      </c>
      <c r="BD13">
        <v>0.13726245723031499</v>
      </c>
      <c r="BE13">
        <v>3753962.1</v>
      </c>
      <c r="BF13">
        <v>1.75534401552278</v>
      </c>
      <c r="BG13">
        <v>1</v>
      </c>
      <c r="BH13">
        <v>-9.7000000000000003E-2</v>
      </c>
      <c r="BI13">
        <v>4.5999999999999999E-2</v>
      </c>
      <c r="BJ13">
        <v>5625</v>
      </c>
      <c r="BK13">
        <v>1.00000001480822</v>
      </c>
      <c r="BL13">
        <v>329.97922670934503</v>
      </c>
      <c r="BM13">
        <v>6.5894949067343198</v>
      </c>
      <c r="BN13">
        <v>329.97922670934503</v>
      </c>
      <c r="BO13">
        <v>1.00000001480822</v>
      </c>
      <c r="BP13">
        <v>84087.951922949695</v>
      </c>
      <c r="BQ13">
        <v>1</v>
      </c>
      <c r="BR13">
        <v>0.69596000000000002</v>
      </c>
    </row>
    <row r="14" spans="1:70">
      <c r="A14" t="s">
        <v>1230</v>
      </c>
      <c r="B14">
        <v>17236893.2329209</v>
      </c>
      <c r="C14">
        <v>626.57723583796803</v>
      </c>
      <c r="D14">
        <v>122.583590976701</v>
      </c>
      <c r="E14">
        <v>560.26337686439001</v>
      </c>
      <c r="F14">
        <v>2538890.6454807199</v>
      </c>
      <c r="G14">
        <v>1699798.64659754</v>
      </c>
      <c r="H14">
        <v>2.4290890628326198E-5</v>
      </c>
      <c r="I14">
        <v>6.4066005508525405E-5</v>
      </c>
      <c r="J14">
        <v>0.452884810527584</v>
      </c>
      <c r="K14">
        <v>11219.515372648901</v>
      </c>
      <c r="L14">
        <v>3.02925386118211E-3</v>
      </c>
      <c r="M14">
        <v>99</v>
      </c>
      <c r="N14">
        <v>3661.8209999999999</v>
      </c>
      <c r="O14">
        <v>2.8502295699234199E-6</v>
      </c>
      <c r="P14">
        <v>5.9847340050885496E-3</v>
      </c>
      <c r="Q14">
        <v>1.905E-3</v>
      </c>
      <c r="R14">
        <v>0.69596000000000002</v>
      </c>
      <c r="S14">
        <v>6556070.21484375</v>
      </c>
      <c r="T14">
        <v>298.84787197442</v>
      </c>
      <c r="U14">
        <v>532.04418410015796</v>
      </c>
      <c r="V14">
        <v>0.03</v>
      </c>
      <c r="W14">
        <v>108884.094608828</v>
      </c>
      <c r="X14">
        <v>2.4780443082083201E-2</v>
      </c>
      <c r="Y14">
        <v>6.3525115929537899</v>
      </c>
      <c r="Z14">
        <v>6.35251162124099</v>
      </c>
      <c r="AA14">
        <v>-2.8287202802346201E-8</v>
      </c>
      <c r="AB14">
        <v>4.9033833539040099E-6</v>
      </c>
      <c r="AC14">
        <v>743.37490843228602</v>
      </c>
      <c r="AD14">
        <v>3030.0094905242099</v>
      </c>
      <c r="AE14">
        <v>532.04418553390701</v>
      </c>
      <c r="AF14">
        <v>1.4337490483740099E-6</v>
      </c>
      <c r="AG14">
        <v>5.0026819741236503E-6</v>
      </c>
      <c r="AH14">
        <v>74.134620343814404</v>
      </c>
      <c r="AI14">
        <v>0.36375956062304399</v>
      </c>
      <c r="AJ14">
        <v>15.914093290991101</v>
      </c>
      <c r="AK14">
        <v>7.5762043393475498</v>
      </c>
      <c r="AL14">
        <v>1.5871354414155801</v>
      </c>
      <c r="AM14">
        <v>626.57723567075698</v>
      </c>
      <c r="AN14">
        <v>1.67211283041979E-7</v>
      </c>
      <c r="AO14">
        <v>9.9298620219634498E-8</v>
      </c>
      <c r="AP14">
        <v>2.9874742260029801</v>
      </c>
      <c r="AQ14">
        <v>2.1203424854098601E-5</v>
      </c>
      <c r="AR14">
        <v>2.5509902971716399E-6</v>
      </c>
      <c r="AS14">
        <v>8.1149866778637705</v>
      </c>
      <c r="AT14">
        <v>7.4185627964857801</v>
      </c>
      <c r="AU14">
        <v>2.69857314330413</v>
      </c>
      <c r="AV14">
        <v>0.28890108269884601</v>
      </c>
      <c r="AW14">
        <v>3.88980684972261E-3</v>
      </c>
      <c r="AX14">
        <v>0.288901071361433</v>
      </c>
      <c r="AY14">
        <v>1.13374128973831E-8</v>
      </c>
      <c r="AZ14">
        <v>839091.99888317997</v>
      </c>
      <c r="BA14">
        <v>7.0974419359149601E-6</v>
      </c>
      <c r="BB14">
        <v>6577232.2883574301</v>
      </c>
      <c r="BC14">
        <v>21162.073513679199</v>
      </c>
      <c r="BD14">
        <v>0.322785949817402</v>
      </c>
      <c r="BE14">
        <v>3659324.4</v>
      </c>
      <c r="BF14">
        <v>1.7973897827581</v>
      </c>
      <c r="BG14">
        <v>1</v>
      </c>
      <c r="BH14">
        <v>-0.13800000000000001</v>
      </c>
      <c r="BI14">
        <v>4.5999999999999999E-2</v>
      </c>
      <c r="BJ14">
        <v>5625</v>
      </c>
      <c r="BK14">
        <v>1.0000000186575699</v>
      </c>
      <c r="BL14">
        <v>327.72936386354797</v>
      </c>
      <c r="BM14">
        <v>6.5772322883574299</v>
      </c>
      <c r="BN14">
        <v>327.72936386354797</v>
      </c>
      <c r="BO14">
        <v>1.0000000186575699</v>
      </c>
      <c r="BP14">
        <v>82788.186829322003</v>
      </c>
      <c r="BQ14">
        <v>1</v>
      </c>
      <c r="BR14">
        <v>0.69596000000000002</v>
      </c>
    </row>
    <row r="15" spans="1:70">
      <c r="A15" t="s">
        <v>1231</v>
      </c>
      <c r="B15">
        <v>18960582.556212999</v>
      </c>
      <c r="C15">
        <v>634.44823391832597</v>
      </c>
      <c r="D15">
        <v>149.14958101226799</v>
      </c>
      <c r="E15">
        <v>520.38377569771103</v>
      </c>
      <c r="F15">
        <v>2467301.6327637699</v>
      </c>
      <c r="G15">
        <v>1775044.0267545299</v>
      </c>
      <c r="H15">
        <v>2.5972810943896E-5</v>
      </c>
      <c r="I15">
        <v>5.9480773118925399E-5</v>
      </c>
      <c r="J15">
        <v>0.43661798563056398</v>
      </c>
      <c r="K15">
        <v>16063.580349286</v>
      </c>
      <c r="L15">
        <v>1.6624879026359001E-3</v>
      </c>
      <c r="M15">
        <v>100</v>
      </c>
      <c r="N15">
        <v>2793.8337999999999</v>
      </c>
      <c r="O15">
        <v>2.8502295699234199E-6</v>
      </c>
      <c r="P15">
        <v>5.9847340050885496E-3</v>
      </c>
      <c r="Q15">
        <v>1.905E-3</v>
      </c>
      <c r="R15">
        <v>0.69596000000000002</v>
      </c>
      <c r="S15">
        <v>6217053.22265625</v>
      </c>
      <c r="T15">
        <v>298.45770121925898</v>
      </c>
      <c r="U15">
        <v>500.89519821430503</v>
      </c>
      <c r="V15">
        <v>0.03</v>
      </c>
      <c r="W15">
        <v>89478.550965683098</v>
      </c>
      <c r="X15">
        <v>2.45060735861381E-2</v>
      </c>
      <c r="Y15">
        <v>6.3879739049883204</v>
      </c>
      <c r="Z15">
        <v>6.3879739206029802</v>
      </c>
      <c r="AA15">
        <v>-1.5614659787388499E-8</v>
      </c>
      <c r="AB15">
        <v>4.3418879052211302E-6</v>
      </c>
      <c r="AC15">
        <v>804.34668506906803</v>
      </c>
      <c r="AD15">
        <v>2476.1720656518701</v>
      </c>
      <c r="AE15">
        <v>500.89520025777102</v>
      </c>
      <c r="AF15">
        <v>2.0434666225810399E-6</v>
      </c>
      <c r="AG15">
        <v>4.5237366753602598E-6</v>
      </c>
      <c r="AH15">
        <v>45.947420263063499</v>
      </c>
      <c r="AI15">
        <v>0.29714518171461501</v>
      </c>
      <c r="AJ15">
        <v>11.7601578875506</v>
      </c>
      <c r="AK15">
        <v>9.5334112903946195</v>
      </c>
      <c r="AL15">
        <v>2.1883527698787102</v>
      </c>
      <c r="AM15">
        <v>634.44823377511102</v>
      </c>
      <c r="AN15">
        <v>1.43215061143565E-7</v>
      </c>
      <c r="AO15">
        <v>1.8184877013912301E-7</v>
      </c>
      <c r="AP15">
        <v>2.0490558700501</v>
      </c>
      <c r="AQ15">
        <v>2.1461357800601101E-5</v>
      </c>
      <c r="AR15">
        <v>2.35279272274969E-6</v>
      </c>
      <c r="AS15">
        <v>6.11645104077878</v>
      </c>
      <c r="AT15">
        <v>6.0049101651117001</v>
      </c>
      <c r="AU15">
        <v>1.78433012219206</v>
      </c>
      <c r="AV15">
        <v>0.26472574785804698</v>
      </c>
      <c r="AW15">
        <v>4.2819848388863302E-3</v>
      </c>
      <c r="AX15">
        <v>0.26472574731140802</v>
      </c>
      <c r="AY15">
        <v>5.4663890081130303E-10</v>
      </c>
      <c r="AZ15">
        <v>692257.60600924003</v>
      </c>
      <c r="BA15">
        <v>1.04737787359973E-5</v>
      </c>
      <c r="BB15">
        <v>6254584.3992725099</v>
      </c>
      <c r="BC15">
        <v>37531.176616259901</v>
      </c>
      <c r="BD15">
        <v>0.60368112145941299</v>
      </c>
      <c r="BE15">
        <v>2996860.5</v>
      </c>
      <c r="BF15">
        <v>2.0870455596022901</v>
      </c>
      <c r="BG15">
        <v>1</v>
      </c>
      <c r="BH15">
        <v>-0.11899999999999999</v>
      </c>
      <c r="BI15">
        <v>4.5999999999999999E-2</v>
      </c>
      <c r="BJ15">
        <v>5625</v>
      </c>
      <c r="BK15">
        <v>1.00000000791667</v>
      </c>
      <c r="BL15">
        <v>335.99053269906699</v>
      </c>
      <c r="BM15">
        <v>6.2545843992725096</v>
      </c>
      <c r="BN15">
        <v>335.99053269906699</v>
      </c>
      <c r="BO15">
        <v>1.00000000791667</v>
      </c>
      <c r="BP15">
        <v>87610.395447477495</v>
      </c>
      <c r="BQ15">
        <v>1</v>
      </c>
      <c r="BR15">
        <v>0.69596000000000002</v>
      </c>
    </row>
    <row r="16" spans="1:70">
      <c r="A16" t="s">
        <v>1232</v>
      </c>
      <c r="B16">
        <v>18960582.556212999</v>
      </c>
      <c r="C16">
        <v>634.44823391832597</v>
      </c>
      <c r="D16">
        <v>149.14958101226799</v>
      </c>
      <c r="E16">
        <v>520.38377569771103</v>
      </c>
      <c r="F16">
        <v>2467301.6327637699</v>
      </c>
      <c r="G16">
        <v>1775044.0267545299</v>
      </c>
      <c r="H16">
        <v>2.5972810943896E-5</v>
      </c>
      <c r="I16">
        <v>5.9480773118925399E-5</v>
      </c>
      <c r="J16">
        <v>0.43661798563056398</v>
      </c>
      <c r="K16">
        <v>16063.580349286</v>
      </c>
      <c r="L16">
        <v>1.6624879026359001E-3</v>
      </c>
      <c r="M16">
        <v>101</v>
      </c>
      <c r="N16">
        <v>2861.6453000000001</v>
      </c>
      <c r="O16">
        <v>2.8502295699234199E-6</v>
      </c>
      <c r="P16">
        <v>5.9847340050885496E-3</v>
      </c>
      <c r="Q16">
        <v>1.905E-3</v>
      </c>
      <c r="R16">
        <v>0.69596000000000002</v>
      </c>
      <c r="S16">
        <v>6336169.43359375</v>
      </c>
      <c r="T16">
        <v>297.89465084987</v>
      </c>
      <c r="U16">
        <v>499.32176043105898</v>
      </c>
      <c r="V16">
        <v>0.03</v>
      </c>
      <c r="W16">
        <v>91650.360455141403</v>
      </c>
      <c r="X16">
        <v>2.4284988303401998E-2</v>
      </c>
      <c r="Y16">
        <v>6.4169853926356204</v>
      </c>
      <c r="Z16">
        <v>6.4169854006844904</v>
      </c>
      <c r="AA16">
        <v>-8.0488700149317099E-9</v>
      </c>
      <c r="AB16">
        <v>4.1762257979177299E-6</v>
      </c>
      <c r="AC16">
        <v>803.224306073967</v>
      </c>
      <c r="AD16">
        <v>2524.8067203953901</v>
      </c>
      <c r="AE16">
        <v>499.32176043105898</v>
      </c>
      <c r="AF16">
        <v>0</v>
      </c>
      <c r="AG16">
        <v>4.3579953528229896E-6</v>
      </c>
      <c r="AH16">
        <v>47.770057935032703</v>
      </c>
      <c r="AI16">
        <v>0.30298142933320998</v>
      </c>
      <c r="AJ16">
        <v>11.5518067761253</v>
      </c>
      <c r="AK16">
        <v>9.5327603657751308</v>
      </c>
      <c r="AL16">
        <v>2.1883527698787102</v>
      </c>
      <c r="AM16">
        <v>634.44823371085397</v>
      </c>
      <c r="AN16">
        <v>2.0747165763168601E-7</v>
      </c>
      <c r="AO16">
        <v>1.81769554905266E-7</v>
      </c>
      <c r="AP16">
        <v>2.0626422530403299</v>
      </c>
      <c r="AQ16">
        <v>2.1179562043581701E-5</v>
      </c>
      <c r="AR16">
        <v>2.2698824538641301E-6</v>
      </c>
      <c r="AS16">
        <v>6.0168130960879198</v>
      </c>
      <c r="AT16">
        <v>5.9227886655728197</v>
      </c>
      <c r="AU16">
        <v>1.79449497553379</v>
      </c>
      <c r="AV16">
        <v>0.26814727750654299</v>
      </c>
      <c r="AW16">
        <v>4.1186082968530501E-3</v>
      </c>
      <c r="AX16">
        <v>0.26814727676824401</v>
      </c>
      <c r="AY16">
        <v>7.3829853342033402E-10</v>
      </c>
      <c r="AZ16">
        <v>692257.60600924003</v>
      </c>
      <c r="BA16">
        <v>1.0268170358850699E-5</v>
      </c>
      <c r="BB16">
        <v>6377046.1853391696</v>
      </c>
      <c r="BC16">
        <v>40876.751745419599</v>
      </c>
      <c r="BD16">
        <v>0.64513350177624695</v>
      </c>
      <c r="BE16">
        <v>2776039.2</v>
      </c>
      <c r="BF16">
        <v>2.2971744006133501</v>
      </c>
      <c r="BG16">
        <v>1</v>
      </c>
      <c r="BH16">
        <v>-0.33800000000000002</v>
      </c>
      <c r="BI16">
        <v>4.5999999999999999E-2</v>
      </c>
      <c r="BJ16">
        <v>5625</v>
      </c>
      <c r="BK16">
        <v>1.00000000746077</v>
      </c>
      <c r="BL16">
        <v>336.55358306845602</v>
      </c>
      <c r="BM16">
        <v>6.3770461853391698</v>
      </c>
      <c r="BN16">
        <v>336.55358306845602</v>
      </c>
      <c r="BO16">
        <v>1.00000000746077</v>
      </c>
      <c r="BP16">
        <v>87944.027630739598</v>
      </c>
      <c r="BQ16">
        <v>1</v>
      </c>
      <c r="BR16">
        <v>0.69596000000000002</v>
      </c>
    </row>
    <row r="17" spans="1:70">
      <c r="A17" t="s">
        <v>1233</v>
      </c>
      <c r="B17">
        <v>18960582.556212999</v>
      </c>
      <c r="C17">
        <v>634.44823391832597</v>
      </c>
      <c r="D17">
        <v>149.14958101226799</v>
      </c>
      <c r="E17">
        <v>520.38377569771103</v>
      </c>
      <c r="F17">
        <v>2467301.6327637699</v>
      </c>
      <c r="G17">
        <v>1775044.0267545299</v>
      </c>
      <c r="H17">
        <v>2.5972810943896E-5</v>
      </c>
      <c r="I17">
        <v>5.9480773118925399E-5</v>
      </c>
      <c r="J17">
        <v>0.43661798563056398</v>
      </c>
      <c r="K17">
        <v>16063.580349286</v>
      </c>
      <c r="L17">
        <v>1.6624879026359001E-3</v>
      </c>
      <c r="M17">
        <v>102</v>
      </c>
      <c r="N17">
        <v>3471.9488000000001</v>
      </c>
      <c r="O17">
        <v>2.8502295699234199E-6</v>
      </c>
      <c r="P17">
        <v>5.9847340050885496E-3</v>
      </c>
      <c r="Q17">
        <v>1.905E-3</v>
      </c>
      <c r="R17">
        <v>0.69596000000000002</v>
      </c>
      <c r="S17">
        <v>7260546.38671875</v>
      </c>
      <c r="T17">
        <v>299.02073658243</v>
      </c>
      <c r="U17">
        <v>489.26121660838902</v>
      </c>
      <c r="V17">
        <v>0.03</v>
      </c>
      <c r="W17">
        <v>111196.645860266</v>
      </c>
      <c r="X17">
        <v>2.2615094215070301E-2</v>
      </c>
      <c r="Y17">
        <v>6.6496808099286699</v>
      </c>
      <c r="Z17">
        <v>6.6496808158942198</v>
      </c>
      <c r="AA17">
        <v>-5.9655480555420598E-9</v>
      </c>
      <c r="AB17">
        <v>3.0465509744099398E-6</v>
      </c>
      <c r="AC17">
        <v>790.92049267317202</v>
      </c>
      <c r="AD17">
        <v>2956.0780652656899</v>
      </c>
      <c r="AE17">
        <v>489.26121851759399</v>
      </c>
      <c r="AF17">
        <v>1.9092048546554001E-6</v>
      </c>
      <c r="AG17">
        <v>3.2244119592298799E-6</v>
      </c>
      <c r="AH17">
        <v>65.483410582009796</v>
      </c>
      <c r="AI17">
        <v>0.354734780369442</v>
      </c>
      <c r="AJ17">
        <v>10.006943271453901</v>
      </c>
      <c r="AK17">
        <v>9.3449473760679904</v>
      </c>
      <c r="AL17">
        <v>2.1883527698787102</v>
      </c>
      <c r="AM17">
        <v>634.44823399622805</v>
      </c>
      <c r="AN17">
        <v>-7.79017454988207E-8</v>
      </c>
      <c r="AO17">
        <v>1.77860984819946E-7</v>
      </c>
      <c r="AP17">
        <v>2.1678555348566602</v>
      </c>
      <c r="AQ17">
        <v>1.9173620190357401E-5</v>
      </c>
      <c r="AR17">
        <v>1.70113647202491E-6</v>
      </c>
      <c r="AS17">
        <v>5.2794668881641096</v>
      </c>
      <c r="AT17">
        <v>5.2691256223490397</v>
      </c>
      <c r="AU17">
        <v>1.8691421203829801</v>
      </c>
      <c r="AV17">
        <v>0.29871341447368199</v>
      </c>
      <c r="AW17">
        <v>3.0045190866467798E-3</v>
      </c>
      <c r="AX17">
        <v>0.298713413367651</v>
      </c>
      <c r="AY17">
        <v>1.10603098901763E-9</v>
      </c>
      <c r="AZ17">
        <v>692257.60600924003</v>
      </c>
      <c r="BA17">
        <v>8.8445101078311199E-6</v>
      </c>
      <c r="BB17">
        <v>7244332.8129443796</v>
      </c>
      <c r="BC17">
        <v>-16213.5737743713</v>
      </c>
      <c r="BD17">
        <v>-0.223310656124031</v>
      </c>
      <c r="BE17">
        <v>3533140.8</v>
      </c>
      <c r="BF17">
        <v>2.0503945987503198</v>
      </c>
      <c r="BG17">
        <v>1</v>
      </c>
      <c r="BH17">
        <v>-0.23100000000000001</v>
      </c>
      <c r="BI17">
        <v>4.5999999999999999E-2</v>
      </c>
      <c r="BJ17">
        <v>5625</v>
      </c>
      <c r="BK17">
        <v>1.00000000839947</v>
      </c>
      <c r="BL17">
        <v>335.42749733589602</v>
      </c>
      <c r="BM17">
        <v>7.2443328129443803</v>
      </c>
      <c r="BN17">
        <v>335.42749733589602</v>
      </c>
      <c r="BO17">
        <v>1.00000000839947</v>
      </c>
      <c r="BP17">
        <v>87277.406182150793</v>
      </c>
      <c r="BQ17">
        <v>1</v>
      </c>
      <c r="BR17">
        <v>0.69596000000000002</v>
      </c>
    </row>
    <row r="18" spans="1:70">
      <c r="A18" t="s">
        <v>1234</v>
      </c>
      <c r="B18">
        <v>18960582.556212999</v>
      </c>
      <c r="C18">
        <v>634.44823391832597</v>
      </c>
      <c r="D18">
        <v>149.14958101226799</v>
      </c>
      <c r="E18">
        <v>520.38377569771103</v>
      </c>
      <c r="F18">
        <v>2467301.6327637699</v>
      </c>
      <c r="G18">
        <v>1775044.0267545299</v>
      </c>
      <c r="H18">
        <v>2.5972810943896E-5</v>
      </c>
      <c r="I18">
        <v>5.9480773118925399E-5</v>
      </c>
      <c r="J18">
        <v>0.43661798563056398</v>
      </c>
      <c r="K18">
        <v>16063.580349286</v>
      </c>
      <c r="L18">
        <v>1.6624879026359001E-3</v>
      </c>
      <c r="M18">
        <v>103</v>
      </c>
      <c r="N18">
        <v>3648.2586999999999</v>
      </c>
      <c r="O18">
        <v>2.8502295699234199E-6</v>
      </c>
      <c r="P18">
        <v>5.9847340050885496E-3</v>
      </c>
      <c r="Q18">
        <v>1.905E-3</v>
      </c>
      <c r="R18">
        <v>0.69596000000000002</v>
      </c>
      <c r="S18">
        <v>7583984.375</v>
      </c>
      <c r="T18">
        <v>296.26172292179501</v>
      </c>
      <c r="U18">
        <v>485.37357309830497</v>
      </c>
      <c r="V18">
        <v>0.03</v>
      </c>
      <c r="W18">
        <v>116843.35053285801</v>
      </c>
      <c r="X18">
        <v>2.2217391970833899E-2</v>
      </c>
      <c r="Y18">
        <v>6.7089331033772401</v>
      </c>
      <c r="Z18">
        <v>6.7089331074216201</v>
      </c>
      <c r="AA18">
        <v>-4.0443861593075797E-9</v>
      </c>
      <c r="AB18">
        <v>2.8085951652339198E-6</v>
      </c>
      <c r="AC18">
        <v>789.22604252339295</v>
      </c>
      <c r="AD18">
        <v>3078.7579867486702</v>
      </c>
      <c r="AE18">
        <v>485.37357309830497</v>
      </c>
      <c r="AF18">
        <v>0</v>
      </c>
      <c r="AG18">
        <v>2.9866242592707201E-6</v>
      </c>
      <c r="AH18">
        <v>71.031436209031696</v>
      </c>
      <c r="AI18">
        <v>0.36945659557261701</v>
      </c>
      <c r="AJ18">
        <v>9.6536412510730205</v>
      </c>
      <c r="AK18">
        <v>9.3829056901854493</v>
      </c>
      <c r="AL18">
        <v>2.1883527698787102</v>
      </c>
      <c r="AM18">
        <v>634.448233926184</v>
      </c>
      <c r="AN18">
        <v>-7.85792053648038E-9</v>
      </c>
      <c r="AO18">
        <v>1.7802909403679901E-7</v>
      </c>
      <c r="AP18">
        <v>2.1953055462342301</v>
      </c>
      <c r="AQ18">
        <v>1.8697125630635199E-5</v>
      </c>
      <c r="AR18">
        <v>1.58232667665376E-6</v>
      </c>
      <c r="AS18">
        <v>5.1145416203603498</v>
      </c>
      <c r="AT18">
        <v>5.1104389030006701</v>
      </c>
      <c r="AU18">
        <v>1.8880853589844899</v>
      </c>
      <c r="AV18">
        <v>0.30722018724973899</v>
      </c>
      <c r="AW18">
        <v>2.7698462462928501E-3</v>
      </c>
      <c r="AX18">
        <v>0.30722018057559303</v>
      </c>
      <c r="AY18">
        <v>6.6741465687414298E-9</v>
      </c>
      <c r="AZ18">
        <v>692257.60600924003</v>
      </c>
      <c r="BA18">
        <v>8.5168671225323599E-6</v>
      </c>
      <c r="BB18">
        <v>7530132.0858280696</v>
      </c>
      <c r="BC18">
        <v>-53852.289171933196</v>
      </c>
      <c r="BD18">
        <v>-0.71007911552999703</v>
      </c>
      <c r="BE18">
        <v>3533140.8</v>
      </c>
      <c r="BF18">
        <v>2.1312855932115902</v>
      </c>
      <c r="BG18">
        <v>1</v>
      </c>
      <c r="BH18">
        <v>-0.35099999999999998</v>
      </c>
      <c r="BI18">
        <v>4.5999999999999999E-2</v>
      </c>
      <c r="BJ18">
        <v>5625</v>
      </c>
      <c r="BK18">
        <v>1.0000000062777199</v>
      </c>
      <c r="BL18">
        <v>338.18651099653101</v>
      </c>
      <c r="BM18">
        <v>7.53013208582807</v>
      </c>
      <c r="BN18">
        <v>338.18651099653101</v>
      </c>
      <c r="BO18">
        <v>1.0000000062777199</v>
      </c>
      <c r="BP18">
        <v>88915.195340284306</v>
      </c>
      <c r="BQ18">
        <v>1</v>
      </c>
      <c r="BR18">
        <v>0.69596000000000002</v>
      </c>
    </row>
    <row r="19" spans="1:70">
      <c r="A19" t="s">
        <v>1235</v>
      </c>
      <c r="B19">
        <v>18960582.556212999</v>
      </c>
      <c r="C19">
        <v>634.44823391832597</v>
      </c>
      <c r="D19">
        <v>149.14958101226799</v>
      </c>
      <c r="E19">
        <v>520.38377569771103</v>
      </c>
      <c r="F19">
        <v>2467301.6327637699</v>
      </c>
      <c r="G19">
        <v>1775044.0267545299</v>
      </c>
      <c r="H19">
        <v>2.5972810943896E-5</v>
      </c>
      <c r="I19">
        <v>5.9480773118925399E-5</v>
      </c>
      <c r="J19">
        <v>0.43661798563056398</v>
      </c>
      <c r="K19">
        <v>16063.580349286</v>
      </c>
      <c r="L19">
        <v>1.6624879026359001E-3</v>
      </c>
      <c r="M19">
        <v>104</v>
      </c>
      <c r="N19">
        <v>3783.8816999999999</v>
      </c>
      <c r="O19">
        <v>2.8502295699234199E-6</v>
      </c>
      <c r="P19">
        <v>5.9847340050885496E-3</v>
      </c>
      <c r="Q19">
        <v>1.905E-3</v>
      </c>
      <c r="R19">
        <v>0.69596000000000002</v>
      </c>
      <c r="S19">
        <v>7711816.40625</v>
      </c>
      <c r="T19">
        <v>299.58375662663298</v>
      </c>
      <c r="U19">
        <v>484.99073347647999</v>
      </c>
      <c r="V19">
        <v>0.03</v>
      </c>
      <c r="W19">
        <v>121186.96951177499</v>
      </c>
      <c r="X19">
        <v>2.19317029871001E-2</v>
      </c>
      <c r="Y19">
        <v>6.75248801637452</v>
      </c>
      <c r="Z19">
        <v>6.7524880375115002</v>
      </c>
      <c r="AA19">
        <v>-2.1136981942504499E-8</v>
      </c>
      <c r="AB19">
        <v>2.6448802811588901E-6</v>
      </c>
      <c r="AC19">
        <v>785.38104402905503</v>
      </c>
      <c r="AD19">
        <v>3172.61310665873</v>
      </c>
      <c r="AE19">
        <v>484.99073347647999</v>
      </c>
      <c r="AF19">
        <v>0</v>
      </c>
      <c r="AG19">
        <v>2.82215047368877E-6</v>
      </c>
      <c r="AH19">
        <v>75.428196027419105</v>
      </c>
      <c r="AI19">
        <v>0.38071938180923598</v>
      </c>
      <c r="AJ19">
        <v>9.4000961488589496</v>
      </c>
      <c r="AK19">
        <v>9.2542364852632808</v>
      </c>
      <c r="AL19">
        <v>2.1883527698787102</v>
      </c>
      <c r="AM19">
        <v>634.448233763188</v>
      </c>
      <c r="AN19">
        <v>1.5513774087594399E-7</v>
      </c>
      <c r="AO19">
        <v>1.77270192529885E-7</v>
      </c>
      <c r="AP19">
        <v>2.21549869837117</v>
      </c>
      <c r="AQ19">
        <v>1.8357849154369701E-5</v>
      </c>
      <c r="AR19">
        <v>1.4997103331093301E-6</v>
      </c>
      <c r="AS19">
        <v>4.9952762824295904</v>
      </c>
      <c r="AT19">
        <v>4.9952762824295904</v>
      </c>
      <c r="AU19">
        <v>1.9017984982129299</v>
      </c>
      <c r="AV19">
        <v>0.31370020015823302</v>
      </c>
      <c r="AW19">
        <v>2.6083900625285599E-3</v>
      </c>
      <c r="AX19">
        <v>0.31370018733956201</v>
      </c>
      <c r="AY19">
        <v>1.28186712355927E-8</v>
      </c>
      <c r="AZ19">
        <v>692257.60600924003</v>
      </c>
      <c r="BA19">
        <v>8.2861024327689201E-6</v>
      </c>
      <c r="BB19">
        <v>7706849.9348938297</v>
      </c>
      <c r="BC19">
        <v>-4966.4713561711797</v>
      </c>
      <c r="BD19">
        <v>-6.44007986516138E-2</v>
      </c>
      <c r="BE19">
        <v>3564686.7</v>
      </c>
      <c r="BF19">
        <v>2.1619992396228902</v>
      </c>
      <c r="BG19">
        <v>1</v>
      </c>
      <c r="BH19">
        <v>-0.38700000000000001</v>
      </c>
      <c r="BI19">
        <v>4.5999999999999999E-2</v>
      </c>
      <c r="BJ19">
        <v>5625</v>
      </c>
      <c r="BK19">
        <v>1.0000000089107</v>
      </c>
      <c r="BL19">
        <v>334.86447729169299</v>
      </c>
      <c r="BM19">
        <v>7.70684993489383</v>
      </c>
      <c r="BN19">
        <v>334.86447729169299</v>
      </c>
      <c r="BO19">
        <v>1.0000000089107</v>
      </c>
      <c r="BP19">
        <v>86945.059968503294</v>
      </c>
      <c r="BQ19">
        <v>1</v>
      </c>
      <c r="BR19">
        <v>0.69596000000000002</v>
      </c>
    </row>
  </sheetData>
  <phoneticPr fontId="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F5108-F8E1-4BDB-A4C9-5A4FFB6CAD4D}">
  <dimension ref="A1:Z19"/>
  <sheetViews>
    <sheetView workbookViewId="0"/>
  </sheetViews>
  <sheetFormatPr defaultRowHeight="13.5"/>
  <sheetData>
    <row r="1" spans="1:26">
      <c r="A1" t="s">
        <v>310</v>
      </c>
      <c r="B1" t="s">
        <v>1236</v>
      </c>
      <c r="C1" t="s">
        <v>1237</v>
      </c>
      <c r="D1" t="s">
        <v>535</v>
      </c>
      <c r="E1" t="s">
        <v>54</v>
      </c>
      <c r="F1" t="s">
        <v>1238</v>
      </c>
      <c r="G1" t="s">
        <v>519</v>
      </c>
      <c r="H1" t="s">
        <v>520</v>
      </c>
      <c r="I1" t="s">
        <v>1239</v>
      </c>
      <c r="J1" t="s">
        <v>1240</v>
      </c>
      <c r="K1" t="s">
        <v>1241</v>
      </c>
      <c r="L1" t="s">
        <v>1242</v>
      </c>
      <c r="M1" t="s">
        <v>1243</v>
      </c>
      <c r="N1" t="s">
        <v>1244</v>
      </c>
      <c r="O1" t="s">
        <v>592</v>
      </c>
      <c r="P1" t="s">
        <v>1245</v>
      </c>
      <c r="Q1" t="s">
        <v>1246</v>
      </c>
      <c r="R1" t="s">
        <v>1247</v>
      </c>
      <c r="S1" t="s">
        <v>1248</v>
      </c>
      <c r="T1" t="s">
        <v>1249</v>
      </c>
      <c r="U1" t="s">
        <v>1250</v>
      </c>
      <c r="V1" t="s">
        <v>1251</v>
      </c>
      <c r="W1" t="s">
        <v>1252</v>
      </c>
      <c r="X1" t="s">
        <v>1253</v>
      </c>
      <c r="Y1" t="s">
        <v>1254</v>
      </c>
      <c r="Z1" t="s">
        <v>1255</v>
      </c>
    </row>
    <row r="2" spans="1:26">
      <c r="A2" t="s">
        <v>1256</v>
      </c>
      <c r="B2" t="s">
        <v>1257</v>
      </c>
      <c r="C2">
        <v>11</v>
      </c>
      <c r="D2" t="s">
        <v>1218</v>
      </c>
      <c r="E2">
        <v>87</v>
      </c>
      <c r="F2">
        <v>15513203.909628799</v>
      </c>
      <c r="G2">
        <v>15.5132039096288</v>
      </c>
      <c r="H2">
        <v>2454.7763</v>
      </c>
      <c r="I2">
        <v>1.905E-3</v>
      </c>
      <c r="J2">
        <v>0.69596000000000002</v>
      </c>
      <c r="K2">
        <v>365.33333333333337</v>
      </c>
      <c r="L2">
        <v>297.601629</v>
      </c>
      <c r="M2">
        <v>617.97483343502097</v>
      </c>
      <c r="N2">
        <v>320.37320443502102</v>
      </c>
      <c r="O2">
        <v>-3.1E-2</v>
      </c>
      <c r="P2">
        <v>2492126.1</v>
      </c>
      <c r="Q2">
        <v>2.4921261000000001</v>
      </c>
      <c r="R2">
        <v>4104860.0840422399</v>
      </c>
      <c r="S2">
        <v>4.1048600840422402</v>
      </c>
      <c r="T2">
        <v>1.64713177396691</v>
      </c>
      <c r="U2">
        <v>4103539.8115552701</v>
      </c>
      <c r="V2">
        <v>4.1035398115552697</v>
      </c>
      <c r="W2">
        <v>1.64660199640591</v>
      </c>
      <c r="X2">
        <v>-5.2977756100003326E-4</v>
      </c>
      <c r="Y2">
        <v>-3.2163641632881046E-2</v>
      </c>
      <c r="Z2" t="s">
        <v>1258</v>
      </c>
    </row>
    <row r="3" spans="1:26">
      <c r="A3" t="s">
        <v>1256</v>
      </c>
      <c r="B3" t="s">
        <v>1257</v>
      </c>
      <c r="C3">
        <v>11</v>
      </c>
      <c r="D3" t="s">
        <v>1219</v>
      </c>
      <c r="E3">
        <v>88</v>
      </c>
      <c r="F3">
        <v>15513203.909628799</v>
      </c>
      <c r="G3">
        <v>15.5132039096288</v>
      </c>
      <c r="H3">
        <v>2495.4632000000001</v>
      </c>
      <c r="I3">
        <v>1.905E-3</v>
      </c>
      <c r="J3">
        <v>0.69596000000000002</v>
      </c>
      <c r="K3">
        <v>365.33333333333337</v>
      </c>
      <c r="L3">
        <v>299.287194</v>
      </c>
      <c r="M3">
        <v>617.97483343502097</v>
      </c>
      <c r="N3">
        <v>318.68763943502103</v>
      </c>
      <c r="O3">
        <v>-8.6999999999999994E-2</v>
      </c>
      <c r="P3">
        <v>2429034.2999999998</v>
      </c>
      <c r="Q3">
        <v>2.4290342999999996</v>
      </c>
      <c r="R3">
        <v>4119534.3250941802</v>
      </c>
      <c r="S3">
        <v>4.1195343250941798</v>
      </c>
      <c r="T3">
        <v>1.6959556005834</v>
      </c>
      <c r="U3">
        <v>4118039.9982101601</v>
      </c>
      <c r="V3">
        <v>4.1180399982101603</v>
      </c>
      <c r="W3">
        <v>1.69534040676583</v>
      </c>
      <c r="X3">
        <v>-6.1519381757002556E-4</v>
      </c>
      <c r="Y3">
        <v>-3.6274169993507029E-2</v>
      </c>
      <c r="Z3" t="s">
        <v>1258</v>
      </c>
    </row>
    <row r="4" spans="1:26">
      <c r="A4" t="s">
        <v>1256</v>
      </c>
      <c r="B4" t="s">
        <v>1257</v>
      </c>
      <c r="C4">
        <v>11</v>
      </c>
      <c r="D4" t="s">
        <v>1220</v>
      </c>
      <c r="E4">
        <v>89</v>
      </c>
      <c r="F4">
        <v>15513203.909628799</v>
      </c>
      <c r="G4">
        <v>15.5132039096288</v>
      </c>
      <c r="H4">
        <v>3065.0798</v>
      </c>
      <c r="I4">
        <v>1.905E-3</v>
      </c>
      <c r="J4">
        <v>0.69596000000000002</v>
      </c>
      <c r="K4">
        <v>365.33333333333337</v>
      </c>
      <c r="L4">
        <v>297.601629</v>
      </c>
      <c r="M4">
        <v>617.97483343502097</v>
      </c>
      <c r="N4">
        <v>320.37320443502102</v>
      </c>
      <c r="O4">
        <v>-8.7999999999999995E-2</v>
      </c>
      <c r="P4">
        <v>2996860.5</v>
      </c>
      <c r="Q4">
        <v>2.9968604999999999</v>
      </c>
      <c r="R4">
        <v>4968225.7665866502</v>
      </c>
      <c r="S4">
        <v>4.9682257665866505</v>
      </c>
      <c r="T4">
        <v>1.6578101538548899</v>
      </c>
      <c r="U4">
        <v>4967650.1041848296</v>
      </c>
      <c r="V4">
        <v>4.9676501041848296</v>
      </c>
      <c r="W4">
        <v>1.6576180653670201</v>
      </c>
      <c r="X4">
        <v>-1.920884878698903E-4</v>
      </c>
      <c r="Y4">
        <v>-1.1586880887611214E-2</v>
      </c>
      <c r="Z4" t="s">
        <v>1258</v>
      </c>
    </row>
    <row r="5" spans="1:26">
      <c r="A5" t="s">
        <v>1256</v>
      </c>
      <c r="B5" t="s">
        <v>1257</v>
      </c>
      <c r="C5">
        <v>11</v>
      </c>
      <c r="D5" t="s">
        <v>1221</v>
      </c>
      <c r="E5">
        <v>90</v>
      </c>
      <c r="F5">
        <v>15513203.909628799</v>
      </c>
      <c r="G5">
        <v>15.5132039096288</v>
      </c>
      <c r="H5">
        <v>3173.5781999999999</v>
      </c>
      <c r="I5">
        <v>1.905E-3</v>
      </c>
      <c r="J5">
        <v>0.69596000000000002</v>
      </c>
      <c r="K5">
        <v>365.33333333333337</v>
      </c>
      <c r="L5">
        <v>297.039762</v>
      </c>
      <c r="M5">
        <v>617.97483343502097</v>
      </c>
      <c r="N5">
        <v>320.93507143502097</v>
      </c>
      <c r="O5">
        <v>-9.6000000000000002E-2</v>
      </c>
      <c r="P5">
        <v>3091498.2</v>
      </c>
      <c r="Q5">
        <v>3.0914982000000002</v>
      </c>
      <c r="R5">
        <v>5093985.6078710603</v>
      </c>
      <c r="S5">
        <v>5.0939856078710601</v>
      </c>
      <c r="T5">
        <v>1.64774011767856</v>
      </c>
      <c r="U5">
        <v>5093450.0339398701</v>
      </c>
      <c r="V5">
        <v>5.0934500339398703</v>
      </c>
      <c r="W5">
        <v>1.64756687677834</v>
      </c>
      <c r="X5">
        <v>-1.7324090021997307E-4</v>
      </c>
      <c r="Y5">
        <v>-1.0513848534806918E-2</v>
      </c>
      <c r="Z5" t="s">
        <v>1258</v>
      </c>
    </row>
    <row r="6" spans="1:26">
      <c r="A6" t="s">
        <v>1256</v>
      </c>
      <c r="B6" t="s">
        <v>1257</v>
      </c>
      <c r="C6">
        <v>11</v>
      </c>
      <c r="D6" t="s">
        <v>1222</v>
      </c>
      <c r="E6">
        <v>91</v>
      </c>
      <c r="F6">
        <v>15513203.909628799</v>
      </c>
      <c r="G6">
        <v>15.5132039096288</v>
      </c>
      <c r="H6">
        <v>3688.9456</v>
      </c>
      <c r="I6">
        <v>1.905E-3</v>
      </c>
      <c r="J6">
        <v>0.69596000000000002</v>
      </c>
      <c r="K6">
        <v>365.33333333333337</v>
      </c>
      <c r="L6">
        <v>299.79285099999998</v>
      </c>
      <c r="M6">
        <v>617.97483343502097</v>
      </c>
      <c r="N6">
        <v>318.18198243502098</v>
      </c>
      <c r="O6">
        <v>-4.3999999999999997E-2</v>
      </c>
      <c r="P6">
        <v>3523677.03</v>
      </c>
      <c r="Q6">
        <v>3.52367703</v>
      </c>
      <c r="R6">
        <v>5713596.7175446004</v>
      </c>
      <c r="S6">
        <v>5.7135967175446005</v>
      </c>
      <c r="T6">
        <v>1.6214870627756099</v>
      </c>
      <c r="U6">
        <v>5712986.8110615397</v>
      </c>
      <c r="V6">
        <v>5.7129868110615396</v>
      </c>
      <c r="W6">
        <v>1.62131397469806</v>
      </c>
      <c r="X6">
        <v>-1.7308807754989886E-4</v>
      </c>
      <c r="Y6">
        <v>-1.0674650542916586E-2</v>
      </c>
      <c r="Z6" t="s">
        <v>1258</v>
      </c>
    </row>
    <row r="7" spans="1:26">
      <c r="A7" t="s">
        <v>1256</v>
      </c>
      <c r="B7" t="s">
        <v>1257</v>
      </c>
      <c r="C7">
        <v>11</v>
      </c>
      <c r="D7" t="s">
        <v>1223</v>
      </c>
      <c r="E7">
        <v>92</v>
      </c>
      <c r="F7">
        <v>15513203.909628799</v>
      </c>
      <c r="G7">
        <v>15.5132039096288</v>
      </c>
      <c r="H7">
        <v>3743.1948000000002</v>
      </c>
      <c r="I7">
        <v>1.905E-3</v>
      </c>
      <c r="J7">
        <v>0.69596000000000002</v>
      </c>
      <c r="K7">
        <v>365.33333333333337</v>
      </c>
      <c r="L7">
        <v>299.79285099999998</v>
      </c>
      <c r="M7">
        <v>617.97483343502097</v>
      </c>
      <c r="N7">
        <v>318.18198243502098</v>
      </c>
      <c r="O7">
        <v>-0.06</v>
      </c>
      <c r="P7">
        <v>3722416.2</v>
      </c>
      <c r="Q7">
        <v>3.7224162000000001</v>
      </c>
      <c r="R7">
        <v>5858482.6376443496</v>
      </c>
      <c r="S7">
        <v>5.8584826376443493</v>
      </c>
      <c r="T7">
        <v>1.5738386904839801</v>
      </c>
      <c r="U7">
        <v>5857856.4964843104</v>
      </c>
      <c r="V7">
        <v>5.8578564964843105</v>
      </c>
      <c r="W7">
        <v>1.5736704822218199</v>
      </c>
      <c r="X7">
        <v>-1.6820826216012996E-4</v>
      </c>
      <c r="Y7">
        <v>-1.0687770174744102E-2</v>
      </c>
      <c r="Z7" t="s">
        <v>1258</v>
      </c>
    </row>
    <row r="8" spans="1:26">
      <c r="A8" t="s">
        <v>1256</v>
      </c>
      <c r="B8" t="s">
        <v>1257</v>
      </c>
      <c r="C8">
        <v>11</v>
      </c>
      <c r="D8" t="s">
        <v>1224</v>
      </c>
      <c r="E8">
        <v>93</v>
      </c>
      <c r="F8">
        <v>15513203.909628799</v>
      </c>
      <c r="G8">
        <v>15.5132039096288</v>
      </c>
      <c r="H8">
        <v>3878.8177999999998</v>
      </c>
      <c r="I8">
        <v>1.905E-3</v>
      </c>
      <c r="J8">
        <v>0.69596000000000002</v>
      </c>
      <c r="K8">
        <v>365.33333333333337</v>
      </c>
      <c r="L8">
        <v>300.35468500000002</v>
      </c>
      <c r="M8">
        <v>617.97483343502097</v>
      </c>
      <c r="N8">
        <v>317.62014843501998</v>
      </c>
      <c r="O8">
        <v>-0.105</v>
      </c>
      <c r="P8">
        <v>3753962.1</v>
      </c>
      <c r="Q8">
        <v>3.7539621000000003</v>
      </c>
      <c r="R8">
        <v>5960234.7666947404</v>
      </c>
      <c r="S8">
        <v>5.9602347666947404</v>
      </c>
      <c r="T8">
        <v>1.58771841801353</v>
      </c>
      <c r="U8">
        <v>5959564.8265646202</v>
      </c>
      <c r="V8">
        <v>5.9595648265646206</v>
      </c>
      <c r="W8">
        <v>1.58753995586813</v>
      </c>
      <c r="X8">
        <v>-1.7846214539996019E-4</v>
      </c>
      <c r="Y8">
        <v>-1.1240163455636087E-2</v>
      </c>
      <c r="Z8" t="s">
        <v>1258</v>
      </c>
    </row>
    <row r="9" spans="1:26">
      <c r="A9" t="s">
        <v>1256</v>
      </c>
      <c r="B9" t="s">
        <v>1257</v>
      </c>
      <c r="C9">
        <v>12</v>
      </c>
      <c r="D9" t="s">
        <v>1225</v>
      </c>
      <c r="E9">
        <v>94</v>
      </c>
      <c r="F9">
        <v>17236893.2329209</v>
      </c>
      <c r="G9">
        <v>17.236893232920899</v>
      </c>
      <c r="H9">
        <v>2414.0893999999998</v>
      </c>
      <c r="I9">
        <v>1.905E-3</v>
      </c>
      <c r="J9">
        <v>0.69596000000000002</v>
      </c>
      <c r="K9">
        <v>365.33333333333337</v>
      </c>
      <c r="L9">
        <v>297.72296123937798</v>
      </c>
      <c r="M9">
        <v>626.57723583796803</v>
      </c>
      <c r="N9">
        <v>328.85427459859</v>
      </c>
      <c r="O9">
        <v>-8.5999999999999993E-2</v>
      </c>
      <c r="P9">
        <v>2492126.1</v>
      </c>
      <c r="Q9">
        <v>2.4921261000000001</v>
      </c>
      <c r="R9">
        <v>4678674.5335018402</v>
      </c>
      <c r="S9">
        <v>4.67867453350184</v>
      </c>
      <c r="T9">
        <v>1.8773827429927601</v>
      </c>
      <c r="U9">
        <v>4678544.3726728503</v>
      </c>
      <c r="V9">
        <v>4.6785443726728504</v>
      </c>
      <c r="W9">
        <v>1.8773305141633301</v>
      </c>
      <c r="X9">
        <v>-5.2228829430012169E-5</v>
      </c>
      <c r="Y9">
        <v>-2.7820022115870478E-3</v>
      </c>
      <c r="Z9" t="s">
        <v>1258</v>
      </c>
    </row>
    <row r="10" spans="1:26">
      <c r="A10" t="s">
        <v>1256</v>
      </c>
      <c r="B10" t="s">
        <v>1257</v>
      </c>
      <c r="C10">
        <v>12</v>
      </c>
      <c r="D10" t="s">
        <v>1226</v>
      </c>
      <c r="E10">
        <v>95</v>
      </c>
      <c r="F10">
        <v>17236893.2329209</v>
      </c>
      <c r="G10">
        <v>17.236893232920899</v>
      </c>
      <c r="H10">
        <v>2983.7060000000001</v>
      </c>
      <c r="I10">
        <v>1.905E-3</v>
      </c>
      <c r="J10">
        <v>0.69596000000000002</v>
      </c>
      <c r="K10">
        <v>365.33333333333337</v>
      </c>
      <c r="L10">
        <v>298.28542199985401</v>
      </c>
      <c r="M10">
        <v>626.57723583796803</v>
      </c>
      <c r="N10">
        <v>328.29181383811402</v>
      </c>
      <c r="O10">
        <v>-0.114</v>
      </c>
      <c r="P10">
        <v>3028406.4</v>
      </c>
      <c r="Q10">
        <v>3.0284063999999997</v>
      </c>
      <c r="R10">
        <v>5601877.7572918804</v>
      </c>
      <c r="S10">
        <v>5.6018777572918808</v>
      </c>
      <c r="T10">
        <v>1.8497774133920299</v>
      </c>
      <c r="U10">
        <v>5601741.3590658503</v>
      </c>
      <c r="V10">
        <v>5.6017413590658505</v>
      </c>
      <c r="W10">
        <v>1.8497323737877001</v>
      </c>
      <c r="X10">
        <v>-4.5039604329888405E-5</v>
      </c>
      <c r="Y10">
        <v>-2.4348661630210424E-3</v>
      </c>
      <c r="Z10" t="s">
        <v>1258</v>
      </c>
    </row>
    <row r="11" spans="1:26">
      <c r="A11" t="s">
        <v>1256</v>
      </c>
      <c r="B11" t="s">
        <v>1257</v>
      </c>
      <c r="C11">
        <v>12</v>
      </c>
      <c r="D11" t="s">
        <v>1227</v>
      </c>
      <c r="E11">
        <v>96</v>
      </c>
      <c r="F11">
        <v>17236893.2329209</v>
      </c>
      <c r="G11">
        <v>17.236893232920899</v>
      </c>
      <c r="H11">
        <v>3051.5174999999999</v>
      </c>
      <c r="I11">
        <v>1.905E-3</v>
      </c>
      <c r="J11">
        <v>0.69596000000000002</v>
      </c>
      <c r="K11">
        <v>365.33333333333337</v>
      </c>
      <c r="L11">
        <v>297.72296123937798</v>
      </c>
      <c r="M11">
        <v>626.57723583796803</v>
      </c>
      <c r="N11">
        <v>328.85427459859</v>
      </c>
      <c r="O11">
        <v>-0.156</v>
      </c>
      <c r="P11">
        <v>3028406.4</v>
      </c>
      <c r="Q11">
        <v>3.0284063999999997</v>
      </c>
      <c r="R11">
        <v>5699074.5077937599</v>
      </c>
      <c r="S11">
        <v>5.6990745077937603</v>
      </c>
      <c r="T11">
        <v>1.88187242894275</v>
      </c>
      <c r="U11">
        <v>5698960.64201428</v>
      </c>
      <c r="V11">
        <v>5.6989606420142795</v>
      </c>
      <c r="W11">
        <v>1.8818348297026</v>
      </c>
      <c r="X11">
        <v>-3.759924015001026E-5</v>
      </c>
      <c r="Y11">
        <v>-1.9979696589281452E-3</v>
      </c>
      <c r="Z11" t="s">
        <v>1258</v>
      </c>
    </row>
    <row r="12" spans="1:26">
      <c r="A12" t="s">
        <v>1256</v>
      </c>
      <c r="B12" t="s">
        <v>1257</v>
      </c>
      <c r="C12">
        <v>12</v>
      </c>
      <c r="D12" t="s">
        <v>1228</v>
      </c>
      <c r="E12">
        <v>97</v>
      </c>
      <c r="F12">
        <v>17236893.2329209</v>
      </c>
      <c r="G12">
        <v>17.236893232920899</v>
      </c>
      <c r="H12">
        <v>3607.5718000000002</v>
      </c>
      <c r="I12">
        <v>1.905E-3</v>
      </c>
      <c r="J12">
        <v>0.69596000000000002</v>
      </c>
      <c r="K12">
        <v>365.33333333333337</v>
      </c>
      <c r="L12">
        <v>299.91649569120898</v>
      </c>
      <c r="M12">
        <v>626.57723583796803</v>
      </c>
      <c r="N12">
        <v>326.660740146759</v>
      </c>
      <c r="O12">
        <v>-7.5999999999999998E-2</v>
      </c>
      <c r="P12">
        <v>3722416.2</v>
      </c>
      <c r="Q12">
        <v>3.7224162000000001</v>
      </c>
      <c r="R12">
        <v>6461742.3902446302</v>
      </c>
      <c r="S12">
        <v>6.4617423902446305</v>
      </c>
      <c r="T12">
        <v>1.73590002919196</v>
      </c>
      <c r="U12">
        <v>6461601.5697136298</v>
      </c>
      <c r="V12">
        <v>6.46160156971363</v>
      </c>
      <c r="W12">
        <v>1.73586219878197</v>
      </c>
      <c r="X12">
        <v>-3.7830409989947356E-5</v>
      </c>
      <c r="Y12">
        <v>-2.179296581241314E-3</v>
      </c>
      <c r="Z12" t="s">
        <v>1258</v>
      </c>
    </row>
    <row r="13" spans="1:26">
      <c r="A13" t="s">
        <v>1256</v>
      </c>
      <c r="B13" t="s">
        <v>1257</v>
      </c>
      <c r="C13">
        <v>12</v>
      </c>
      <c r="D13" t="s">
        <v>1229</v>
      </c>
      <c r="E13">
        <v>98</v>
      </c>
      <c r="F13">
        <v>17236893.2329209</v>
      </c>
      <c r="G13">
        <v>17.236893232920899</v>
      </c>
      <c r="H13">
        <v>3648.2586999999999</v>
      </c>
      <c r="I13">
        <v>1.905E-3</v>
      </c>
      <c r="J13">
        <v>0.69596000000000002</v>
      </c>
      <c r="K13">
        <v>365.33333333333337</v>
      </c>
      <c r="L13">
        <v>296.598009128623</v>
      </c>
      <c r="M13">
        <v>626.57723583796803</v>
      </c>
      <c r="N13">
        <v>329.97922670934503</v>
      </c>
      <c r="O13">
        <v>-9.7000000000000003E-2</v>
      </c>
      <c r="P13">
        <v>3753962.1</v>
      </c>
      <c r="Q13">
        <v>3.7539621000000003</v>
      </c>
      <c r="R13">
        <v>6589585.2438255697</v>
      </c>
      <c r="S13">
        <v>6.58958524382557</v>
      </c>
      <c r="T13">
        <v>1.7553680799882301</v>
      </c>
      <c r="U13">
        <v>6589494.9067343203</v>
      </c>
      <c r="V13">
        <v>6.5894949067343207</v>
      </c>
      <c r="W13">
        <v>1.75534401552278</v>
      </c>
      <c r="X13">
        <v>-2.4064465450113204E-5</v>
      </c>
      <c r="Y13">
        <v>-1.370907089200036E-3</v>
      </c>
      <c r="Z13" t="s">
        <v>1258</v>
      </c>
    </row>
    <row r="14" spans="1:26">
      <c r="A14" t="s">
        <v>1256</v>
      </c>
      <c r="B14" t="s">
        <v>1257</v>
      </c>
      <c r="C14">
        <v>12</v>
      </c>
      <c r="D14" t="s">
        <v>1230</v>
      </c>
      <c r="E14">
        <v>99</v>
      </c>
      <c r="F14">
        <v>17236893.2329209</v>
      </c>
      <c r="G14">
        <v>17.236893232920899</v>
      </c>
      <c r="H14">
        <v>3661.8209999999999</v>
      </c>
      <c r="I14">
        <v>1.905E-3</v>
      </c>
      <c r="J14">
        <v>0.69596000000000002</v>
      </c>
      <c r="K14">
        <v>365.33333333333337</v>
      </c>
      <c r="L14">
        <v>298.84787197442</v>
      </c>
      <c r="M14">
        <v>626.57723583796803</v>
      </c>
      <c r="N14">
        <v>327.72936386354797</v>
      </c>
      <c r="O14">
        <v>-0.13800000000000001</v>
      </c>
      <c r="P14">
        <v>3659324.4</v>
      </c>
      <c r="Q14">
        <v>3.6593244</v>
      </c>
      <c r="R14">
        <v>6577346.4621167704</v>
      </c>
      <c r="S14">
        <v>6.5773464621167701</v>
      </c>
      <c r="T14">
        <v>1.7974209835336701</v>
      </c>
      <c r="U14">
        <v>6577232.2883574301</v>
      </c>
      <c r="V14">
        <v>6.5772322883574299</v>
      </c>
      <c r="W14">
        <v>1.7973897827581</v>
      </c>
      <c r="X14">
        <v>-3.1200775570061623E-5</v>
      </c>
      <c r="Y14">
        <v>-1.7358635431484687E-3</v>
      </c>
      <c r="Z14" t="s">
        <v>1258</v>
      </c>
    </row>
    <row r="15" spans="1:26">
      <c r="A15" t="s">
        <v>1256</v>
      </c>
      <c r="B15" t="s">
        <v>1257</v>
      </c>
      <c r="C15">
        <v>14</v>
      </c>
      <c r="D15" t="s">
        <v>1231</v>
      </c>
      <c r="E15">
        <v>100</v>
      </c>
      <c r="F15">
        <v>18960582.556212999</v>
      </c>
      <c r="G15">
        <v>18.960582556212998</v>
      </c>
      <c r="H15">
        <v>2793.8337999999999</v>
      </c>
      <c r="I15">
        <v>1.905E-3</v>
      </c>
      <c r="J15">
        <v>0.69596000000000002</v>
      </c>
      <c r="K15">
        <v>365.33333333333337</v>
      </c>
      <c r="L15">
        <v>298.45770121925898</v>
      </c>
      <c r="M15">
        <v>634.44823391832597</v>
      </c>
      <c r="N15">
        <v>335.99053269906699</v>
      </c>
      <c r="O15">
        <v>-0.11899999999999999</v>
      </c>
      <c r="P15">
        <v>2996860.5</v>
      </c>
      <c r="Q15">
        <v>2.9968604999999999</v>
      </c>
      <c r="R15">
        <v>6254602.7657547798</v>
      </c>
      <c r="S15">
        <v>6.2546027657547798</v>
      </c>
      <c r="T15">
        <v>2.0870516881765999</v>
      </c>
      <c r="U15">
        <v>6254584.3992725099</v>
      </c>
      <c r="V15">
        <v>6.2545843992725096</v>
      </c>
      <c r="W15">
        <v>2.0870455596022901</v>
      </c>
      <c r="X15">
        <v>-6.1285743098160594E-6</v>
      </c>
      <c r="Y15">
        <v>-2.9364746184942011E-4</v>
      </c>
      <c r="Z15" t="s">
        <v>1258</v>
      </c>
    </row>
    <row r="16" spans="1:26">
      <c r="A16" t="s">
        <v>1256</v>
      </c>
      <c r="B16" t="s">
        <v>1257</v>
      </c>
      <c r="C16">
        <v>14</v>
      </c>
      <c r="D16" t="s">
        <v>1232</v>
      </c>
      <c r="E16">
        <v>101</v>
      </c>
      <c r="F16">
        <v>18960582.556212999</v>
      </c>
      <c r="G16">
        <v>18.960582556212998</v>
      </c>
      <c r="H16">
        <v>2861.6453000000001</v>
      </c>
      <c r="I16">
        <v>1.905E-3</v>
      </c>
      <c r="J16">
        <v>0.69596000000000002</v>
      </c>
      <c r="K16">
        <v>365.33333333333337</v>
      </c>
      <c r="L16">
        <v>297.89465084987</v>
      </c>
      <c r="M16">
        <v>634.44823391832597</v>
      </c>
      <c r="N16">
        <v>336.55358306845602</v>
      </c>
      <c r="O16">
        <v>-0.33800000000000002</v>
      </c>
      <c r="P16">
        <v>2776039.2</v>
      </c>
      <c r="Q16">
        <v>2.7760392</v>
      </c>
      <c r="R16">
        <v>6377068.9512550104</v>
      </c>
      <c r="S16">
        <v>6.3770689512550103</v>
      </c>
      <c r="T16">
        <v>2.29718260147588</v>
      </c>
      <c r="U16">
        <v>6377046.1853391696</v>
      </c>
      <c r="V16">
        <v>6.3770461853391698</v>
      </c>
      <c r="W16">
        <v>2.2971744006133501</v>
      </c>
      <c r="X16">
        <v>-8.2008625299501148E-6</v>
      </c>
      <c r="Y16">
        <v>-3.5699654545012115E-4</v>
      </c>
      <c r="Z16" t="s">
        <v>1258</v>
      </c>
    </row>
    <row r="17" spans="1:26">
      <c r="A17" t="s">
        <v>1256</v>
      </c>
      <c r="B17" t="s">
        <v>1257</v>
      </c>
      <c r="C17">
        <v>14</v>
      </c>
      <c r="D17" t="s">
        <v>1233</v>
      </c>
      <c r="E17">
        <v>102</v>
      </c>
      <c r="F17">
        <v>18960582.556212999</v>
      </c>
      <c r="G17">
        <v>18.960582556212998</v>
      </c>
      <c r="H17">
        <v>3471.9488000000001</v>
      </c>
      <c r="I17">
        <v>1.905E-3</v>
      </c>
      <c r="J17">
        <v>0.69596000000000002</v>
      </c>
      <c r="K17">
        <v>365.33333333333337</v>
      </c>
      <c r="L17">
        <v>299.02073658243</v>
      </c>
      <c r="M17">
        <v>634.44823391832597</v>
      </c>
      <c r="N17">
        <v>335.42749733589602</v>
      </c>
      <c r="O17">
        <v>-0.23100000000000001</v>
      </c>
      <c r="P17">
        <v>3533140.8</v>
      </c>
      <c r="Q17">
        <v>3.5331408</v>
      </c>
      <c r="R17">
        <v>7244349.4880571002</v>
      </c>
      <c r="S17">
        <v>7.2443494880571002</v>
      </c>
      <c r="T17">
        <v>2.0503993183790201</v>
      </c>
      <c r="U17">
        <v>7244332.8129443796</v>
      </c>
      <c r="V17">
        <v>7.2443328129443794</v>
      </c>
      <c r="W17">
        <v>2.0503945987503198</v>
      </c>
      <c r="X17">
        <v>-4.7196287003004045E-6</v>
      </c>
      <c r="Y17">
        <v>-2.3018095343650384E-4</v>
      </c>
      <c r="Z17" t="s">
        <v>1258</v>
      </c>
    </row>
    <row r="18" spans="1:26">
      <c r="A18" t="s">
        <v>1256</v>
      </c>
      <c r="B18" t="s">
        <v>1257</v>
      </c>
      <c r="C18">
        <v>14</v>
      </c>
      <c r="D18" t="s">
        <v>1234</v>
      </c>
      <c r="E18">
        <v>103</v>
      </c>
      <c r="F18">
        <v>18960582.556212999</v>
      </c>
      <c r="G18">
        <v>18.960582556212998</v>
      </c>
      <c r="H18">
        <v>3648.2586999999999</v>
      </c>
      <c r="I18">
        <v>1.905E-3</v>
      </c>
      <c r="J18">
        <v>0.69596000000000002</v>
      </c>
      <c r="K18">
        <v>365.33333333333337</v>
      </c>
      <c r="L18">
        <v>296.26172292179501</v>
      </c>
      <c r="M18">
        <v>634.44823391832597</v>
      </c>
      <c r="N18">
        <v>338.18651099653101</v>
      </c>
      <c r="O18">
        <v>-0.35099999999999998</v>
      </c>
      <c r="P18">
        <v>3533140.8</v>
      </c>
      <c r="Q18">
        <v>3.5331408</v>
      </c>
      <c r="R18">
        <v>7530148.6382435998</v>
      </c>
      <c r="S18">
        <v>7.5301486382435998</v>
      </c>
      <c r="T18">
        <v>2.1312902781127798</v>
      </c>
      <c r="U18">
        <v>7530132.0858280696</v>
      </c>
      <c r="V18">
        <v>7.53013208582807</v>
      </c>
      <c r="W18">
        <v>2.1312855932115902</v>
      </c>
      <c r="X18">
        <v>-4.6849011896554771E-6</v>
      </c>
      <c r="Y18">
        <v>-2.1981525640908358E-4</v>
      </c>
      <c r="Z18" t="s">
        <v>1258</v>
      </c>
    </row>
    <row r="19" spans="1:26">
      <c r="A19" t="s">
        <v>1256</v>
      </c>
      <c r="B19" t="s">
        <v>1257</v>
      </c>
      <c r="C19">
        <v>14</v>
      </c>
      <c r="D19" t="s">
        <v>1235</v>
      </c>
      <c r="E19">
        <v>104</v>
      </c>
      <c r="F19">
        <v>18960582.556212999</v>
      </c>
      <c r="G19">
        <v>18.960582556212998</v>
      </c>
      <c r="H19">
        <v>3783.8816999999999</v>
      </c>
      <c r="I19">
        <v>1.905E-3</v>
      </c>
      <c r="J19">
        <v>0.69596000000000002</v>
      </c>
      <c r="K19">
        <v>365.33333333333337</v>
      </c>
      <c r="L19">
        <v>299.58375662663298</v>
      </c>
      <c r="M19">
        <v>634.44823391832597</v>
      </c>
      <c r="N19">
        <v>334.86447729169299</v>
      </c>
      <c r="O19">
        <v>-0.38700000000000001</v>
      </c>
      <c r="P19">
        <v>3564686.7</v>
      </c>
      <c r="Q19">
        <v>3.5646867000000002</v>
      </c>
      <c r="R19">
        <v>7706866.6504649296</v>
      </c>
      <c r="S19">
        <v>7.7068666504649297</v>
      </c>
      <c r="T19">
        <v>2.1620039288347401</v>
      </c>
      <c r="U19">
        <v>7706849.9348938297</v>
      </c>
      <c r="V19">
        <v>7.70684993489383</v>
      </c>
      <c r="W19">
        <v>2.1619992396228902</v>
      </c>
      <c r="X19">
        <v>-4.6892118499286539E-6</v>
      </c>
      <c r="Y19">
        <v>-2.1689192084197595E-4</v>
      </c>
      <c r="Z19" t="s">
        <v>1258</v>
      </c>
    </row>
  </sheetData>
  <phoneticPr fontId="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684E5-E44F-4803-9D4D-A6F9E4A26460}">
  <dimension ref="A1:X5"/>
  <sheetViews>
    <sheetView workbookViewId="0"/>
  </sheetViews>
  <sheetFormatPr defaultRowHeight="13.5"/>
  <sheetData>
    <row r="1" spans="1:24">
      <c r="A1" t="s">
        <v>1259</v>
      </c>
      <c r="B1" t="s">
        <v>393</v>
      </c>
      <c r="C1" t="s">
        <v>1260</v>
      </c>
      <c r="D1" t="s">
        <v>1261</v>
      </c>
      <c r="E1" t="s">
        <v>1262</v>
      </c>
      <c r="F1" t="s">
        <v>1263</v>
      </c>
      <c r="G1" t="s">
        <v>1264</v>
      </c>
      <c r="H1" t="s">
        <v>1265</v>
      </c>
      <c r="I1" t="s">
        <v>1266</v>
      </c>
      <c r="J1" t="s">
        <v>1267</v>
      </c>
      <c r="K1" t="s">
        <v>1268</v>
      </c>
      <c r="L1" t="s">
        <v>1269</v>
      </c>
      <c r="M1" t="s">
        <v>1270</v>
      </c>
      <c r="N1" t="s">
        <v>1271</v>
      </c>
      <c r="O1" t="s">
        <v>1272</v>
      </c>
      <c r="P1" t="s">
        <v>1273</v>
      </c>
      <c r="Q1" t="s">
        <v>1274</v>
      </c>
      <c r="R1" t="s">
        <v>1275</v>
      </c>
      <c r="S1" t="s">
        <v>1276</v>
      </c>
      <c r="T1" t="s">
        <v>1277</v>
      </c>
      <c r="U1" t="s">
        <v>1278</v>
      </c>
      <c r="V1" t="s">
        <v>1279</v>
      </c>
      <c r="W1" t="s">
        <v>1280</v>
      </c>
      <c r="X1" t="s">
        <v>1281</v>
      </c>
    </row>
    <row r="2" spans="1:24">
      <c r="A2" t="s">
        <v>1282</v>
      </c>
      <c r="B2">
        <v>7</v>
      </c>
      <c r="C2">
        <v>15.5132039096288</v>
      </c>
      <c r="D2">
        <v>15.5132039096288</v>
      </c>
      <c r="E2">
        <v>2454.7763</v>
      </c>
      <c r="F2">
        <v>3878.8177999999998</v>
      </c>
      <c r="G2">
        <v>365.33333333333297</v>
      </c>
      <c r="H2">
        <v>365.33333333333297</v>
      </c>
      <c r="I2">
        <v>365.33333333333297</v>
      </c>
      <c r="J2">
        <v>317.62014843501998</v>
      </c>
      <c r="K2">
        <v>320.93507143502097</v>
      </c>
      <c r="L2">
        <v>319.19331900644937</v>
      </c>
      <c r="M2">
        <v>-0.105</v>
      </c>
      <c r="N2">
        <v>-3.1E-2</v>
      </c>
      <c r="O2">
        <v>1.5738386904839801</v>
      </c>
      <c r="P2">
        <v>1.6959556005834</v>
      </c>
      <c r="Q2">
        <v>1.6330974024795544</v>
      </c>
      <c r="R2">
        <v>1.5736704822218199</v>
      </c>
      <c r="S2">
        <v>1.69534040676583</v>
      </c>
      <c r="T2">
        <v>1.6328073940150156</v>
      </c>
      <c r="U2">
        <v>-3.6274169993507001E-2</v>
      </c>
      <c r="V2">
        <v>-1.0513848534806899E-2</v>
      </c>
      <c r="W2">
        <v>-1.7591589317443271E-2</v>
      </c>
      <c r="X2" t="s">
        <v>1283</v>
      </c>
    </row>
    <row r="3" spans="1:24">
      <c r="A3" t="s">
        <v>1284</v>
      </c>
      <c r="B3">
        <v>6</v>
      </c>
      <c r="C3">
        <v>17.236893232920899</v>
      </c>
      <c r="D3">
        <v>17.236893232920899</v>
      </c>
      <c r="E3">
        <v>2414.0893999999998</v>
      </c>
      <c r="F3">
        <v>3661.8209999999999</v>
      </c>
      <c r="G3">
        <v>365.33333333333297</v>
      </c>
      <c r="H3">
        <v>365.33333333333297</v>
      </c>
      <c r="I3">
        <v>365.33333333333297</v>
      </c>
      <c r="J3">
        <v>326.660740146759</v>
      </c>
      <c r="K3">
        <v>329.97922670934503</v>
      </c>
      <c r="L3">
        <v>328.39494895915772</v>
      </c>
      <c r="M3">
        <v>-0.156</v>
      </c>
      <c r="N3">
        <v>-7.5999999999999998E-2</v>
      </c>
      <c r="O3">
        <v>1.73590002919196</v>
      </c>
      <c r="P3">
        <v>1.88187242894275</v>
      </c>
      <c r="Q3">
        <v>1.8162869463402334</v>
      </c>
      <c r="R3">
        <v>1.73586219878197</v>
      </c>
      <c r="S3">
        <v>1.8818348297026</v>
      </c>
      <c r="T3">
        <v>1.8162489524527465</v>
      </c>
      <c r="U3">
        <v>-2.78200221158705E-3</v>
      </c>
      <c r="V3">
        <v>-1.3709070892000399E-3</v>
      </c>
      <c r="W3">
        <v>-2.0834842078543436E-3</v>
      </c>
      <c r="X3" t="s">
        <v>1285</v>
      </c>
    </row>
    <row r="4" spans="1:24">
      <c r="A4" t="s">
        <v>1286</v>
      </c>
      <c r="B4">
        <v>5</v>
      </c>
      <c r="C4">
        <v>18.960582556213001</v>
      </c>
      <c r="D4">
        <v>18.960582556213001</v>
      </c>
      <c r="E4">
        <v>2793.8337999999999</v>
      </c>
      <c r="F4">
        <v>3783.8816999999999</v>
      </c>
      <c r="G4">
        <v>365.33333333333297</v>
      </c>
      <c r="H4">
        <v>365.33333333333297</v>
      </c>
      <c r="I4">
        <v>365.33333333333297</v>
      </c>
      <c r="J4">
        <v>334.86447729169299</v>
      </c>
      <c r="K4">
        <v>338.18651099653101</v>
      </c>
      <c r="L4">
        <v>336.20452027832863</v>
      </c>
      <c r="M4">
        <v>-0.38700000000000001</v>
      </c>
      <c r="N4">
        <v>-0.11899999999999999</v>
      </c>
      <c r="O4">
        <v>2.0503993183790201</v>
      </c>
      <c r="P4">
        <v>2.29718260147588</v>
      </c>
      <c r="Q4">
        <v>2.1455855629958038</v>
      </c>
      <c r="R4">
        <v>2.0503945987503198</v>
      </c>
      <c r="S4">
        <v>2.2971744006133501</v>
      </c>
      <c r="T4">
        <v>2.1455798783600879</v>
      </c>
      <c r="U4">
        <v>-3.5699654545012099E-4</v>
      </c>
      <c r="V4">
        <v>-2.16891920841976E-4</v>
      </c>
      <c r="W4">
        <v>-2.6350642759742101E-4</v>
      </c>
      <c r="X4" t="s">
        <v>1287</v>
      </c>
    </row>
    <row r="5" spans="1:24">
      <c r="A5" t="s">
        <v>1288</v>
      </c>
      <c r="B5">
        <v>18</v>
      </c>
      <c r="C5">
        <v>15.5132039096288</v>
      </c>
      <c r="D5">
        <v>18.960582556213001</v>
      </c>
      <c r="E5">
        <v>2414.0893999999998</v>
      </c>
      <c r="F5">
        <v>3878.8177999999998</v>
      </c>
      <c r="G5">
        <v>365.33333333333297</v>
      </c>
      <c r="H5">
        <v>365.33333333333297</v>
      </c>
      <c r="I5">
        <v>365.33333333333297</v>
      </c>
      <c r="J5">
        <v>317.62014843501998</v>
      </c>
      <c r="K5">
        <v>338.18651099653101</v>
      </c>
      <c r="L5">
        <v>326.98586267731861</v>
      </c>
      <c r="M5">
        <v>-0.38700000000000001</v>
      </c>
      <c r="N5">
        <v>-3.1E-2</v>
      </c>
      <c r="O5">
        <v>1.5738386904839801</v>
      </c>
      <c r="P5">
        <v>2.29718260147588</v>
      </c>
      <c r="Q5">
        <v>1.8365184061320723</v>
      </c>
      <c r="R5">
        <v>1.5736704822218199</v>
      </c>
      <c r="S5">
        <v>2.2971744006133501</v>
      </c>
      <c r="T5">
        <v>1.8363913813678907</v>
      </c>
      <c r="U5">
        <v>-3.6274169993507001E-2</v>
      </c>
      <c r="V5">
        <v>-2.16891920841976E-4</v>
      </c>
      <c r="W5">
        <v>-7.6088645892897809E-3</v>
      </c>
      <c r="X5" t="s">
        <v>1289</v>
      </c>
    </row>
  </sheetData>
  <phoneticPr fontId="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A432F-18BA-4C69-8A51-47795B01CF6C}">
  <dimension ref="A1:AF8"/>
  <sheetViews>
    <sheetView workbookViewId="0"/>
  </sheetViews>
  <sheetFormatPr defaultRowHeight="13.5"/>
  <sheetData>
    <row r="1" spans="1:32">
      <c r="A1" t="s">
        <v>310</v>
      </c>
      <c r="B1" t="s">
        <v>518</v>
      </c>
      <c r="C1" t="s">
        <v>1290</v>
      </c>
      <c r="D1" t="s">
        <v>1236</v>
      </c>
      <c r="E1" t="s">
        <v>393</v>
      </c>
      <c r="F1" t="s">
        <v>1264</v>
      </c>
      <c r="G1" t="s">
        <v>1265</v>
      </c>
      <c r="H1" t="s">
        <v>1266</v>
      </c>
      <c r="I1" t="s">
        <v>394</v>
      </c>
      <c r="J1" t="s">
        <v>395</v>
      </c>
      <c r="K1" t="s">
        <v>396</v>
      </c>
      <c r="L1" t="s">
        <v>1267</v>
      </c>
      <c r="M1" t="s">
        <v>1268</v>
      </c>
      <c r="N1" t="s">
        <v>1269</v>
      </c>
      <c r="O1" t="s">
        <v>1272</v>
      </c>
      <c r="P1" t="s">
        <v>1273</v>
      </c>
      <c r="Q1" t="s">
        <v>1274</v>
      </c>
      <c r="R1" t="s">
        <v>1291</v>
      </c>
      <c r="S1" t="s">
        <v>1275</v>
      </c>
      <c r="T1" t="s">
        <v>1276</v>
      </c>
      <c r="U1" t="s">
        <v>1277</v>
      </c>
      <c r="V1" t="s">
        <v>1292</v>
      </c>
      <c r="W1" t="s">
        <v>1293</v>
      </c>
      <c r="X1" t="s">
        <v>1280</v>
      </c>
      <c r="Y1" t="s">
        <v>1270</v>
      </c>
      <c r="Z1" t="s">
        <v>1271</v>
      </c>
      <c r="AA1" t="s">
        <v>1260</v>
      </c>
      <c r="AB1" t="s">
        <v>1261</v>
      </c>
      <c r="AC1" t="s">
        <v>1262</v>
      </c>
      <c r="AD1" t="s">
        <v>1263</v>
      </c>
      <c r="AE1" t="s">
        <v>1294</v>
      </c>
      <c r="AF1" t="s">
        <v>1255</v>
      </c>
    </row>
    <row r="2" spans="1:32">
      <c r="A2" t="s">
        <v>99</v>
      </c>
      <c r="B2" t="s">
        <v>1295</v>
      </c>
      <c r="C2" t="s">
        <v>1070</v>
      </c>
      <c r="D2" t="s">
        <v>1296</v>
      </c>
      <c r="E2">
        <v>86</v>
      </c>
      <c r="F2">
        <v>64.516129032258064</v>
      </c>
      <c r="G2">
        <v>80</v>
      </c>
      <c r="H2">
        <v>68.59258848803114</v>
      </c>
      <c r="I2">
        <v>64.516129032258064</v>
      </c>
      <c r="J2">
        <v>80</v>
      </c>
      <c r="K2">
        <v>68.59258848803114</v>
      </c>
      <c r="L2">
        <v>5.8532517687890504</v>
      </c>
      <c r="M2">
        <v>251.090091834417</v>
      </c>
      <c r="N2">
        <v>61.006215841557058</v>
      </c>
      <c r="O2">
        <v>0.13649024689786299</v>
      </c>
      <c r="P2">
        <v>1.16081559158642</v>
      </c>
      <c r="Q2">
        <v>0.60541045238667091</v>
      </c>
      <c r="R2">
        <v>-0.39458954761332909</v>
      </c>
      <c r="S2">
        <v>0.71644225635232806</v>
      </c>
      <c r="T2">
        <v>1.2083000608471599</v>
      </c>
      <c r="U2">
        <v>0.98568572082753092</v>
      </c>
      <c r="V2">
        <v>-1.431427917246908E-2</v>
      </c>
      <c r="W2">
        <v>0.38027526844086051</v>
      </c>
      <c r="X2">
        <v>111.20646811938262</v>
      </c>
      <c r="Y2">
        <v>-0.45700000000000002</v>
      </c>
      <c r="Z2">
        <v>0.13700000000000001</v>
      </c>
      <c r="AA2">
        <v>13.78952</v>
      </c>
      <c r="AB2">
        <v>13.78952</v>
      </c>
      <c r="AC2">
        <v>2440.8000000000002</v>
      </c>
      <c r="AD2">
        <v>4068</v>
      </c>
      <c r="AE2" t="s">
        <v>1297</v>
      </c>
      <c r="AF2" t="s">
        <v>1298</v>
      </c>
    </row>
    <row r="3" spans="1:32">
      <c r="A3" t="s">
        <v>106</v>
      </c>
      <c r="B3" t="s">
        <v>1166</v>
      </c>
      <c r="C3" t="s">
        <v>1299</v>
      </c>
      <c r="D3" t="s">
        <v>1300</v>
      </c>
      <c r="E3">
        <v>14</v>
      </c>
      <c r="F3">
        <v>189.18399282295877</v>
      </c>
      <c r="G3">
        <v>189.18399282295877</v>
      </c>
      <c r="H3">
        <v>189.18399282295877</v>
      </c>
      <c r="I3">
        <v>137.96929419164096</v>
      </c>
      <c r="J3">
        <v>149.7952336937816</v>
      </c>
      <c r="K3">
        <v>139.6587141205182</v>
      </c>
      <c r="L3">
        <v>22.263413958750402</v>
      </c>
      <c r="M3">
        <v>78.511380998924807</v>
      </c>
      <c r="N3">
        <v>46.083809030180099</v>
      </c>
      <c r="O3">
        <v>0.41978746047018001</v>
      </c>
      <c r="P3">
        <v>0.80340732841935303</v>
      </c>
      <c r="Q3">
        <v>0.62183051048372828</v>
      </c>
      <c r="R3">
        <v>-0.37816948951627172</v>
      </c>
      <c r="S3">
        <v>0.97050531197078704</v>
      </c>
      <c r="T3">
        <v>1.1458211602460999</v>
      </c>
      <c r="U3">
        <v>1.0667887655497188</v>
      </c>
      <c r="V3">
        <v>6.6788765549718798E-2</v>
      </c>
      <c r="W3">
        <v>0.44495825506599057</v>
      </c>
      <c r="X3">
        <v>76.502478536727821</v>
      </c>
      <c r="Y3">
        <v>-9.4205149215638898E-2</v>
      </c>
      <c r="Z3">
        <v>6.9505391417700402E-2</v>
      </c>
      <c r="AA3">
        <v>14.410042130000001</v>
      </c>
      <c r="AB3">
        <v>16.650838154999999</v>
      </c>
      <c r="AC3">
        <v>2740.4760000000001</v>
      </c>
      <c r="AD3">
        <v>4191.3959999999997</v>
      </c>
      <c r="AE3" t="s">
        <v>1301</v>
      </c>
      <c r="AF3" t="s">
        <v>1302</v>
      </c>
    </row>
    <row r="4" spans="1:32">
      <c r="A4" t="s">
        <v>109</v>
      </c>
      <c r="B4" t="s">
        <v>1166</v>
      </c>
      <c r="C4" t="s">
        <v>1070</v>
      </c>
      <c r="D4" t="s">
        <v>1303</v>
      </c>
      <c r="E4">
        <v>23</v>
      </c>
      <c r="F4">
        <v>362.41684376489388</v>
      </c>
      <c r="G4">
        <v>362.41684376489388</v>
      </c>
      <c r="H4">
        <v>362.416843764894</v>
      </c>
      <c r="I4">
        <v>361.35515861207898</v>
      </c>
      <c r="J4">
        <v>361.35515861207898</v>
      </c>
      <c r="K4">
        <v>361.35515861207909</v>
      </c>
      <c r="L4">
        <v>22.222591440184399</v>
      </c>
      <c r="M4">
        <v>119.26341395874999</v>
      </c>
      <c r="N4">
        <v>63.843925722497204</v>
      </c>
      <c r="O4">
        <v>0.31611105676186302</v>
      </c>
      <c r="P4">
        <v>0.91199185892286305</v>
      </c>
      <c r="Q4">
        <v>0.62098047872877327</v>
      </c>
      <c r="R4">
        <v>-0.37901952127122673</v>
      </c>
      <c r="S4">
        <v>0.71883944631598595</v>
      </c>
      <c r="T4">
        <v>1.03580211231125</v>
      </c>
      <c r="U4">
        <v>0.90884087375663936</v>
      </c>
      <c r="V4">
        <v>-9.1159126243360644E-2</v>
      </c>
      <c r="W4">
        <v>0.2878603950278662</v>
      </c>
      <c r="X4">
        <v>55.270974245455356</v>
      </c>
      <c r="Y4">
        <v>-0.40001197272001099</v>
      </c>
      <c r="Z4">
        <v>0.10800429032203</v>
      </c>
      <c r="AA4">
        <v>14.444515914999998</v>
      </c>
      <c r="AB4">
        <v>16.650838154999999</v>
      </c>
      <c r="AC4">
        <v>2687.5920000000001</v>
      </c>
      <c r="AD4">
        <v>4065.288</v>
      </c>
      <c r="AE4" t="s">
        <v>1304</v>
      </c>
      <c r="AF4" t="s">
        <v>1305</v>
      </c>
    </row>
    <row r="5" spans="1:32">
      <c r="A5" t="s">
        <v>112</v>
      </c>
      <c r="B5" t="s">
        <v>1166</v>
      </c>
      <c r="C5" t="s">
        <v>1306</v>
      </c>
      <c r="D5" t="s">
        <v>1307</v>
      </c>
      <c r="E5">
        <v>21</v>
      </c>
      <c r="F5">
        <v>362.41684376489388</v>
      </c>
      <c r="G5">
        <v>362.41684376489388</v>
      </c>
      <c r="H5">
        <v>362.416843764894</v>
      </c>
      <c r="I5">
        <v>241.62255381822595</v>
      </c>
      <c r="J5">
        <v>289.08412688966314</v>
      </c>
      <c r="K5">
        <v>286.82405198149934</v>
      </c>
      <c r="L5">
        <v>19.778146995739899</v>
      </c>
      <c r="M5">
        <v>110.813898847563</v>
      </c>
      <c r="N5">
        <v>54.95486806390371</v>
      </c>
      <c r="O5">
        <v>0.276436001241739</v>
      </c>
      <c r="P5">
        <v>0.82065746222826996</v>
      </c>
      <c r="Q5">
        <v>0.57092311710657484</v>
      </c>
      <c r="R5">
        <v>-0.42907688289342516</v>
      </c>
      <c r="S5">
        <v>0.66592778646237605</v>
      </c>
      <c r="T5">
        <v>1.00666768273427</v>
      </c>
      <c r="U5">
        <v>0.89201812367940125</v>
      </c>
      <c r="V5">
        <v>-0.10798187632059875</v>
      </c>
      <c r="W5">
        <v>0.32219818218343999</v>
      </c>
      <c r="X5">
        <v>67.188702913449333</v>
      </c>
      <c r="Y5">
        <v>-0.49547366238389001</v>
      </c>
      <c r="Z5">
        <v>9.5434411906638095E-2</v>
      </c>
      <c r="AA5">
        <v>14.444515914999998</v>
      </c>
      <c r="AB5">
        <v>16.719785725000001</v>
      </c>
      <c r="AC5">
        <v>2614.3679999999999</v>
      </c>
      <c r="AD5">
        <v>4065.288</v>
      </c>
      <c r="AE5" t="s">
        <v>1304</v>
      </c>
      <c r="AF5" t="s">
        <v>1308</v>
      </c>
    </row>
    <row r="6" spans="1:32">
      <c r="A6" t="s">
        <v>1309</v>
      </c>
      <c r="B6" t="s">
        <v>1295</v>
      </c>
      <c r="C6" t="s">
        <v>1070</v>
      </c>
      <c r="D6" t="s">
        <v>1310</v>
      </c>
      <c r="E6">
        <v>7</v>
      </c>
      <c r="F6">
        <v>365.33333333333297</v>
      </c>
      <c r="G6">
        <v>365.33333333333297</v>
      </c>
      <c r="H6">
        <v>365.33333333333297</v>
      </c>
      <c r="I6">
        <v>365.33333333333297</v>
      </c>
      <c r="J6">
        <v>365.33333333333297</v>
      </c>
      <c r="K6">
        <v>365.33333333333297</v>
      </c>
      <c r="L6">
        <v>317.62014843501998</v>
      </c>
      <c r="M6">
        <v>320.93507143502097</v>
      </c>
      <c r="N6">
        <v>319.19331900644937</v>
      </c>
      <c r="O6">
        <v>1.5738386904839801</v>
      </c>
      <c r="P6">
        <v>1.6959556005834</v>
      </c>
      <c r="Q6">
        <v>1.6330974024795544</v>
      </c>
      <c r="R6">
        <v>0.63309740247955437</v>
      </c>
      <c r="S6">
        <v>1.5736704822218199</v>
      </c>
      <c r="T6">
        <v>1.69534040676583</v>
      </c>
      <c r="U6">
        <v>1.6328073940150156</v>
      </c>
      <c r="V6">
        <v>0.63280739401501562</v>
      </c>
      <c r="W6">
        <v>-2.9000846453855874E-4</v>
      </c>
      <c r="X6">
        <v>-1.7591589317443271E-2</v>
      </c>
      <c r="Y6">
        <v>-0.105</v>
      </c>
      <c r="Z6">
        <v>-3.1E-2</v>
      </c>
      <c r="AA6">
        <v>15.5132039096288</v>
      </c>
      <c r="AB6">
        <v>15.5132039096288</v>
      </c>
      <c r="AC6">
        <v>2454.7763</v>
      </c>
      <c r="AD6">
        <v>3878.8177999999998</v>
      </c>
      <c r="AE6" t="s">
        <v>1311</v>
      </c>
      <c r="AF6" t="s">
        <v>1258</v>
      </c>
    </row>
    <row r="7" spans="1:32">
      <c r="A7" t="s">
        <v>1312</v>
      </c>
      <c r="B7" t="s">
        <v>1295</v>
      </c>
      <c r="C7" t="s">
        <v>1070</v>
      </c>
      <c r="D7" t="s">
        <v>1313</v>
      </c>
      <c r="E7">
        <v>6</v>
      </c>
      <c r="F7">
        <v>365.33333333333297</v>
      </c>
      <c r="G7">
        <v>365.33333333333297</v>
      </c>
      <c r="H7">
        <v>365.33333333333297</v>
      </c>
      <c r="I7">
        <v>365.33333333333297</v>
      </c>
      <c r="J7">
        <v>365.33333333333297</v>
      </c>
      <c r="K7">
        <v>365.33333333333297</v>
      </c>
      <c r="L7">
        <v>326.660740146759</v>
      </c>
      <c r="M7">
        <v>329.97922670934503</v>
      </c>
      <c r="N7">
        <v>328.39494895915772</v>
      </c>
      <c r="O7">
        <v>1.73590002919196</v>
      </c>
      <c r="P7">
        <v>1.88187242894275</v>
      </c>
      <c r="Q7">
        <v>1.8162869463402334</v>
      </c>
      <c r="R7">
        <v>0.81628694634023335</v>
      </c>
      <c r="S7">
        <v>1.73586219878197</v>
      </c>
      <c r="T7">
        <v>1.8818348297026</v>
      </c>
      <c r="U7">
        <v>1.8162489524527465</v>
      </c>
      <c r="V7">
        <v>0.81624895245274653</v>
      </c>
      <c r="W7">
        <v>-3.7993887486672185E-5</v>
      </c>
      <c r="X7">
        <v>-2.0834842078543436E-3</v>
      </c>
      <c r="Y7">
        <v>-0.156</v>
      </c>
      <c r="Z7">
        <v>-7.5999999999999998E-2</v>
      </c>
      <c r="AA7">
        <v>17.236893232920899</v>
      </c>
      <c r="AB7">
        <v>17.236893232920899</v>
      </c>
      <c r="AC7">
        <v>2414.0893999999998</v>
      </c>
      <c r="AD7">
        <v>3661.8209999999999</v>
      </c>
      <c r="AE7" t="s">
        <v>1311</v>
      </c>
      <c r="AF7" t="s">
        <v>1258</v>
      </c>
    </row>
    <row r="8" spans="1:32">
      <c r="A8" t="s">
        <v>1314</v>
      </c>
      <c r="B8" t="s">
        <v>1295</v>
      </c>
      <c r="C8" t="s">
        <v>1070</v>
      </c>
      <c r="D8" t="s">
        <v>1315</v>
      </c>
      <c r="E8">
        <v>5</v>
      </c>
      <c r="F8">
        <v>365.33333333333297</v>
      </c>
      <c r="G8">
        <v>365.33333333333297</v>
      </c>
      <c r="H8">
        <v>365.33333333333297</v>
      </c>
      <c r="I8">
        <v>365.33333333333297</v>
      </c>
      <c r="J8">
        <v>365.33333333333297</v>
      </c>
      <c r="K8">
        <v>365.33333333333297</v>
      </c>
      <c r="L8">
        <v>334.86447729169299</v>
      </c>
      <c r="M8">
        <v>338.18651099653101</v>
      </c>
      <c r="N8">
        <v>336.20452027832863</v>
      </c>
      <c r="O8">
        <v>2.0503993183790201</v>
      </c>
      <c r="P8">
        <v>2.29718260147588</v>
      </c>
      <c r="Q8">
        <v>2.1455855629958038</v>
      </c>
      <c r="R8">
        <v>1.1455855629958038</v>
      </c>
      <c r="S8">
        <v>2.0503945987503198</v>
      </c>
      <c r="T8">
        <v>2.2971744006133501</v>
      </c>
      <c r="U8">
        <v>2.1455798783600879</v>
      </c>
      <c r="V8">
        <v>1.1455798783600879</v>
      </c>
      <c r="W8">
        <v>-5.6846357159301402E-6</v>
      </c>
      <c r="X8">
        <v>-2.6350642759742101E-4</v>
      </c>
      <c r="Y8">
        <v>-0.38700000000000001</v>
      </c>
      <c r="Z8">
        <v>-0.11899999999999999</v>
      </c>
      <c r="AA8">
        <v>18.960582556213001</v>
      </c>
      <c r="AB8">
        <v>18.960582556213001</v>
      </c>
      <c r="AC8">
        <v>2793.8337999999999</v>
      </c>
      <c r="AD8">
        <v>3783.8816999999999</v>
      </c>
      <c r="AE8" t="s">
        <v>1311</v>
      </c>
      <c r="AF8" t="s">
        <v>1316</v>
      </c>
    </row>
  </sheetData>
  <phoneticPr fontId="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3A8D3-E656-4F97-8CBA-BB6B24087699}">
  <dimension ref="A1:M22"/>
  <sheetViews>
    <sheetView topLeftCell="J1" workbookViewId="0">
      <selection activeCell="Z20" sqref="Z20"/>
    </sheetView>
  </sheetViews>
  <sheetFormatPr defaultRowHeight="13.5"/>
  <sheetData>
    <row r="1" spans="1:13">
      <c r="A1" s="59" t="s">
        <v>1328</v>
      </c>
      <c r="B1" t="s">
        <v>518</v>
      </c>
      <c r="C1" t="s">
        <v>1290</v>
      </c>
      <c r="D1" t="s">
        <v>1294</v>
      </c>
      <c r="E1" t="s">
        <v>1266</v>
      </c>
      <c r="F1" t="s">
        <v>396</v>
      </c>
      <c r="G1" t="s">
        <v>1269</v>
      </c>
      <c r="H1" t="s">
        <v>1274</v>
      </c>
      <c r="I1" t="s">
        <v>1277</v>
      </c>
      <c r="J1" t="s">
        <v>1291</v>
      </c>
      <c r="K1" t="s">
        <v>1292</v>
      </c>
      <c r="L1" t="s">
        <v>1280</v>
      </c>
      <c r="M1" t="s">
        <v>1255</v>
      </c>
    </row>
    <row r="2" spans="1:13">
      <c r="A2" t="s">
        <v>99</v>
      </c>
      <c r="B2" t="s">
        <v>1295</v>
      </c>
      <c r="C2" t="s">
        <v>1070</v>
      </c>
      <c r="D2" t="s">
        <v>1297</v>
      </c>
      <c r="E2">
        <v>68.592588488031097</v>
      </c>
      <c r="F2">
        <v>68.592588488031097</v>
      </c>
      <c r="G2">
        <v>61.006215841557101</v>
      </c>
      <c r="H2">
        <v>0.60541045238667102</v>
      </c>
      <c r="I2">
        <v>0.98568572082753103</v>
      </c>
      <c r="J2">
        <v>-0.39458954761332898</v>
      </c>
      <c r="K2">
        <v>-1.4314279172469101E-2</v>
      </c>
      <c r="L2">
        <v>111.206468119383</v>
      </c>
      <c r="M2" t="s">
        <v>1298</v>
      </c>
    </row>
    <row r="3" spans="1:13">
      <c r="A3" t="s">
        <v>106</v>
      </c>
      <c r="B3" t="s">
        <v>1166</v>
      </c>
      <c r="C3" t="s">
        <v>1299</v>
      </c>
      <c r="D3" t="s">
        <v>1301</v>
      </c>
      <c r="E3">
        <v>189.183992822959</v>
      </c>
      <c r="F3">
        <v>139.658714120518</v>
      </c>
      <c r="G3">
        <v>46.083809030180099</v>
      </c>
      <c r="H3">
        <v>0.62183051048372795</v>
      </c>
      <c r="I3">
        <v>1.0667887655497199</v>
      </c>
      <c r="J3">
        <v>-0.37816948951627199</v>
      </c>
      <c r="K3">
        <v>6.6788765549718798E-2</v>
      </c>
      <c r="L3">
        <v>76.502478536727807</v>
      </c>
      <c r="M3" t="s">
        <v>1302</v>
      </c>
    </row>
    <row r="4" spans="1:13">
      <c r="A4" t="s">
        <v>109</v>
      </c>
      <c r="B4" t="s">
        <v>1166</v>
      </c>
      <c r="C4" t="s">
        <v>1070</v>
      </c>
      <c r="D4" t="s">
        <v>1304</v>
      </c>
      <c r="E4">
        <v>362.416843764894</v>
      </c>
      <c r="F4">
        <v>361.35515861207898</v>
      </c>
      <c r="G4">
        <v>63.843925722497197</v>
      </c>
      <c r="H4">
        <v>0.62098047872877304</v>
      </c>
      <c r="I4">
        <v>0.90884087375663902</v>
      </c>
      <c r="J4">
        <v>-0.37901952127122701</v>
      </c>
      <c r="K4">
        <v>-9.1159126243360603E-2</v>
      </c>
      <c r="L4">
        <v>55.270974245455399</v>
      </c>
      <c r="M4" t="s">
        <v>1305</v>
      </c>
    </row>
    <row r="5" spans="1:13">
      <c r="A5" t="s">
        <v>112</v>
      </c>
      <c r="B5" t="s">
        <v>1166</v>
      </c>
      <c r="C5" t="s">
        <v>1306</v>
      </c>
      <c r="D5" t="s">
        <v>1304</v>
      </c>
      <c r="E5">
        <v>362.416843764894</v>
      </c>
      <c r="F5">
        <v>286.824051981499</v>
      </c>
      <c r="G5">
        <v>54.954868063903703</v>
      </c>
      <c r="H5">
        <v>0.57092311710657495</v>
      </c>
      <c r="I5">
        <v>0.89201812367940103</v>
      </c>
      <c r="J5">
        <v>-0.42907688289342499</v>
      </c>
      <c r="K5">
        <v>-0.107981876320599</v>
      </c>
      <c r="L5">
        <v>67.188702913449305</v>
      </c>
      <c r="M5" t="s">
        <v>1308</v>
      </c>
    </row>
    <row r="6" spans="1:13">
      <c r="A6" t="s">
        <v>1309</v>
      </c>
      <c r="B6" t="s">
        <v>1295</v>
      </c>
      <c r="C6" t="s">
        <v>1070</v>
      </c>
      <c r="D6" t="s">
        <v>1311</v>
      </c>
      <c r="E6">
        <v>365.33333333333297</v>
      </c>
      <c r="F6">
        <v>365.33333333333297</v>
      </c>
      <c r="G6">
        <v>319.19331900644897</v>
      </c>
      <c r="H6">
        <v>1.6330974024795499</v>
      </c>
      <c r="I6">
        <v>1.6328073940150201</v>
      </c>
      <c r="J6">
        <v>0.63309740247955404</v>
      </c>
      <c r="K6">
        <v>0.63280739401501596</v>
      </c>
      <c r="L6">
        <v>-1.7591589317443299E-2</v>
      </c>
      <c r="M6" t="s">
        <v>1258</v>
      </c>
    </row>
    <row r="7" spans="1:13">
      <c r="A7" t="s">
        <v>1312</v>
      </c>
      <c r="B7" t="s">
        <v>1295</v>
      </c>
      <c r="C7" t="s">
        <v>1070</v>
      </c>
      <c r="D7" t="s">
        <v>1311</v>
      </c>
      <c r="E7">
        <v>365.33333333333297</v>
      </c>
      <c r="F7">
        <v>365.33333333333297</v>
      </c>
      <c r="G7">
        <v>328.394948959158</v>
      </c>
      <c r="H7">
        <v>1.81628694634023</v>
      </c>
      <c r="I7">
        <v>1.8162489524527501</v>
      </c>
      <c r="J7">
        <v>0.81628694634023302</v>
      </c>
      <c r="K7">
        <v>0.81624895245274698</v>
      </c>
      <c r="L7">
        <v>-2.0834842078543401E-3</v>
      </c>
      <c r="M7" t="s">
        <v>1258</v>
      </c>
    </row>
    <row r="8" spans="1:13">
      <c r="A8" t="s">
        <v>1314</v>
      </c>
      <c r="B8" t="s">
        <v>1295</v>
      </c>
      <c r="C8" t="s">
        <v>1070</v>
      </c>
      <c r="D8" t="s">
        <v>1311</v>
      </c>
      <c r="E8">
        <v>365.33333333333297</v>
      </c>
      <c r="F8">
        <v>365.33333333333297</v>
      </c>
      <c r="G8">
        <v>336.20452027832903</v>
      </c>
      <c r="H8">
        <v>2.1455855629957998</v>
      </c>
      <c r="I8">
        <v>2.1455798783600901</v>
      </c>
      <c r="J8">
        <v>1.1455855629958001</v>
      </c>
      <c r="K8">
        <v>1.1455798783600899</v>
      </c>
      <c r="L8">
        <v>-2.6350642759742101E-4</v>
      </c>
      <c r="M8" t="s">
        <v>1316</v>
      </c>
    </row>
    <row r="11" spans="1:13">
      <c r="A11" t="s">
        <v>1317</v>
      </c>
    </row>
    <row r="12" spans="1:13">
      <c r="A12" t="s">
        <v>1318</v>
      </c>
      <c r="B12" t="s">
        <v>1319</v>
      </c>
      <c r="C12" t="s">
        <v>1320</v>
      </c>
      <c r="D12" t="s">
        <v>1321</v>
      </c>
      <c r="F12" t="s">
        <v>1318</v>
      </c>
      <c r="G12" t="s">
        <v>1322</v>
      </c>
      <c r="H12" t="s">
        <v>1323</v>
      </c>
      <c r="J12" t="s">
        <v>1318</v>
      </c>
      <c r="K12" t="s">
        <v>1324</v>
      </c>
      <c r="L12" t="s">
        <v>1325</v>
      </c>
      <c r="M12" t="s">
        <v>1321</v>
      </c>
    </row>
    <row r="13" spans="1:13">
      <c r="A13">
        <v>68.592588488031097</v>
      </c>
      <c r="B13">
        <v>0.98568572082753103</v>
      </c>
      <c r="D13">
        <v>1</v>
      </c>
      <c r="F13">
        <v>68.592588488031097</v>
      </c>
      <c r="G13">
        <v>61.006215841557101</v>
      </c>
      <c r="J13">
        <v>68.592588488031097</v>
      </c>
      <c r="K13">
        <v>0.60541045238667102</v>
      </c>
      <c r="M13">
        <v>1</v>
      </c>
    </row>
    <row r="14" spans="1:13">
      <c r="A14">
        <v>189.183992822959</v>
      </c>
      <c r="B14">
        <v>1.0667887655497199</v>
      </c>
      <c r="D14">
        <v>1</v>
      </c>
      <c r="F14">
        <v>189.183992822959</v>
      </c>
      <c r="G14">
        <v>46.083809030180099</v>
      </c>
      <c r="J14">
        <v>189.183992822959</v>
      </c>
      <c r="K14">
        <v>0.62183051048372795</v>
      </c>
      <c r="M14">
        <v>1</v>
      </c>
    </row>
    <row r="15" spans="1:13">
      <c r="A15">
        <v>362.416843764894</v>
      </c>
      <c r="B15">
        <v>0.90884087375663902</v>
      </c>
      <c r="D15">
        <v>1</v>
      </c>
      <c r="F15">
        <v>362.416843764894</v>
      </c>
      <c r="G15">
        <v>63.843925722497197</v>
      </c>
      <c r="J15">
        <v>362.416843764894</v>
      </c>
      <c r="K15">
        <v>0.62098047872877304</v>
      </c>
      <c r="M15">
        <v>1</v>
      </c>
    </row>
    <row r="16" spans="1:13">
      <c r="A16">
        <v>362.416843764894</v>
      </c>
      <c r="B16">
        <v>0.89201812367940103</v>
      </c>
      <c r="D16">
        <v>1</v>
      </c>
      <c r="F16">
        <v>362.416843764894</v>
      </c>
      <c r="G16">
        <v>54.954868063903703</v>
      </c>
      <c r="J16">
        <v>362.416843764894</v>
      </c>
      <c r="K16">
        <v>0.57092311710657495</v>
      </c>
      <c r="M16">
        <v>1</v>
      </c>
    </row>
    <row r="17" spans="1:13">
      <c r="A17">
        <v>365.33333333333297</v>
      </c>
      <c r="C17">
        <v>1.6328073940150201</v>
      </c>
      <c r="D17">
        <v>1</v>
      </c>
      <c r="F17">
        <v>365.33333333333297</v>
      </c>
      <c r="H17">
        <v>319.19331900644897</v>
      </c>
      <c r="J17">
        <v>365.33333333333297</v>
      </c>
      <c r="L17">
        <v>1.6330974024795499</v>
      </c>
      <c r="M17">
        <v>1</v>
      </c>
    </row>
    <row r="18" spans="1:13">
      <c r="A18">
        <v>365.33333333333297</v>
      </c>
      <c r="C18">
        <v>1.8162489524527501</v>
      </c>
      <c r="D18">
        <v>1</v>
      </c>
      <c r="F18">
        <v>365.33333333333297</v>
      </c>
      <c r="H18">
        <v>328.394948959158</v>
      </c>
      <c r="J18">
        <v>365.33333333333297</v>
      </c>
      <c r="L18">
        <v>1.81628694634023</v>
      </c>
      <c r="M18">
        <v>1</v>
      </c>
    </row>
    <row r="19" spans="1:13">
      <c r="A19">
        <v>365.33333333333297</v>
      </c>
      <c r="C19">
        <v>2.1455798783600901</v>
      </c>
      <c r="D19">
        <v>1</v>
      </c>
      <c r="F19">
        <v>365.33333333333297</v>
      </c>
      <c r="H19">
        <v>336.20452027832903</v>
      </c>
      <c r="J19">
        <v>365.33333333333297</v>
      </c>
      <c r="L19">
        <v>2.1455855629957998</v>
      </c>
      <c r="M19">
        <v>1</v>
      </c>
    </row>
    <row r="21" spans="1:13">
      <c r="A21" t="s">
        <v>1326</v>
      </c>
    </row>
    <row r="22" spans="1:13">
      <c r="A22" t="s">
        <v>1327</v>
      </c>
    </row>
  </sheetData>
  <phoneticPr fontId="1"/>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7571D-F6E0-4518-9B16-CCE700AABA68}">
  <dimension ref="A1:AH107"/>
  <sheetViews>
    <sheetView topLeftCell="D1" workbookViewId="0"/>
  </sheetViews>
  <sheetFormatPr defaultRowHeight="13.5"/>
  <sheetData>
    <row r="1" spans="1:34">
      <c r="A1" s="39" t="s">
        <v>1329</v>
      </c>
      <c r="AA1" s="39" t="s">
        <v>592</v>
      </c>
      <c r="AB1" s="39" t="s">
        <v>1419</v>
      </c>
      <c r="AC1" s="39" t="s">
        <v>1420</v>
      </c>
      <c r="AD1" s="39" t="s">
        <v>1421</v>
      </c>
      <c r="AF1" s="39" t="s">
        <v>1422</v>
      </c>
      <c r="AG1" s="39" t="s">
        <v>1423</v>
      </c>
      <c r="AH1" s="39" t="s">
        <v>1424</v>
      </c>
    </row>
    <row r="2" spans="1:34">
      <c r="AA2">
        <v>-0.05</v>
      </c>
      <c r="AB2">
        <v>1.15999382358089</v>
      </c>
      <c r="AF2" t="s">
        <v>1425</v>
      </c>
      <c r="AG2">
        <v>0.6171072949683043</v>
      </c>
      <c r="AH2">
        <v>0.87597889164157317</v>
      </c>
    </row>
    <row r="3" spans="1:34">
      <c r="A3" s="39" t="s">
        <v>1433</v>
      </c>
      <c r="AA3">
        <v>-5.5E-2</v>
      </c>
      <c r="AB3">
        <v>1.1753842085866799</v>
      </c>
      <c r="AF3" t="s">
        <v>1426</v>
      </c>
      <c r="AG3">
        <v>0.6171072949683043</v>
      </c>
      <c r="AH3">
        <v>0.86450889544729304</v>
      </c>
    </row>
    <row r="4" spans="1:34">
      <c r="A4" s="39" t="s">
        <v>1330</v>
      </c>
      <c r="B4" s="39" t="s">
        <v>1331</v>
      </c>
      <c r="C4" s="39" t="s">
        <v>393</v>
      </c>
      <c r="D4" s="39" t="s">
        <v>1332</v>
      </c>
      <c r="E4" s="39" t="s">
        <v>1333</v>
      </c>
      <c r="F4" s="39" t="s">
        <v>1334</v>
      </c>
      <c r="G4" s="39" t="s">
        <v>1335</v>
      </c>
      <c r="H4" s="39" t="s">
        <v>1336</v>
      </c>
      <c r="I4" s="39" t="s">
        <v>1337</v>
      </c>
      <c r="AA4">
        <v>-3.3000000000000002E-2</v>
      </c>
      <c r="AB4">
        <v>1.0399209407733201</v>
      </c>
      <c r="AF4" t="s">
        <v>1427</v>
      </c>
      <c r="AG4">
        <v>0.44805497413509554</v>
      </c>
      <c r="AH4">
        <v>0.73100911242165312</v>
      </c>
    </row>
    <row r="5" spans="1:34">
      <c r="A5" t="s">
        <v>1338</v>
      </c>
      <c r="B5" t="s">
        <v>1339</v>
      </c>
      <c r="C5">
        <v>86</v>
      </c>
      <c r="D5" t="s">
        <v>592</v>
      </c>
      <c r="E5">
        <v>-0.56381424607815822</v>
      </c>
      <c r="F5">
        <v>0.9830829969241236</v>
      </c>
      <c r="G5">
        <v>-0.62080623094870746</v>
      </c>
      <c r="H5">
        <v>0.3854003763847399</v>
      </c>
      <c r="I5">
        <v>8.0642302828511592E-2</v>
      </c>
      <c r="AA5">
        <v>-7.4999999999999997E-2</v>
      </c>
      <c r="AB5">
        <v>1.0159983053336901</v>
      </c>
      <c r="AF5" t="s">
        <v>1428</v>
      </c>
      <c r="AG5">
        <v>0.44386754447028154</v>
      </c>
      <c r="AH5">
        <v>0.72185782254023045</v>
      </c>
    </row>
    <row r="6" spans="1:34">
      <c r="A6" t="s">
        <v>1340</v>
      </c>
      <c r="B6" t="s">
        <v>1339</v>
      </c>
      <c r="C6">
        <v>86</v>
      </c>
      <c r="D6" t="s">
        <v>1244</v>
      </c>
      <c r="E6">
        <v>1.185608145092814E-3</v>
      </c>
      <c r="F6">
        <v>0.91335625442449064</v>
      </c>
      <c r="G6">
        <v>0.59830024820773253</v>
      </c>
      <c r="H6">
        <v>0.35796318700543434</v>
      </c>
      <c r="I6">
        <v>8.2422681812424986E-2</v>
      </c>
      <c r="AA6">
        <v>-3.5999999999999997E-2</v>
      </c>
      <c r="AB6">
        <v>1.02025744101284</v>
      </c>
      <c r="AF6" t="s">
        <v>1429</v>
      </c>
      <c r="AG6">
        <v>0.462204078581467</v>
      </c>
      <c r="AH6">
        <v>0.74952106335706004</v>
      </c>
    </row>
    <row r="7" spans="1:34">
      <c r="A7" t="s">
        <v>1341</v>
      </c>
      <c r="B7" t="s">
        <v>1342</v>
      </c>
      <c r="C7">
        <v>13</v>
      </c>
      <c r="D7" t="s">
        <v>592</v>
      </c>
      <c r="E7">
        <v>1.1812905352975978</v>
      </c>
      <c r="F7">
        <v>1.1439271701427729</v>
      </c>
      <c r="G7">
        <v>0.38144663381445348</v>
      </c>
      <c r="H7">
        <v>0.14550153444837777</v>
      </c>
      <c r="I7">
        <v>6.6864690005759952E-2</v>
      </c>
      <c r="AA7">
        <v>-4.8000000000000001E-2</v>
      </c>
      <c r="AB7">
        <v>1.04800583599547</v>
      </c>
      <c r="AF7" t="s">
        <v>1430</v>
      </c>
      <c r="AG7">
        <v>0.4578844142956589</v>
      </c>
      <c r="AH7">
        <v>0.74013802776084126</v>
      </c>
    </row>
    <row r="8" spans="1:34">
      <c r="A8" t="s">
        <v>1343</v>
      </c>
      <c r="B8" t="s">
        <v>1342</v>
      </c>
      <c r="C8">
        <v>13</v>
      </c>
      <c r="D8" t="s">
        <v>1244</v>
      </c>
      <c r="E8">
        <v>-1.6781105465334247E-3</v>
      </c>
      <c r="F8">
        <v>1.270986813616124</v>
      </c>
      <c r="G8">
        <v>-0.67867849213071052</v>
      </c>
      <c r="H8">
        <v>0.46060449568081491</v>
      </c>
      <c r="I8">
        <v>5.3124499701507656E-2</v>
      </c>
      <c r="AA8">
        <v>-7.0999999999999994E-2</v>
      </c>
      <c r="AB8">
        <v>1.0192628484025801</v>
      </c>
      <c r="AF8" t="s">
        <v>1431</v>
      </c>
      <c r="AG8">
        <v>0.72523041760141593</v>
      </c>
      <c r="AH8">
        <v>1.0476000143892357</v>
      </c>
    </row>
    <row r="9" spans="1:34">
      <c r="A9" t="s">
        <v>1344</v>
      </c>
      <c r="AA9">
        <v>-2.7E-2</v>
      </c>
      <c r="AB9">
        <v>1.1716767223862801</v>
      </c>
      <c r="AF9" t="s">
        <v>1432</v>
      </c>
      <c r="AG9">
        <v>0.72055151168140685</v>
      </c>
      <c r="AH9">
        <v>1.0299418405314433</v>
      </c>
    </row>
    <row r="10" spans="1:34">
      <c r="A10" t="s">
        <v>1345</v>
      </c>
      <c r="AA10">
        <v>-2.5999999999999999E-2</v>
      </c>
      <c r="AB10">
        <v>1.2083000608471599</v>
      </c>
    </row>
    <row r="11" spans="1:34">
      <c r="A11" t="s">
        <v>1346</v>
      </c>
      <c r="AA11">
        <v>1E-3</v>
      </c>
      <c r="AB11">
        <v>1.13826683364875</v>
      </c>
    </row>
    <row r="12" spans="1:34">
      <c r="AA12">
        <v>-1.7999999999999999E-2</v>
      </c>
      <c r="AB12">
        <v>1.1223999568373499</v>
      </c>
    </row>
    <row r="13" spans="1:34">
      <c r="A13" s="39" t="s">
        <v>1347</v>
      </c>
      <c r="AA13">
        <v>-2.5999999999999999E-2</v>
      </c>
      <c r="AB13">
        <v>1.13427786832708</v>
      </c>
    </row>
    <row r="14" spans="1:34">
      <c r="A14" s="39" t="s">
        <v>535</v>
      </c>
      <c r="B14" s="39" t="s">
        <v>592</v>
      </c>
      <c r="C14" s="39" t="s">
        <v>1244</v>
      </c>
      <c r="D14" s="39" t="s">
        <v>1348</v>
      </c>
      <c r="E14" s="39" t="s">
        <v>1349</v>
      </c>
      <c r="F14" s="39" t="s">
        <v>1350</v>
      </c>
      <c r="G14" s="39" t="s">
        <v>1351</v>
      </c>
      <c r="H14" s="39" t="s">
        <v>1352</v>
      </c>
      <c r="I14" s="39" t="s">
        <v>1353</v>
      </c>
      <c r="AA14">
        <v>-1.2E-2</v>
      </c>
      <c r="AB14">
        <v>1.0550140713223</v>
      </c>
    </row>
    <row r="15" spans="1:34">
      <c r="A15" t="s">
        <v>1218</v>
      </c>
      <c r="B15">
        <v>-3.1E-2</v>
      </c>
      <c r="C15">
        <v>320.37320443502102</v>
      </c>
      <c r="D15">
        <v>1.64660199640591</v>
      </c>
      <c r="E15">
        <v>1.0005612385525464</v>
      </c>
      <c r="F15">
        <v>0.64604075785336357</v>
      </c>
      <c r="G15">
        <v>8.0111893533991658</v>
      </c>
      <c r="H15">
        <v>1.1073071635485474</v>
      </c>
      <c r="I15">
        <v>0.53929483285736257</v>
      </c>
      <c r="AA15">
        <v>0.13700000000000001</v>
      </c>
      <c r="AB15">
        <v>0.74377527599154003</v>
      </c>
    </row>
    <row r="16" spans="1:34">
      <c r="A16" t="s">
        <v>1219</v>
      </c>
      <c r="B16">
        <v>-8.6999999999999994E-2</v>
      </c>
      <c r="C16">
        <v>318.68763943502103</v>
      </c>
      <c r="D16">
        <v>1.69534040676583</v>
      </c>
      <c r="E16">
        <v>1.0321348363329235</v>
      </c>
      <c r="F16">
        <v>0.66320557043290651</v>
      </c>
      <c r="G16">
        <v>8.2240405738813553</v>
      </c>
      <c r="H16">
        <v>1.041154893571882</v>
      </c>
      <c r="I16">
        <v>0.65418551319394802</v>
      </c>
      <c r="AA16">
        <v>6.0999999999999999E-2</v>
      </c>
      <c r="AB16">
        <v>1.0710922770206699</v>
      </c>
    </row>
    <row r="17" spans="1:28">
      <c r="A17" t="s">
        <v>1220</v>
      </c>
      <c r="B17">
        <v>-8.7999999999999995E-2</v>
      </c>
      <c r="C17">
        <v>320.37320443502102</v>
      </c>
      <c r="D17">
        <v>1.6576180653670201</v>
      </c>
      <c r="E17">
        <v>1.0326986505790015</v>
      </c>
      <c r="F17">
        <v>0.6249194147880186</v>
      </c>
      <c r="G17">
        <v>7.7492754158686354</v>
      </c>
      <c r="H17">
        <v>1.0399736030365843</v>
      </c>
      <c r="I17">
        <v>0.6176444623304358</v>
      </c>
      <c r="AA17">
        <v>7.9000000000000001E-2</v>
      </c>
      <c r="AB17">
        <v>1.0486827405396599</v>
      </c>
    </row>
    <row r="18" spans="1:28">
      <c r="A18" t="s">
        <v>1221</v>
      </c>
      <c r="B18">
        <v>-9.6000000000000002E-2</v>
      </c>
      <c r="C18">
        <v>320.93507143502097</v>
      </c>
      <c r="D18">
        <v>1.64756687677834</v>
      </c>
      <c r="E18">
        <v>1.0372091645476267</v>
      </c>
      <c r="F18">
        <v>0.61035771223071333</v>
      </c>
      <c r="G18">
        <v>7.5687039038140851</v>
      </c>
      <c r="H18">
        <v>1.0305232787542036</v>
      </c>
      <c r="I18">
        <v>0.61704359802413644</v>
      </c>
      <c r="AA18">
        <v>7.4999999999999997E-2</v>
      </c>
      <c r="AB18">
        <v>1.06039345056342</v>
      </c>
    </row>
    <row r="19" spans="1:28">
      <c r="A19" t="s">
        <v>1222</v>
      </c>
      <c r="B19">
        <v>-4.3999999999999997E-2</v>
      </c>
      <c r="C19">
        <v>318.18198243502098</v>
      </c>
      <c r="D19">
        <v>1.62131397469806</v>
      </c>
      <c r="E19">
        <v>1.0078908237515625</v>
      </c>
      <c r="F19">
        <v>0.61342315094649758</v>
      </c>
      <c r="G19">
        <v>7.6067166912502646</v>
      </c>
      <c r="H19">
        <v>1.0919503865896787</v>
      </c>
      <c r="I19">
        <v>0.52936358810838136</v>
      </c>
      <c r="AA19">
        <v>0.107</v>
      </c>
      <c r="AB19">
        <v>0.82452960021178701</v>
      </c>
    </row>
    <row r="20" spans="1:28">
      <c r="A20" t="s">
        <v>1223</v>
      </c>
      <c r="B20">
        <v>-0.06</v>
      </c>
      <c r="C20">
        <v>318.18198243502098</v>
      </c>
      <c r="D20">
        <v>1.5736704822218199</v>
      </c>
      <c r="E20">
        <v>1.0169118516888132</v>
      </c>
      <c r="F20">
        <v>0.55675863053300678</v>
      </c>
      <c r="G20">
        <v>6.9040517322151826</v>
      </c>
      <c r="H20">
        <v>1.0730497380249171</v>
      </c>
      <c r="I20">
        <v>0.50062074419690283</v>
      </c>
      <c r="AA20">
        <v>9.2999999999999999E-2</v>
      </c>
      <c r="AB20">
        <v>0.86839868235252804</v>
      </c>
    </row>
    <row r="21" spans="1:28">
      <c r="A21" t="s">
        <v>1224</v>
      </c>
      <c r="B21">
        <v>-0.105</v>
      </c>
      <c r="C21">
        <v>317.62014843501998</v>
      </c>
      <c r="D21">
        <v>1.58753995586813</v>
      </c>
      <c r="E21">
        <v>1.0422834927623301</v>
      </c>
      <c r="F21">
        <v>0.54525646310579989</v>
      </c>
      <c r="G21">
        <v>6.761419800539489</v>
      </c>
      <c r="H21">
        <v>1.0198916639365252</v>
      </c>
      <c r="I21">
        <v>0.56764829193160482</v>
      </c>
      <c r="AA21">
        <v>9.1999999999999998E-2</v>
      </c>
      <c r="AB21">
        <v>0.87048113523873705</v>
      </c>
    </row>
    <row r="22" spans="1:28">
      <c r="A22" t="s">
        <v>1225</v>
      </c>
      <c r="B22">
        <v>-8.5999999999999993E-2</v>
      </c>
      <c r="C22">
        <v>328.85427459859</v>
      </c>
      <c r="D22">
        <v>1.8773305141633301</v>
      </c>
      <c r="E22">
        <v>1.0315710220868453</v>
      </c>
      <c r="F22">
        <v>0.84575949207648482</v>
      </c>
      <c r="G22">
        <v>10.487789440673826</v>
      </c>
      <c r="H22">
        <v>1.0423361841071794</v>
      </c>
      <c r="I22">
        <v>0.83499433005615065</v>
      </c>
      <c r="AA22">
        <v>7.2999999999999995E-2</v>
      </c>
      <c r="AB22">
        <v>1.0001445816621599</v>
      </c>
    </row>
    <row r="23" spans="1:28">
      <c r="A23" t="s">
        <v>1226</v>
      </c>
      <c r="B23">
        <v>-0.114</v>
      </c>
      <c r="C23">
        <v>328.29181383811402</v>
      </c>
      <c r="D23">
        <v>1.8497323737877001</v>
      </c>
      <c r="E23">
        <v>1.0473578209770336</v>
      </c>
      <c r="F23">
        <v>0.8023745528106665</v>
      </c>
      <c r="G23">
        <v>9.9497971246796038</v>
      </c>
      <c r="H23">
        <v>1.0092600491188468</v>
      </c>
      <c r="I23">
        <v>0.84047232466885324</v>
      </c>
      <c r="AA23">
        <v>7.1999999999999995E-2</v>
      </c>
      <c r="AB23">
        <v>1.0103869401442001</v>
      </c>
    </row>
    <row r="24" spans="1:28">
      <c r="A24" t="s">
        <v>1227</v>
      </c>
      <c r="B24">
        <v>-0.156</v>
      </c>
      <c r="C24">
        <v>328.85427459859</v>
      </c>
      <c r="D24">
        <v>1.8818348297026</v>
      </c>
      <c r="E24">
        <v>1.0710380193123163</v>
      </c>
      <c r="F24">
        <v>0.81079681039028362</v>
      </c>
      <c r="G24">
        <v>10.054236820524194</v>
      </c>
      <c r="H24">
        <v>0.95964584663634767</v>
      </c>
      <c r="I24">
        <v>0.9221889830662523</v>
      </c>
      <c r="AA24">
        <v>6.8000000000000005E-2</v>
      </c>
      <c r="AB24">
        <v>1.0350671171611101</v>
      </c>
    </row>
    <row r="25" spans="1:28">
      <c r="A25" t="s">
        <v>1228</v>
      </c>
      <c r="B25">
        <v>-7.5999999999999998E-2</v>
      </c>
      <c r="C25">
        <v>326.660740146759</v>
      </c>
      <c r="D25">
        <v>1.73586219878197</v>
      </c>
      <c r="E25">
        <v>1.0259328796260636</v>
      </c>
      <c r="F25">
        <v>0.7099293191559064</v>
      </c>
      <c r="G25">
        <v>8.8034355946604546</v>
      </c>
      <c r="H25">
        <v>1.0541490894601555</v>
      </c>
      <c r="I25">
        <v>0.6817131093218145</v>
      </c>
      <c r="AA25">
        <v>7.6999999999999999E-2</v>
      </c>
      <c r="AB25">
        <v>0.90614741299136303</v>
      </c>
    </row>
    <row r="26" spans="1:28">
      <c r="A26" t="s">
        <v>1229</v>
      </c>
      <c r="B26">
        <v>-9.7000000000000003E-2</v>
      </c>
      <c r="C26">
        <v>329.97922670934503</v>
      </c>
      <c r="D26">
        <v>1.75534401552278</v>
      </c>
      <c r="E26">
        <v>1.0377729787937049</v>
      </c>
      <c r="F26">
        <v>0.71757103672907507</v>
      </c>
      <c r="G26">
        <v>8.8981962513522532</v>
      </c>
      <c r="H26">
        <v>1.0293419882189059</v>
      </c>
      <c r="I26">
        <v>0.72600202730387409</v>
      </c>
      <c r="AA26">
        <v>7.0000000000000007E-2</v>
      </c>
      <c r="AB26">
        <v>0.93588881600922702</v>
      </c>
    </row>
    <row r="27" spans="1:28">
      <c r="A27" t="s">
        <v>1230</v>
      </c>
      <c r="B27">
        <v>-0.13800000000000001</v>
      </c>
      <c r="C27">
        <v>327.72936386354797</v>
      </c>
      <c r="D27">
        <v>1.7973897827581</v>
      </c>
      <c r="E27">
        <v>1.0608893628829095</v>
      </c>
      <c r="F27">
        <v>0.73650041987519055</v>
      </c>
      <c r="G27">
        <v>9.1329289224463484</v>
      </c>
      <c r="H27">
        <v>0.98090907627170443</v>
      </c>
      <c r="I27">
        <v>0.81648070648639559</v>
      </c>
      <c r="AA27">
        <v>6.9000000000000006E-2</v>
      </c>
      <c r="AB27">
        <v>0.93666611360329999</v>
      </c>
    </row>
    <row r="28" spans="1:28">
      <c r="A28" t="s">
        <v>1231</v>
      </c>
      <c r="B28">
        <v>-0.11899999999999999</v>
      </c>
      <c r="C28">
        <v>335.99053269906699</v>
      </c>
      <c r="D28">
        <v>2.0870455596022901</v>
      </c>
      <c r="E28">
        <v>1.0501768922074244</v>
      </c>
      <c r="F28">
        <v>1.0368686673948657</v>
      </c>
      <c r="G28">
        <v>12.857627213347314</v>
      </c>
      <c r="H28">
        <v>1.0033535964423588</v>
      </c>
      <c r="I28">
        <v>1.0836919631599313</v>
      </c>
      <c r="AA28">
        <v>6.5000000000000002E-2</v>
      </c>
      <c r="AB28">
        <v>0.96081780775704695</v>
      </c>
    </row>
    <row r="29" spans="1:28">
      <c r="A29" t="s">
        <v>1232</v>
      </c>
      <c r="B29">
        <v>-0.33800000000000002</v>
      </c>
      <c r="C29">
        <v>336.55358306845602</v>
      </c>
      <c r="D29">
        <v>2.2971744006133501</v>
      </c>
      <c r="E29">
        <v>1.1736522120985411</v>
      </c>
      <c r="F29">
        <v>1.123522188514809</v>
      </c>
      <c r="G29">
        <v>13.932168962287877</v>
      </c>
      <c r="H29">
        <v>0.74465096921218477</v>
      </c>
      <c r="I29">
        <v>1.5525234314011653</v>
      </c>
      <c r="AA29">
        <v>9.6000000000000002E-2</v>
      </c>
      <c r="AB29">
        <v>0.88459311528631102</v>
      </c>
    </row>
    <row r="30" spans="1:28">
      <c r="A30" t="s">
        <v>1233</v>
      </c>
      <c r="B30">
        <v>-0.23100000000000001</v>
      </c>
      <c r="C30">
        <v>335.42749733589602</v>
      </c>
      <c r="D30">
        <v>2.0503945987503198</v>
      </c>
      <c r="E30">
        <v>1.113324087768178</v>
      </c>
      <c r="F30">
        <v>0.93707051098214178</v>
      </c>
      <c r="G30">
        <v>11.620086209279661</v>
      </c>
      <c r="H30">
        <v>0.87104905648902786</v>
      </c>
      <c r="I30">
        <v>1.179345542261292</v>
      </c>
      <c r="AA30">
        <v>0.105</v>
      </c>
      <c r="AB30">
        <v>0.83043435312592495</v>
      </c>
    </row>
    <row r="31" spans="1:28">
      <c r="A31" t="s">
        <v>1234</v>
      </c>
      <c r="B31">
        <v>-0.35099999999999998</v>
      </c>
      <c r="C31">
        <v>338.18651099653101</v>
      </c>
      <c r="D31">
        <v>2.1312855932115902</v>
      </c>
      <c r="E31">
        <v>1.1809817972975571</v>
      </c>
      <c r="F31">
        <v>0.95030379591403302</v>
      </c>
      <c r="G31">
        <v>11.784184758896135</v>
      </c>
      <c r="H31">
        <v>0.72929419225331604</v>
      </c>
      <c r="I31">
        <v>1.4019914009582741</v>
      </c>
      <c r="AA31">
        <v>0.10199999999999999</v>
      </c>
      <c r="AB31">
        <v>0.83738972358401098</v>
      </c>
    </row>
    <row r="32" spans="1:28">
      <c r="A32" t="s">
        <v>1235</v>
      </c>
      <c r="B32">
        <v>-0.38700000000000001</v>
      </c>
      <c r="C32">
        <v>334.86447729169299</v>
      </c>
      <c r="D32">
        <v>2.1619992396228902</v>
      </c>
      <c r="E32">
        <v>1.2012791101563709</v>
      </c>
      <c r="F32">
        <v>0.9607201294665193</v>
      </c>
      <c r="G32">
        <v>11.913351873265835</v>
      </c>
      <c r="H32">
        <v>0.68676773298260252</v>
      </c>
      <c r="I32">
        <v>1.4752315066402877</v>
      </c>
      <c r="AA32">
        <v>9.1999999999999998E-2</v>
      </c>
      <c r="AB32">
        <v>0.88365982576854596</v>
      </c>
    </row>
    <row r="33" spans="1:28">
      <c r="A33" t="s">
        <v>1354</v>
      </c>
      <c r="C33">
        <v>326.98586267731861</v>
      </c>
      <c r="D33">
        <v>1.8363913813678907</v>
      </c>
      <c r="E33">
        <v>1.0646481245234305</v>
      </c>
      <c r="F33">
        <v>0.77174325684445999</v>
      </c>
      <c r="G33">
        <v>9.569955591243426</v>
      </c>
      <c r="H33">
        <v>0.97303380603638723</v>
      </c>
      <c r="I33">
        <v>0.86335757533150337</v>
      </c>
      <c r="AA33">
        <v>7.3999999999999996E-2</v>
      </c>
      <c r="AB33">
        <v>0.96595711144719498</v>
      </c>
    </row>
    <row r="34" spans="1:28">
      <c r="A34" t="s">
        <v>1355</v>
      </c>
      <c r="AA34">
        <v>7.5999999999999998E-2</v>
      </c>
      <c r="AB34">
        <v>0.93389455123723697</v>
      </c>
    </row>
    <row r="35" spans="1:28">
      <c r="AA35">
        <v>7.2999999999999995E-2</v>
      </c>
      <c r="AB35">
        <v>0.93780968176503199</v>
      </c>
    </row>
    <row r="36" spans="1:28">
      <c r="AA36">
        <v>8.1000000000000003E-2</v>
      </c>
      <c r="AB36">
        <v>0.93191729749862295</v>
      </c>
    </row>
    <row r="37" spans="1:28">
      <c r="A37" s="39" t="s">
        <v>1356</v>
      </c>
      <c r="AA37">
        <v>9.0999999999999998E-2</v>
      </c>
      <c r="AB37">
        <v>0.86367758889602297</v>
      </c>
    </row>
    <row r="38" spans="1:28">
      <c r="A38" s="39" t="s">
        <v>1357</v>
      </c>
      <c r="B38" s="39" t="s">
        <v>1358</v>
      </c>
      <c r="C38" s="39" t="s">
        <v>1359</v>
      </c>
      <c r="D38" s="39" t="s">
        <v>1360</v>
      </c>
      <c r="E38" s="39" t="s">
        <v>1361</v>
      </c>
      <c r="F38" s="39" t="s">
        <v>1362</v>
      </c>
      <c r="G38" s="39" t="s">
        <v>1363</v>
      </c>
      <c r="H38" s="39" t="s">
        <v>1364</v>
      </c>
      <c r="I38" s="39" t="s">
        <v>1365</v>
      </c>
      <c r="J38" s="39" t="s">
        <v>1366</v>
      </c>
      <c r="K38" s="39" t="s">
        <v>1367</v>
      </c>
      <c r="L38" s="39" t="s">
        <v>1368</v>
      </c>
      <c r="M38" s="39" t="s">
        <v>1369</v>
      </c>
      <c r="N38" s="39" t="s">
        <v>1370</v>
      </c>
      <c r="O38" s="39" t="s">
        <v>1371</v>
      </c>
      <c r="P38" s="39" t="s">
        <v>1372</v>
      </c>
      <c r="Q38" s="39" t="s">
        <v>1373</v>
      </c>
      <c r="R38" s="39" t="s">
        <v>1374</v>
      </c>
      <c r="AA38">
        <v>8.6999999999999994E-2</v>
      </c>
      <c r="AB38">
        <v>0.88348436819199005</v>
      </c>
    </row>
    <row r="39" spans="1:28">
      <c r="A39" t="s">
        <v>1218</v>
      </c>
      <c r="B39" t="s">
        <v>603</v>
      </c>
      <c r="C39">
        <v>15.5132039096288</v>
      </c>
      <c r="D39">
        <v>13.78952</v>
      </c>
      <c r="E39">
        <v>2454.7763</v>
      </c>
      <c r="F39">
        <v>2440.8000000000002</v>
      </c>
      <c r="G39">
        <v>-3.1E-2</v>
      </c>
      <c r="H39">
        <v>-0.05</v>
      </c>
      <c r="I39">
        <v>320.37320443502102</v>
      </c>
      <c r="J39">
        <v>108.669709244323</v>
      </c>
      <c r="K39">
        <v>0.69596000000000002</v>
      </c>
      <c r="L39">
        <v>0.15240000000000001</v>
      </c>
      <c r="M39">
        <v>2.4921261000000001</v>
      </c>
      <c r="N39">
        <v>4.0384000000000002</v>
      </c>
      <c r="O39">
        <v>4.1035398115552697</v>
      </c>
      <c r="P39">
        <v>4.6845190571490702</v>
      </c>
      <c r="Q39">
        <v>0.6171072949683043</v>
      </c>
      <c r="R39">
        <v>0.87597889164157317</v>
      </c>
      <c r="AA39">
        <v>8.5999999999999993E-2</v>
      </c>
      <c r="AB39">
        <v>0.89376380448869697</v>
      </c>
    </row>
    <row r="40" spans="1:28">
      <c r="A40" t="s">
        <v>1218</v>
      </c>
      <c r="B40" t="s">
        <v>605</v>
      </c>
      <c r="C40">
        <v>15.5132039096288</v>
      </c>
      <c r="D40">
        <v>13.78952</v>
      </c>
      <c r="E40">
        <v>2454.7763</v>
      </c>
      <c r="F40">
        <v>2454.36</v>
      </c>
      <c r="G40">
        <v>-3.1E-2</v>
      </c>
      <c r="H40">
        <v>-5.5E-2</v>
      </c>
      <c r="I40">
        <v>320.37320443502102</v>
      </c>
      <c r="J40">
        <v>109.229609981511</v>
      </c>
      <c r="K40">
        <v>0.69596000000000002</v>
      </c>
      <c r="L40">
        <v>0.15240000000000001</v>
      </c>
      <c r="M40">
        <v>2.4921261000000001</v>
      </c>
      <c r="N40">
        <v>4.0384000000000002</v>
      </c>
      <c r="O40">
        <v>4.1035398115552697</v>
      </c>
      <c r="P40">
        <v>4.7466715879564401</v>
      </c>
      <c r="Q40">
        <v>0.6171072949683043</v>
      </c>
      <c r="R40">
        <v>0.86450889544729304</v>
      </c>
      <c r="AA40">
        <v>-0.159</v>
      </c>
      <c r="AB40">
        <v>1.04516278622548</v>
      </c>
    </row>
    <row r="41" spans="1:28">
      <c r="A41" t="s">
        <v>1220</v>
      </c>
      <c r="B41" t="s">
        <v>607</v>
      </c>
      <c r="C41">
        <v>15.5132039096288</v>
      </c>
      <c r="D41">
        <v>13.78952</v>
      </c>
      <c r="E41">
        <v>3065.0798</v>
      </c>
      <c r="F41">
        <v>3118.8</v>
      </c>
      <c r="G41">
        <v>-8.7999999999999995E-2</v>
      </c>
      <c r="H41">
        <v>-7.4999999999999997E-2</v>
      </c>
      <c r="I41">
        <v>320.37320443502102</v>
      </c>
      <c r="J41">
        <v>149.73824816216</v>
      </c>
      <c r="K41">
        <v>0.69596000000000002</v>
      </c>
      <c r="L41">
        <v>0.15240000000000001</v>
      </c>
      <c r="M41">
        <v>2.9968604999999999</v>
      </c>
      <c r="N41">
        <v>6.6886000000000001</v>
      </c>
      <c r="O41">
        <v>4.9676501041848296</v>
      </c>
      <c r="P41">
        <v>6.7956062650549303</v>
      </c>
      <c r="Q41">
        <v>0.44805497413509554</v>
      </c>
      <c r="R41">
        <v>0.73100911242165312</v>
      </c>
      <c r="AA41">
        <v>5.1999999999999998E-2</v>
      </c>
      <c r="AB41">
        <v>1.0042367148521101</v>
      </c>
    </row>
    <row r="42" spans="1:28">
      <c r="A42" t="s">
        <v>1220</v>
      </c>
      <c r="B42" t="s">
        <v>610</v>
      </c>
      <c r="C42">
        <v>15.5132039096288</v>
      </c>
      <c r="D42">
        <v>13.78952</v>
      </c>
      <c r="E42">
        <v>3065.0798</v>
      </c>
      <c r="F42">
        <v>3132.36</v>
      </c>
      <c r="G42">
        <v>-8.7999999999999995E-2</v>
      </c>
      <c r="H42">
        <v>-7.0999999999999994E-2</v>
      </c>
      <c r="I42">
        <v>320.37320443502102</v>
      </c>
      <c r="J42">
        <v>149.73824816216</v>
      </c>
      <c r="K42">
        <v>0.69596000000000002</v>
      </c>
      <c r="L42">
        <v>0.15240000000000001</v>
      </c>
      <c r="M42">
        <v>2.9968604999999999</v>
      </c>
      <c r="N42">
        <v>6.7516999999999996</v>
      </c>
      <c r="O42">
        <v>4.9676501041848296</v>
      </c>
      <c r="P42">
        <v>6.8817569735596704</v>
      </c>
      <c r="Q42">
        <v>0.44386754447028154</v>
      </c>
      <c r="R42">
        <v>0.72185782254023045</v>
      </c>
      <c r="AA42">
        <v>-3.1E-2</v>
      </c>
      <c r="AB42">
        <v>1.0152937868326899</v>
      </c>
    </row>
    <row r="43" spans="1:28">
      <c r="A43" t="s">
        <v>1221</v>
      </c>
      <c r="B43" t="s">
        <v>607</v>
      </c>
      <c r="C43">
        <v>15.5132039096288</v>
      </c>
      <c r="D43">
        <v>13.78952</v>
      </c>
      <c r="E43">
        <v>3173.5781999999999</v>
      </c>
      <c r="F43">
        <v>3118.8</v>
      </c>
      <c r="G43">
        <v>-9.6000000000000002E-2</v>
      </c>
      <c r="H43">
        <v>-7.4999999999999997E-2</v>
      </c>
      <c r="I43">
        <v>320.93507143502097</v>
      </c>
      <c r="J43">
        <v>149.73824816216</v>
      </c>
      <c r="K43">
        <v>0.69596000000000002</v>
      </c>
      <c r="L43">
        <v>0.15240000000000001</v>
      </c>
      <c r="M43">
        <v>3.0914982000000002</v>
      </c>
      <c r="N43">
        <v>6.6886000000000001</v>
      </c>
      <c r="O43">
        <v>5.0934500339398703</v>
      </c>
      <c r="P43">
        <v>6.7956062650549303</v>
      </c>
      <c r="Q43">
        <v>0.462204078581467</v>
      </c>
      <c r="R43">
        <v>0.74952106335706004</v>
      </c>
      <c r="AA43">
        <v>-3.5999999999999997E-2</v>
      </c>
      <c r="AB43">
        <v>1.0123253374183301</v>
      </c>
    </row>
    <row r="44" spans="1:28">
      <c r="A44" t="s">
        <v>1221</v>
      </c>
      <c r="B44" t="s">
        <v>610</v>
      </c>
      <c r="C44">
        <v>15.5132039096288</v>
      </c>
      <c r="D44">
        <v>13.78952</v>
      </c>
      <c r="E44">
        <v>3173.5781999999999</v>
      </c>
      <c r="F44">
        <v>3132.36</v>
      </c>
      <c r="G44">
        <v>-9.6000000000000002E-2</v>
      </c>
      <c r="H44">
        <v>-7.0999999999999994E-2</v>
      </c>
      <c r="I44">
        <v>320.93507143502097</v>
      </c>
      <c r="J44">
        <v>149.73824816216</v>
      </c>
      <c r="K44">
        <v>0.69596000000000002</v>
      </c>
      <c r="L44">
        <v>0.15240000000000001</v>
      </c>
      <c r="M44">
        <v>3.0914982000000002</v>
      </c>
      <c r="N44">
        <v>6.7516999999999996</v>
      </c>
      <c r="O44">
        <v>5.0934500339398703</v>
      </c>
      <c r="P44">
        <v>6.8817569735596704</v>
      </c>
      <c r="Q44">
        <v>0.4578844142956589</v>
      </c>
      <c r="R44">
        <v>0.74013802776084126</v>
      </c>
      <c r="AA44">
        <v>-3.2000000000000001E-2</v>
      </c>
      <c r="AB44">
        <v>1.00527004710447</v>
      </c>
    </row>
    <row r="45" spans="1:28">
      <c r="A45" t="s">
        <v>1222</v>
      </c>
      <c r="B45" t="s">
        <v>614</v>
      </c>
      <c r="C45">
        <v>15.5132039096288</v>
      </c>
      <c r="D45">
        <v>13.78952</v>
      </c>
      <c r="E45">
        <v>3688.9456</v>
      </c>
      <c r="F45">
        <v>3851.04</v>
      </c>
      <c r="G45">
        <v>-4.3999999999999997E-2</v>
      </c>
      <c r="H45">
        <v>-1.7999999999999999E-2</v>
      </c>
      <c r="I45">
        <v>318.18198243502098</v>
      </c>
      <c r="J45">
        <v>74.620793318286005</v>
      </c>
      <c r="K45">
        <v>0.69596000000000002</v>
      </c>
      <c r="L45">
        <v>0.15240000000000001</v>
      </c>
      <c r="M45">
        <v>3.52367703</v>
      </c>
      <c r="N45">
        <v>4.8586999999999998</v>
      </c>
      <c r="O45">
        <v>5.7129868110615396</v>
      </c>
      <c r="P45">
        <v>5.4534046702856198</v>
      </c>
      <c r="Q45">
        <v>0.72523041760141593</v>
      </c>
      <c r="R45">
        <v>1.0476000143892357</v>
      </c>
      <c r="AA45">
        <v>-3.6999999999999998E-2</v>
      </c>
      <c r="AB45">
        <v>1.01814372769307</v>
      </c>
    </row>
    <row r="46" spans="1:28">
      <c r="A46" t="s">
        <v>1222</v>
      </c>
      <c r="B46" t="s">
        <v>615</v>
      </c>
      <c r="C46">
        <v>15.5132039096288</v>
      </c>
      <c r="D46">
        <v>13.78952</v>
      </c>
      <c r="E46">
        <v>3688.9456</v>
      </c>
      <c r="F46">
        <v>3905.28</v>
      </c>
      <c r="G46">
        <v>-4.3999999999999997E-2</v>
      </c>
      <c r="H46">
        <v>-2.5999999999999999E-2</v>
      </c>
      <c r="I46">
        <v>318.18198243502098</v>
      </c>
      <c r="J46">
        <v>75.772394947606003</v>
      </c>
      <c r="K46">
        <v>0.69596000000000002</v>
      </c>
      <c r="L46">
        <v>0.15240000000000001</v>
      </c>
      <c r="M46">
        <v>3.52367703</v>
      </c>
      <c r="N46">
        <v>4.89025</v>
      </c>
      <c r="O46">
        <v>5.7129868110615396</v>
      </c>
      <c r="P46">
        <v>5.5469023455865001</v>
      </c>
      <c r="Q46">
        <v>0.72055151168140685</v>
      </c>
      <c r="R46">
        <v>1.0299418405314433</v>
      </c>
      <c r="AA46">
        <v>-3.6999999999999998E-2</v>
      </c>
      <c r="AB46">
        <v>1.04156518475003</v>
      </c>
    </row>
    <row r="47" spans="1:28">
      <c r="A47" t="s">
        <v>1354</v>
      </c>
      <c r="Q47">
        <v>0.56150094133774187</v>
      </c>
      <c r="R47">
        <v>0.84506945851116633</v>
      </c>
      <c r="AA47">
        <v>-3.9E-2</v>
      </c>
      <c r="AB47">
        <v>1.0400409861893201</v>
      </c>
    </row>
    <row r="48" spans="1:28">
      <c r="A48" t="s">
        <v>1375</v>
      </c>
      <c r="AA48">
        <v>-3.5999999999999997E-2</v>
      </c>
      <c r="AB48">
        <v>1.0101874887465501</v>
      </c>
    </row>
    <row r="49" spans="1:28">
      <c r="A49" t="s">
        <v>1376</v>
      </c>
      <c r="AA49">
        <v>-3.3000000000000002E-2</v>
      </c>
      <c r="AB49">
        <v>1.01488434764253</v>
      </c>
    </row>
    <row r="50" spans="1:28">
      <c r="AA50">
        <v>-3.9E-2</v>
      </c>
      <c r="AB50">
        <v>1.0159056723914599</v>
      </c>
    </row>
    <row r="51" spans="1:28">
      <c r="A51" s="39" t="s">
        <v>1434</v>
      </c>
      <c r="AA51">
        <v>-4.4999999999999998E-2</v>
      </c>
      <c r="AB51">
        <v>1.02039953423789</v>
      </c>
    </row>
    <row r="52" spans="1:28">
      <c r="A52" s="39" t="s">
        <v>1377</v>
      </c>
      <c r="B52" s="39" t="s">
        <v>1378</v>
      </c>
      <c r="C52" s="39" t="s">
        <v>1379</v>
      </c>
      <c r="D52" s="39" t="s">
        <v>1380</v>
      </c>
      <c r="E52" s="39" t="s">
        <v>1381</v>
      </c>
      <c r="F52" s="39" t="s">
        <v>1382</v>
      </c>
      <c r="G52" s="39" t="s">
        <v>1383</v>
      </c>
      <c r="H52" s="39" t="s">
        <v>1384</v>
      </c>
      <c r="I52" s="39" t="s">
        <v>1385</v>
      </c>
      <c r="J52" s="39" t="s">
        <v>1386</v>
      </c>
      <c r="K52" s="39" t="s">
        <v>1387</v>
      </c>
      <c r="L52" s="39" t="s">
        <v>1388</v>
      </c>
      <c r="M52" s="39" t="s">
        <v>1389</v>
      </c>
      <c r="N52" s="39" t="s">
        <v>1390</v>
      </c>
      <c r="O52" s="39" t="s">
        <v>1391</v>
      </c>
      <c r="P52" s="39" t="s">
        <v>1392</v>
      </c>
      <c r="Q52" s="39" t="s">
        <v>1393</v>
      </c>
      <c r="AA52">
        <v>-0.191</v>
      </c>
      <c r="AB52">
        <v>1.0170472284179699</v>
      </c>
    </row>
    <row r="53" spans="1:28">
      <c r="A53" s="60">
        <v>46338</v>
      </c>
      <c r="B53" t="s">
        <v>1219</v>
      </c>
      <c r="C53" t="s">
        <v>1225</v>
      </c>
      <c r="D53">
        <v>15.5132039096288</v>
      </c>
      <c r="E53">
        <v>17.236893232920899</v>
      </c>
      <c r="F53">
        <v>2495.4632000000001</v>
      </c>
      <c r="G53">
        <v>2414.0893999999998</v>
      </c>
      <c r="H53">
        <v>-8.6999999999999994E-2</v>
      </c>
      <c r="I53">
        <v>-8.5999999999999993E-2</v>
      </c>
      <c r="J53">
        <v>2.4290342999999996</v>
      </c>
      <c r="K53">
        <v>2.4921261000000001</v>
      </c>
      <c r="L53">
        <v>2.5974025974025983</v>
      </c>
      <c r="M53">
        <v>4.1180399982101603</v>
      </c>
      <c r="N53">
        <v>4.6785443726728504</v>
      </c>
      <c r="O53">
        <v>13.610950226474362</v>
      </c>
      <c r="P53">
        <v>1.69534040676583</v>
      </c>
      <c r="Q53">
        <v>1.8773305141633301</v>
      </c>
      <c r="AA53">
        <v>-5.8999999999999997E-2</v>
      </c>
      <c r="AB53">
        <v>1.02943477322421</v>
      </c>
    </row>
    <row r="54" spans="1:28">
      <c r="A54" s="60">
        <v>46338</v>
      </c>
      <c r="B54" t="s">
        <v>1220</v>
      </c>
      <c r="C54" t="s">
        <v>1226</v>
      </c>
      <c r="D54">
        <v>15.5132039096288</v>
      </c>
      <c r="E54">
        <v>17.236893232920899</v>
      </c>
      <c r="F54">
        <v>3065.0798</v>
      </c>
      <c r="G54">
        <v>2983.7060000000001</v>
      </c>
      <c r="H54">
        <v>-8.7999999999999995E-2</v>
      </c>
      <c r="I54">
        <v>-0.114</v>
      </c>
      <c r="J54">
        <v>2.9968604999999999</v>
      </c>
      <c r="K54">
        <v>3.0284063999999997</v>
      </c>
      <c r="L54">
        <v>1.0526315789473717</v>
      </c>
      <c r="M54">
        <v>4.9676501041848296</v>
      </c>
      <c r="N54">
        <v>5.6017413590658505</v>
      </c>
      <c r="O54">
        <v>12.764410568023932</v>
      </c>
      <c r="P54">
        <v>1.6576180653670201</v>
      </c>
      <c r="Q54">
        <v>1.8497323737877001</v>
      </c>
      <c r="AA54">
        <v>8.1000000000000003E-2</v>
      </c>
      <c r="AB54">
        <v>0.88191660731350596</v>
      </c>
    </row>
    <row r="55" spans="1:28">
      <c r="A55" s="60">
        <v>46338</v>
      </c>
      <c r="B55" t="s">
        <v>1221</v>
      </c>
      <c r="C55" t="s">
        <v>1226</v>
      </c>
      <c r="D55">
        <v>15.5132039096288</v>
      </c>
      <c r="E55">
        <v>17.236893232920899</v>
      </c>
      <c r="F55">
        <v>3173.5781999999999</v>
      </c>
      <c r="G55">
        <v>2983.7060000000001</v>
      </c>
      <c r="H55">
        <v>-9.6000000000000002E-2</v>
      </c>
      <c r="I55">
        <v>-0.114</v>
      </c>
      <c r="J55">
        <v>3.0914982000000002</v>
      </c>
      <c r="K55">
        <v>3.0284063999999997</v>
      </c>
      <c r="L55">
        <v>-2.0408163265306256</v>
      </c>
      <c r="M55">
        <v>5.0934500339398703</v>
      </c>
      <c r="N55">
        <v>5.6017413590658505</v>
      </c>
      <c r="O55">
        <v>9.9793130734377336</v>
      </c>
      <c r="P55">
        <v>1.64756687677834</v>
      </c>
      <c r="Q55">
        <v>1.8497323737877001</v>
      </c>
      <c r="AA55">
        <v>-8.2000000000000003E-2</v>
      </c>
      <c r="AB55">
        <v>1.0786523946223101</v>
      </c>
    </row>
    <row r="56" spans="1:28">
      <c r="A56" s="60">
        <v>46338</v>
      </c>
      <c r="B56" t="s">
        <v>1223</v>
      </c>
      <c r="C56" t="s">
        <v>1228</v>
      </c>
      <c r="D56">
        <v>15.5132039096288</v>
      </c>
      <c r="E56">
        <v>17.236893232920899</v>
      </c>
      <c r="F56">
        <v>3743.1948000000002</v>
      </c>
      <c r="G56">
        <v>3607.5718000000002</v>
      </c>
      <c r="H56">
        <v>-0.06</v>
      </c>
      <c r="I56">
        <v>-7.5999999999999998E-2</v>
      </c>
      <c r="J56">
        <v>3.7224162000000001</v>
      </c>
      <c r="K56">
        <v>3.7224162000000001</v>
      </c>
      <c r="L56">
        <v>0</v>
      </c>
      <c r="M56">
        <v>5.8578564964843105</v>
      </c>
      <c r="N56">
        <v>6.46160156971363</v>
      </c>
      <c r="O56">
        <v>10.306586950220908</v>
      </c>
      <c r="P56">
        <v>1.5736704822218199</v>
      </c>
      <c r="Q56">
        <v>1.73586219878197</v>
      </c>
      <c r="AA56">
        <v>0.11700000000000001</v>
      </c>
      <c r="AB56">
        <v>0.82489123286579302</v>
      </c>
    </row>
    <row r="57" spans="1:28">
      <c r="A57" s="60">
        <v>46338</v>
      </c>
      <c r="B57" t="s">
        <v>1224</v>
      </c>
      <c r="C57" t="s">
        <v>1228</v>
      </c>
      <c r="D57">
        <v>15.5132039096288</v>
      </c>
      <c r="E57">
        <v>17.236893232920899</v>
      </c>
      <c r="F57">
        <v>3878.8177999999998</v>
      </c>
      <c r="G57">
        <v>3607.5718000000002</v>
      </c>
      <c r="H57">
        <v>-0.105</v>
      </c>
      <c r="I57">
        <v>-7.5999999999999998E-2</v>
      </c>
      <c r="J57">
        <v>3.7539621000000003</v>
      </c>
      <c r="K57">
        <v>3.7224162000000001</v>
      </c>
      <c r="L57">
        <v>-0.84033613445377853</v>
      </c>
      <c r="M57">
        <v>5.9595648265646206</v>
      </c>
      <c r="N57">
        <v>6.46160156971363</v>
      </c>
      <c r="O57">
        <v>8.4240503754769556</v>
      </c>
      <c r="P57">
        <v>1.58753995586813</v>
      </c>
      <c r="Q57">
        <v>1.73586219878197</v>
      </c>
      <c r="AA57">
        <v>5.2999999999999999E-2</v>
      </c>
      <c r="AB57">
        <v>0.94642361130359898</v>
      </c>
    </row>
    <row r="58" spans="1:28">
      <c r="A58" s="60">
        <v>46338</v>
      </c>
      <c r="B58" t="s">
        <v>1224</v>
      </c>
      <c r="C58" t="s">
        <v>1229</v>
      </c>
      <c r="D58">
        <v>15.5132039096288</v>
      </c>
      <c r="E58">
        <v>17.236893232920899</v>
      </c>
      <c r="F58">
        <v>3878.8177999999998</v>
      </c>
      <c r="G58">
        <v>3648.2586999999999</v>
      </c>
      <c r="H58">
        <v>-0.105</v>
      </c>
      <c r="I58">
        <v>-9.7000000000000003E-2</v>
      </c>
      <c r="J58">
        <v>3.7539621000000003</v>
      </c>
      <c r="K58">
        <v>3.7539621000000003</v>
      </c>
      <c r="L58">
        <v>0</v>
      </c>
      <c r="M58">
        <v>5.9595648265646206</v>
      </c>
      <c r="N58">
        <v>6.5894949067343207</v>
      </c>
      <c r="O58">
        <v>10.570068427845625</v>
      </c>
      <c r="P58">
        <v>1.58753995586813</v>
      </c>
      <c r="Q58">
        <v>1.75534401552278</v>
      </c>
      <c r="AA58">
        <v>7.9000000000000001E-2</v>
      </c>
      <c r="AB58">
        <v>0.92281298839021597</v>
      </c>
    </row>
    <row r="59" spans="1:28">
      <c r="A59" s="60">
        <v>46370</v>
      </c>
      <c r="B59" t="s">
        <v>1226</v>
      </c>
      <c r="C59" t="s">
        <v>1231</v>
      </c>
      <c r="D59">
        <v>17.236893232920899</v>
      </c>
      <c r="E59">
        <v>18.960582556212998</v>
      </c>
      <c r="F59">
        <v>2983.7060000000001</v>
      </c>
      <c r="G59">
        <v>2793.8337999999999</v>
      </c>
      <c r="H59">
        <v>-0.114</v>
      </c>
      <c r="I59">
        <v>-0.11899999999999999</v>
      </c>
      <c r="J59">
        <v>3.0284063999999997</v>
      </c>
      <c r="K59">
        <v>2.9968604999999999</v>
      </c>
      <c r="L59">
        <v>-1.041666666666663</v>
      </c>
      <c r="M59">
        <v>5.6017413590658505</v>
      </c>
      <c r="N59">
        <v>6.2545843992725096</v>
      </c>
      <c r="O59">
        <v>11.654287450278279</v>
      </c>
      <c r="P59">
        <v>1.8497323737877001</v>
      </c>
      <c r="Q59">
        <v>2.0870455596022901</v>
      </c>
      <c r="AA59">
        <v>8.6999999999999994E-2</v>
      </c>
      <c r="AB59">
        <v>0.89091497493977601</v>
      </c>
    </row>
    <row r="60" spans="1:28">
      <c r="A60" t="s">
        <v>1394</v>
      </c>
      <c r="L60">
        <v>-3.8969278757299594E-2</v>
      </c>
      <c r="O60">
        <v>11.044238153108255</v>
      </c>
      <c r="AA60">
        <v>1.4999999999999999E-2</v>
      </c>
      <c r="AB60">
        <v>0.95303734403812301</v>
      </c>
    </row>
    <row r="61" spans="1:28">
      <c r="A61" t="s">
        <v>1395</v>
      </c>
      <c r="AA61">
        <v>-1.4E-2</v>
      </c>
      <c r="AB61">
        <v>0.92951254871956901</v>
      </c>
    </row>
    <row r="62" spans="1:28">
      <c r="AA62">
        <v>-0.09</v>
      </c>
      <c r="AB62">
        <v>1.1610462010707101</v>
      </c>
    </row>
    <row r="63" spans="1:28">
      <c r="A63" s="39" t="s">
        <v>1435</v>
      </c>
      <c r="AA63">
        <v>-0.14399999999999999</v>
      </c>
      <c r="AB63">
        <v>1.0477304514613499</v>
      </c>
    </row>
    <row r="64" spans="1:28">
      <c r="A64" s="39" t="s">
        <v>1396</v>
      </c>
      <c r="B64" s="39" t="s">
        <v>519</v>
      </c>
      <c r="C64" s="39" t="s">
        <v>1397</v>
      </c>
      <c r="D64" s="39" t="s">
        <v>1398</v>
      </c>
      <c r="E64" s="39" t="s">
        <v>1399</v>
      </c>
      <c r="F64" s="39" t="s">
        <v>1400</v>
      </c>
      <c r="G64" s="39" t="s">
        <v>1401</v>
      </c>
      <c r="H64" s="39" t="s">
        <v>1402</v>
      </c>
      <c r="I64" s="39" t="s">
        <v>1403</v>
      </c>
      <c r="AA64">
        <v>-2.7E-2</v>
      </c>
      <c r="AB64">
        <v>0.91958096031630798</v>
      </c>
    </row>
    <row r="65" spans="1:28">
      <c r="A65" t="s">
        <v>1218</v>
      </c>
      <c r="B65">
        <v>15.5132039096288</v>
      </c>
      <c r="C65">
        <v>1.36976588816525E-5</v>
      </c>
      <c r="D65">
        <v>1.3614675770691901E-5</v>
      </c>
      <c r="E65">
        <v>8.2983110960580094E-8</v>
      </c>
      <c r="F65">
        <v>0.60581966361954642</v>
      </c>
      <c r="G65">
        <v>40.9229470599644</v>
      </c>
      <c r="H65">
        <v>720.35470176299896</v>
      </c>
      <c r="I65" t="s">
        <v>1404</v>
      </c>
      <c r="AA65">
        <v>-0.17399999999999999</v>
      </c>
      <c r="AB65">
        <v>1.0376475756552499</v>
      </c>
    </row>
    <row r="66" spans="1:28">
      <c r="A66" t="s">
        <v>1219</v>
      </c>
      <c r="B66">
        <v>15.5132039096288</v>
      </c>
      <c r="C66">
        <v>1.33542162063019E-5</v>
      </c>
      <c r="D66">
        <v>1.32726112596687E-5</v>
      </c>
      <c r="E66">
        <v>8.1604946633271594E-8</v>
      </c>
      <c r="F66">
        <v>0.61108001677224566</v>
      </c>
      <c r="G66">
        <v>41.977621803451598</v>
      </c>
      <c r="H66">
        <v>719.77883593787794</v>
      </c>
      <c r="I66" t="s">
        <v>1404</v>
      </c>
      <c r="AA66">
        <v>-5.6000000000000001E-2</v>
      </c>
      <c r="AB66">
        <v>0.90117825915192395</v>
      </c>
    </row>
    <row r="67" spans="1:28">
      <c r="A67" t="s">
        <v>1220</v>
      </c>
      <c r="B67">
        <v>15.5132039096288</v>
      </c>
      <c r="C67">
        <v>9.7108521316913201E-6</v>
      </c>
      <c r="D67">
        <v>9.6341998605828001E-6</v>
      </c>
      <c r="E67">
        <v>7.6652271108516601E-8</v>
      </c>
      <c r="F67">
        <v>0.78934649677511082</v>
      </c>
      <c r="G67">
        <v>57.830713901019401</v>
      </c>
      <c r="H67">
        <v>717.52334304224598</v>
      </c>
      <c r="I67" t="s">
        <v>1404</v>
      </c>
      <c r="AA67">
        <v>-6.0999999999999999E-2</v>
      </c>
      <c r="AB67">
        <v>1.0284568577934501</v>
      </c>
    </row>
    <row r="68" spans="1:28">
      <c r="A68" t="s">
        <v>1221</v>
      </c>
      <c r="B68">
        <v>15.5132039096288</v>
      </c>
      <c r="C68">
        <v>9.1977843363166508E-6</v>
      </c>
      <c r="D68">
        <v>9.1223563377912495E-6</v>
      </c>
      <c r="E68">
        <v>7.5427998525401301E-8</v>
      </c>
      <c r="F68">
        <v>0.82006704840404243</v>
      </c>
      <c r="G68">
        <v>61.075519873575303</v>
      </c>
      <c r="H68">
        <v>717.06121084533402</v>
      </c>
      <c r="I68" t="s">
        <v>1404</v>
      </c>
      <c r="AA68">
        <v>-0.128</v>
      </c>
      <c r="AB68">
        <v>0.99416392179707802</v>
      </c>
    </row>
    <row r="69" spans="1:28">
      <c r="A69" t="s">
        <v>1222</v>
      </c>
      <c r="B69">
        <v>15.5132039096288</v>
      </c>
      <c r="C69">
        <v>7.2656568978352503E-6</v>
      </c>
      <c r="D69">
        <v>7.1945474511830199E-6</v>
      </c>
      <c r="E69">
        <v>7.1109446652233006E-8</v>
      </c>
      <c r="F69">
        <v>0.97870636684508938</v>
      </c>
      <c r="G69">
        <v>77.440959224056598</v>
      </c>
      <c r="H69">
        <v>713.16600282805996</v>
      </c>
      <c r="I69" t="s">
        <v>1404</v>
      </c>
      <c r="AA69">
        <v>-0.28399999999999997</v>
      </c>
      <c r="AB69">
        <v>1.1052937814180701</v>
      </c>
    </row>
    <row r="70" spans="1:28">
      <c r="A70" t="s">
        <v>1223</v>
      </c>
      <c r="B70">
        <v>15.5132039096288</v>
      </c>
      <c r="C70">
        <v>7.1016835933264696E-6</v>
      </c>
      <c r="D70">
        <v>7.0299887495018698E-6</v>
      </c>
      <c r="E70">
        <v>7.1694843824599803E-8</v>
      </c>
      <c r="F70">
        <v>1.0095471430460834</v>
      </c>
      <c r="G70">
        <v>79.253705184390796</v>
      </c>
      <c r="H70">
        <v>712.86877482744899</v>
      </c>
      <c r="I70" t="s">
        <v>1404</v>
      </c>
      <c r="AA70">
        <v>-0.14799999999999999</v>
      </c>
      <c r="AB70">
        <v>0.93636374213829099</v>
      </c>
    </row>
    <row r="71" spans="1:28">
      <c r="A71" t="s">
        <v>1224</v>
      </c>
      <c r="B71">
        <v>15.5132039096288</v>
      </c>
      <c r="C71">
        <v>6.7139960674149503E-6</v>
      </c>
      <c r="D71">
        <v>6.6438869072487296E-6</v>
      </c>
      <c r="E71">
        <v>7.0109160166226597E-8</v>
      </c>
      <c r="F71">
        <v>1.0442240278704886</v>
      </c>
      <c r="G71">
        <v>83.859443061068802</v>
      </c>
      <c r="H71">
        <v>711.93504022261004</v>
      </c>
      <c r="I71" t="s">
        <v>1404</v>
      </c>
      <c r="AA71">
        <v>-0.216</v>
      </c>
      <c r="AB71">
        <v>1.05454516151399</v>
      </c>
    </row>
    <row r="72" spans="1:28">
      <c r="A72" t="s">
        <v>1225</v>
      </c>
      <c r="B72">
        <v>17.236893232920899</v>
      </c>
      <c r="C72">
        <v>9.6199801147368093E-6</v>
      </c>
      <c r="D72">
        <v>9.5112532420647704E-6</v>
      </c>
      <c r="E72">
        <v>1.08726872672046E-7</v>
      </c>
      <c r="F72">
        <v>1.1302193078911644</v>
      </c>
      <c r="G72">
        <v>38.2189869295226</v>
      </c>
      <c r="H72">
        <v>756.56314101160399</v>
      </c>
      <c r="I72" t="s">
        <v>1404</v>
      </c>
      <c r="AA72">
        <v>-8.5000000000000006E-2</v>
      </c>
      <c r="AB72">
        <v>0.92480983546692297</v>
      </c>
    </row>
    <row r="73" spans="1:28">
      <c r="A73" t="s">
        <v>1226</v>
      </c>
      <c r="B73">
        <v>17.236893232920899</v>
      </c>
      <c r="C73">
        <v>6.9077988830816299E-6</v>
      </c>
      <c r="D73">
        <v>6.8041134902182196E-6</v>
      </c>
      <c r="E73">
        <v>1.0368539286341401E-7</v>
      </c>
      <c r="F73">
        <v>1.5009903243905538</v>
      </c>
      <c r="G73">
        <v>53.425102897599501</v>
      </c>
      <c r="H73">
        <v>750.16718579264398</v>
      </c>
      <c r="I73" t="s">
        <v>1404</v>
      </c>
      <c r="AA73">
        <v>-0.33400000000000002</v>
      </c>
      <c r="AB73">
        <v>1.0989117330018201</v>
      </c>
    </row>
    <row r="74" spans="1:28">
      <c r="A74" t="s">
        <v>1227</v>
      </c>
      <c r="B74">
        <v>17.236893232920899</v>
      </c>
      <c r="C74">
        <v>6.6681108809000998E-6</v>
      </c>
      <c r="D74">
        <v>6.5650387724955899E-6</v>
      </c>
      <c r="E74">
        <v>1.03072108404516E-7</v>
      </c>
      <c r="F74">
        <v>1.5457467676452725</v>
      </c>
      <c r="G74">
        <v>55.370649883255901</v>
      </c>
      <c r="H74">
        <v>749.70006180057396</v>
      </c>
      <c r="I74" t="s">
        <v>1404</v>
      </c>
      <c r="AA74">
        <v>-0.32900000000000001</v>
      </c>
      <c r="AB74">
        <v>1.11015751344328</v>
      </c>
    </row>
    <row r="75" spans="1:28">
      <c r="A75" t="s">
        <v>1228</v>
      </c>
      <c r="B75">
        <v>17.236893232920899</v>
      </c>
      <c r="C75">
        <v>5.1214766945884503E-6</v>
      </c>
      <c r="D75">
        <v>5.0224850177624702E-6</v>
      </c>
      <c r="E75">
        <v>9.8991676825984304E-8</v>
      </c>
      <c r="F75">
        <v>1.932873714539846</v>
      </c>
      <c r="G75">
        <v>72.376614774611696</v>
      </c>
      <c r="H75">
        <v>743.45447219941798</v>
      </c>
      <c r="I75" t="s">
        <v>1404</v>
      </c>
      <c r="AA75">
        <v>0.13</v>
      </c>
      <c r="AB75">
        <v>0.71644225635232806</v>
      </c>
    </row>
    <row r="76" spans="1:28">
      <c r="A76" t="s">
        <v>1229</v>
      </c>
      <c r="B76">
        <v>17.236893232920899</v>
      </c>
      <c r="C76">
        <v>5.0325428617821901E-6</v>
      </c>
      <c r="D76">
        <v>4.9327349369830401E-6</v>
      </c>
      <c r="E76">
        <v>9.9807924799145799E-8</v>
      </c>
      <c r="F76">
        <v>1.9832503674653355</v>
      </c>
      <c r="G76">
        <v>73.693492147012293</v>
      </c>
      <c r="H76">
        <v>744.36518426718499</v>
      </c>
      <c r="I76" t="s">
        <v>1404</v>
      </c>
      <c r="AA76">
        <v>0.13</v>
      </c>
      <c r="AB76">
        <v>0.72100783009613301</v>
      </c>
    </row>
    <row r="77" spans="1:28">
      <c r="A77" t="s">
        <v>1230</v>
      </c>
      <c r="B77">
        <v>17.236893232920899</v>
      </c>
      <c r="C77">
        <v>5.0026819741236503E-6</v>
      </c>
      <c r="D77">
        <v>4.9033833539040099E-6</v>
      </c>
      <c r="E77">
        <v>9.9298620219634498E-8</v>
      </c>
      <c r="F77">
        <v>1.9849077101693882</v>
      </c>
      <c r="G77">
        <v>74.134620343814404</v>
      </c>
      <c r="H77">
        <v>743.37490843228602</v>
      </c>
      <c r="I77" t="s">
        <v>1404</v>
      </c>
      <c r="AA77">
        <v>-0.45700000000000002</v>
      </c>
      <c r="AB77">
        <v>1.17324474560018</v>
      </c>
    </row>
    <row r="78" spans="1:28">
      <c r="A78" t="s">
        <v>1231</v>
      </c>
      <c r="B78">
        <v>18.960582556212998</v>
      </c>
      <c r="C78">
        <v>4.5237366753602598E-6</v>
      </c>
      <c r="D78">
        <v>4.3418879052211302E-6</v>
      </c>
      <c r="E78">
        <v>1.8184877013912301E-7</v>
      </c>
      <c r="F78">
        <v>4.0198796523593181</v>
      </c>
      <c r="G78">
        <v>45.947420263063499</v>
      </c>
      <c r="H78">
        <v>804.34668506906803</v>
      </c>
      <c r="I78" t="s">
        <v>1404</v>
      </c>
      <c r="AA78">
        <v>8.8999999999999996E-2</v>
      </c>
      <c r="AB78">
        <v>0.848793008674952</v>
      </c>
    </row>
    <row r="79" spans="1:28">
      <c r="A79" t="s">
        <v>1232</v>
      </c>
      <c r="B79">
        <v>18.960582556212998</v>
      </c>
      <c r="C79">
        <v>4.3579953528229896E-6</v>
      </c>
      <c r="D79">
        <v>4.1762257979177299E-6</v>
      </c>
      <c r="E79">
        <v>1.81769554905266E-7</v>
      </c>
      <c r="F79">
        <v>4.1709442114829391</v>
      </c>
      <c r="G79">
        <v>47.770057935032703</v>
      </c>
      <c r="H79">
        <v>803.224306073967</v>
      </c>
      <c r="I79" t="s">
        <v>1404</v>
      </c>
      <c r="AA79">
        <v>7.1999999999999995E-2</v>
      </c>
      <c r="AB79">
        <v>0.93031201225359705</v>
      </c>
    </row>
    <row r="80" spans="1:28">
      <c r="A80" t="s">
        <v>1233</v>
      </c>
      <c r="B80">
        <v>18.960582556212998</v>
      </c>
      <c r="C80">
        <v>3.2244119592298799E-6</v>
      </c>
      <c r="D80">
        <v>3.0465509744099398E-6</v>
      </c>
      <c r="E80">
        <v>1.77860984819946E-7</v>
      </c>
      <c r="F80">
        <v>5.516075088073622</v>
      </c>
      <c r="G80">
        <v>65.483410582009796</v>
      </c>
      <c r="H80">
        <v>790.92049267317202</v>
      </c>
      <c r="I80" t="s">
        <v>1404</v>
      </c>
      <c r="AA80">
        <v>8.3000000000000004E-2</v>
      </c>
      <c r="AB80">
        <v>0.93563934583850294</v>
      </c>
    </row>
    <row r="81" spans="1:29">
      <c r="A81" t="s">
        <v>1234</v>
      </c>
      <c r="B81">
        <v>18.960582556212998</v>
      </c>
      <c r="C81">
        <v>2.9866242592707201E-6</v>
      </c>
      <c r="D81">
        <v>2.8085951652339198E-6</v>
      </c>
      <c r="E81">
        <v>1.7802909403679901E-7</v>
      </c>
      <c r="F81">
        <v>5.9608801972388221</v>
      </c>
      <c r="G81">
        <v>71.031436209031696</v>
      </c>
      <c r="H81">
        <v>789.22604252339295</v>
      </c>
      <c r="I81" t="s">
        <v>1404</v>
      </c>
      <c r="AA81">
        <v>8.2000000000000003E-2</v>
      </c>
      <c r="AB81">
        <v>0.94012707108129501</v>
      </c>
    </row>
    <row r="82" spans="1:29">
      <c r="A82" t="s">
        <v>1235</v>
      </c>
      <c r="B82">
        <v>18.960582556212998</v>
      </c>
      <c r="C82">
        <v>2.82215047368877E-6</v>
      </c>
      <c r="D82">
        <v>2.6448802811588901E-6</v>
      </c>
      <c r="E82">
        <v>1.77270192529885E-7</v>
      </c>
      <c r="F82">
        <v>6.2813869842375585</v>
      </c>
      <c r="G82">
        <v>75.428196027419105</v>
      </c>
      <c r="H82">
        <v>785.38104402905503</v>
      </c>
      <c r="I82" t="s">
        <v>1404</v>
      </c>
      <c r="AA82">
        <v>4.9000000000000002E-2</v>
      </c>
      <c r="AB82">
        <v>1.0098178257822601</v>
      </c>
    </row>
    <row r="83" spans="1:29">
      <c r="A83" t="s">
        <v>1405</v>
      </c>
      <c r="AA83">
        <v>8.1000000000000003E-2</v>
      </c>
      <c r="AB83">
        <v>0.93141486990935296</v>
      </c>
    </row>
    <row r="84" spans="1:29">
      <c r="A84" t="s">
        <v>1406</v>
      </c>
      <c r="B84">
        <v>13.79</v>
      </c>
      <c r="C84">
        <v>1.2643243193508055E-5</v>
      </c>
      <c r="D84">
        <v>1.2564388533668179E-5</v>
      </c>
      <c r="E84">
        <v>7.8854659839867281E-8</v>
      </c>
      <c r="F84">
        <v>0.63488805436677986</v>
      </c>
      <c r="G84">
        <v>65.411067646476923</v>
      </c>
      <c r="H84">
        <v>694.82082098453122</v>
      </c>
      <c r="I84" t="s">
        <v>1407</v>
      </c>
      <c r="AA84">
        <v>7.6999999999999999E-2</v>
      </c>
      <c r="AB84">
        <v>0.95728788396248299</v>
      </c>
    </row>
    <row r="85" spans="1:29">
      <c r="A85" t="s">
        <v>1408</v>
      </c>
      <c r="B85">
        <v>15.51</v>
      </c>
      <c r="C85">
        <v>9.5774068735055785E-6</v>
      </c>
      <c r="D85">
        <v>9.5017523338097533E-6</v>
      </c>
      <c r="E85">
        <v>7.5654539695832702E-8</v>
      </c>
      <c r="F85">
        <v>0.83697010904751523</v>
      </c>
      <c r="G85">
        <v>63.194415729646707</v>
      </c>
      <c r="H85">
        <v>716.0982727809394</v>
      </c>
      <c r="I85" t="s">
        <v>1409</v>
      </c>
      <c r="AA85">
        <v>3.6999999999999998E-2</v>
      </c>
      <c r="AB85">
        <v>1.0434766068105501</v>
      </c>
    </row>
    <row r="86" spans="1:29">
      <c r="A86" t="s">
        <v>1410</v>
      </c>
      <c r="B86">
        <v>17.239999999999998</v>
      </c>
      <c r="C86">
        <v>6.3920985682021385E-6</v>
      </c>
      <c r="D86">
        <v>6.2898348022380173E-6</v>
      </c>
      <c r="E86">
        <v>1.0226376596412342E-7</v>
      </c>
      <c r="F86">
        <v>1.6796646986835935</v>
      </c>
      <c r="G86">
        <v>61.203244495969393</v>
      </c>
      <c r="H86">
        <v>747.93749225061856</v>
      </c>
      <c r="I86" t="s">
        <v>1409</v>
      </c>
      <c r="AA86">
        <v>3.4000000000000002E-2</v>
      </c>
      <c r="AB86">
        <v>1.0518067421366799</v>
      </c>
    </row>
    <row r="87" spans="1:29">
      <c r="A87" t="s">
        <v>1411</v>
      </c>
      <c r="B87">
        <v>18.96</v>
      </c>
      <c r="C87">
        <v>3.5829837440745242E-6</v>
      </c>
      <c r="D87">
        <v>3.403628024788322E-6</v>
      </c>
      <c r="E87">
        <v>1.7935571928620382E-7</v>
      </c>
      <c r="F87">
        <v>5.1898332266784513</v>
      </c>
      <c r="G87">
        <v>61.132104203311357</v>
      </c>
      <c r="H87">
        <v>794.61971407373096</v>
      </c>
      <c r="I87" t="s">
        <v>1409</v>
      </c>
      <c r="AA87">
        <v>3.3000000000000002E-2</v>
      </c>
      <c r="AB87">
        <v>1.04384419093119</v>
      </c>
    </row>
    <row r="88" spans="1:29">
      <c r="A88" t="s">
        <v>1412</v>
      </c>
      <c r="AA88">
        <v>-3.1E-2</v>
      </c>
      <c r="AC88">
        <v>1.64660199640591</v>
      </c>
    </row>
    <row r="89" spans="1:29">
      <c r="A89" t="s">
        <v>1413</v>
      </c>
      <c r="AA89">
        <v>-8.6999999999999994E-2</v>
      </c>
      <c r="AC89">
        <v>1.69534040676583</v>
      </c>
    </row>
    <row r="90" spans="1:29">
      <c r="AA90">
        <v>-8.7999999999999995E-2</v>
      </c>
      <c r="AC90">
        <v>1.6576180653670201</v>
      </c>
    </row>
    <row r="91" spans="1:29">
      <c r="A91" s="39" t="s">
        <v>1414</v>
      </c>
      <c r="AA91">
        <v>-9.6000000000000002E-2</v>
      </c>
      <c r="AC91">
        <v>1.64756687677834</v>
      </c>
    </row>
    <row r="92" spans="1:29">
      <c r="A92" t="s">
        <v>1415</v>
      </c>
      <c r="AA92">
        <v>-4.3999999999999997E-2</v>
      </c>
      <c r="AC92">
        <v>1.62131397469806</v>
      </c>
    </row>
    <row r="93" spans="1:29">
      <c r="A93" t="s">
        <v>1416</v>
      </c>
      <c r="AA93">
        <v>-0.06</v>
      </c>
      <c r="AC93">
        <v>1.5736704822218199</v>
      </c>
    </row>
    <row r="94" spans="1:29">
      <c r="A94" t="s">
        <v>1417</v>
      </c>
      <c r="AA94">
        <v>-0.105</v>
      </c>
      <c r="AC94">
        <v>1.58753995586813</v>
      </c>
    </row>
    <row r="95" spans="1:29">
      <c r="A95" t="s">
        <v>1418</v>
      </c>
      <c r="AA95">
        <v>-8.5999999999999993E-2</v>
      </c>
      <c r="AC95">
        <v>1.8773305141633301</v>
      </c>
    </row>
    <row r="96" spans="1:29">
      <c r="AA96">
        <v>-0.114</v>
      </c>
      <c r="AC96">
        <v>1.8497323737877001</v>
      </c>
    </row>
    <row r="97" spans="27:30">
      <c r="AA97">
        <v>-0.156</v>
      </c>
      <c r="AC97">
        <v>1.8818348297026</v>
      </c>
    </row>
    <row r="98" spans="27:30">
      <c r="AA98">
        <v>-7.5999999999999998E-2</v>
      </c>
      <c r="AC98">
        <v>1.73586219878197</v>
      </c>
    </row>
    <row r="99" spans="27:30">
      <c r="AA99">
        <v>-9.7000000000000003E-2</v>
      </c>
      <c r="AC99">
        <v>1.75534401552278</v>
      </c>
    </row>
    <row r="100" spans="27:30">
      <c r="AA100">
        <v>-0.13800000000000001</v>
      </c>
      <c r="AC100">
        <v>1.7973897827581</v>
      </c>
    </row>
    <row r="101" spans="27:30">
      <c r="AA101">
        <v>-0.11899999999999999</v>
      </c>
      <c r="AC101">
        <v>2.0870455596022901</v>
      </c>
    </row>
    <row r="102" spans="27:30">
      <c r="AA102">
        <v>-0.33800000000000002</v>
      </c>
      <c r="AC102">
        <v>2.2971744006133501</v>
      </c>
    </row>
    <row r="103" spans="27:30">
      <c r="AA103">
        <v>-0.23100000000000001</v>
      </c>
      <c r="AC103">
        <v>2.0503945987503198</v>
      </c>
    </row>
    <row r="104" spans="27:30">
      <c r="AA104">
        <v>-0.35099999999999998</v>
      </c>
      <c r="AC104">
        <v>2.1312855932115902</v>
      </c>
    </row>
    <row r="105" spans="27:30">
      <c r="AA105">
        <v>-0.38700000000000001</v>
      </c>
      <c r="AC105">
        <v>2.1619992396228902</v>
      </c>
    </row>
    <row r="106" spans="27:30">
      <c r="AA106">
        <v>-0.5</v>
      </c>
      <c r="AD106">
        <v>1.2649901199632028</v>
      </c>
    </row>
    <row r="107" spans="27:30">
      <c r="AA107">
        <v>0.2</v>
      </c>
      <c r="AD107">
        <v>0.87032014770849198</v>
      </c>
    </row>
  </sheetData>
  <phoneticPr fontId="1"/>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3B18C-EB09-42A1-8175-721CD7DD78CB}">
  <dimension ref="A1:P121"/>
  <sheetViews>
    <sheetView topLeftCell="A25" zoomScale="40" zoomScaleNormal="40" workbookViewId="0">
      <selection activeCell="M66" sqref="M66"/>
    </sheetView>
  </sheetViews>
  <sheetFormatPr defaultRowHeight="13.5"/>
  <cols>
    <col min="1" max="1" width="148.125" bestFit="1" customWidth="1"/>
    <col min="2" max="2" width="13.375" bestFit="1" customWidth="1"/>
    <col min="3" max="3" width="13.875" bestFit="1" customWidth="1"/>
    <col min="4" max="4" width="12.75" bestFit="1" customWidth="1"/>
    <col min="5" max="5" width="10.5" bestFit="1" customWidth="1"/>
    <col min="6" max="6" width="11.625" bestFit="1" customWidth="1"/>
    <col min="7" max="7" width="9.5" bestFit="1" customWidth="1"/>
    <col min="8" max="8" width="21.75" bestFit="1" customWidth="1"/>
    <col min="9" max="9" width="12.75" bestFit="1" customWidth="1"/>
    <col min="10" max="10" width="7.5" bestFit="1" customWidth="1"/>
    <col min="11" max="11" width="11.625" bestFit="1" customWidth="1"/>
    <col min="12" max="12" width="15.5" bestFit="1" customWidth="1"/>
    <col min="13" max="13" width="12.75" bestFit="1" customWidth="1"/>
    <col min="14" max="14" width="23.375" bestFit="1" customWidth="1"/>
    <col min="15" max="15" width="22.125" bestFit="1" customWidth="1"/>
    <col min="16" max="16" width="36.625" bestFit="1" customWidth="1"/>
  </cols>
  <sheetData>
    <row r="1" spans="1:16">
      <c r="A1" s="61" t="s">
        <v>1436</v>
      </c>
      <c r="B1" s="61" t="s">
        <v>1437</v>
      </c>
      <c r="C1" s="61" t="s">
        <v>1438</v>
      </c>
      <c r="D1" s="61" t="s">
        <v>1238</v>
      </c>
      <c r="E1" s="61" t="s">
        <v>520</v>
      </c>
      <c r="F1" s="61" t="s">
        <v>1239</v>
      </c>
      <c r="G1" s="61" t="s">
        <v>1240</v>
      </c>
      <c r="H1" s="61" t="s">
        <v>1241</v>
      </c>
      <c r="I1" s="61" t="s">
        <v>1439</v>
      </c>
      <c r="J1" s="61" t="s">
        <v>592</v>
      </c>
      <c r="K1" s="61" t="s">
        <v>1245</v>
      </c>
      <c r="L1" s="61" t="s">
        <v>1250</v>
      </c>
      <c r="M1" s="61" t="s">
        <v>1252</v>
      </c>
      <c r="N1" s="61" t="s">
        <v>1440</v>
      </c>
      <c r="O1" s="61" t="s">
        <v>1441</v>
      </c>
      <c r="P1" s="61" t="s">
        <v>1442</v>
      </c>
    </row>
    <row r="2" spans="1:16">
      <c r="A2" t="s">
        <v>603</v>
      </c>
      <c r="B2" t="s">
        <v>1443</v>
      </c>
      <c r="C2" t="s">
        <v>1444</v>
      </c>
      <c r="D2">
        <v>13789520</v>
      </c>
      <c r="E2">
        <v>2440.8000000000002</v>
      </c>
      <c r="F2">
        <v>1.905E-3</v>
      </c>
      <c r="G2">
        <v>0.15240000000000001</v>
      </c>
      <c r="H2">
        <v>80</v>
      </c>
      <c r="I2">
        <v>108.669709244323</v>
      </c>
      <c r="J2">
        <v>-0.05</v>
      </c>
      <c r="K2">
        <v>4038400</v>
      </c>
      <c r="L2">
        <v>4684519.0571490703</v>
      </c>
      <c r="M2">
        <v>1.15999382358089</v>
      </c>
      <c r="N2">
        <v>1</v>
      </c>
      <c r="O2">
        <v>1</v>
      </c>
      <c r="P2" t="s">
        <v>1445</v>
      </c>
    </row>
    <row r="3" spans="1:16">
      <c r="A3" t="s">
        <v>605</v>
      </c>
      <c r="B3" t="s">
        <v>1443</v>
      </c>
      <c r="C3" t="s">
        <v>1444</v>
      </c>
      <c r="D3">
        <v>13789520</v>
      </c>
      <c r="E3">
        <v>2454.36</v>
      </c>
      <c r="F3">
        <v>1.905E-3</v>
      </c>
      <c r="G3">
        <v>0.15240000000000001</v>
      </c>
      <c r="H3">
        <v>80</v>
      </c>
      <c r="I3">
        <v>109.229609981511</v>
      </c>
      <c r="J3">
        <v>-5.5E-2</v>
      </c>
      <c r="K3">
        <v>4038400</v>
      </c>
      <c r="L3">
        <v>4746671.5879564397</v>
      </c>
      <c r="M3">
        <v>1.1753842085866799</v>
      </c>
      <c r="N3">
        <v>1</v>
      </c>
      <c r="O3">
        <v>1</v>
      </c>
      <c r="P3" t="s">
        <v>1445</v>
      </c>
    </row>
    <row r="4" spans="1:16">
      <c r="A4" t="s">
        <v>606</v>
      </c>
      <c r="B4" t="s">
        <v>1443</v>
      </c>
      <c r="C4" t="s">
        <v>1444</v>
      </c>
      <c r="D4">
        <v>13789520</v>
      </c>
      <c r="E4">
        <v>3037.44</v>
      </c>
      <c r="F4">
        <v>1.905E-3</v>
      </c>
      <c r="G4">
        <v>0.15240000000000001</v>
      </c>
      <c r="H4">
        <v>80</v>
      </c>
      <c r="I4">
        <v>113.109650695185</v>
      </c>
      <c r="J4">
        <v>-3.3000000000000002E-2</v>
      </c>
      <c r="K4">
        <v>5395050</v>
      </c>
      <c r="L4">
        <v>5610425.4715190902</v>
      </c>
      <c r="M4">
        <v>1.0399209407733201</v>
      </c>
      <c r="N4">
        <v>1</v>
      </c>
      <c r="O4">
        <v>1</v>
      </c>
    </row>
    <row r="5" spans="1:16">
      <c r="A5" t="s">
        <v>607</v>
      </c>
      <c r="B5" t="s">
        <v>1443</v>
      </c>
      <c r="C5" t="s">
        <v>1444</v>
      </c>
      <c r="D5">
        <v>13789520</v>
      </c>
      <c r="E5">
        <v>3118.8</v>
      </c>
      <c r="F5">
        <v>1.905E-3</v>
      </c>
      <c r="G5">
        <v>0.15240000000000001</v>
      </c>
      <c r="H5">
        <v>80</v>
      </c>
      <c r="I5">
        <v>149.73824816216</v>
      </c>
      <c r="J5">
        <v>-7.4999999999999997E-2</v>
      </c>
      <c r="K5">
        <v>6688600</v>
      </c>
      <c r="L5">
        <v>6795606.26505493</v>
      </c>
      <c r="M5">
        <v>1.0159983053336901</v>
      </c>
      <c r="N5">
        <v>1</v>
      </c>
      <c r="O5">
        <v>1</v>
      </c>
      <c r="P5" t="s">
        <v>1446</v>
      </c>
    </row>
    <row r="6" spans="1:16">
      <c r="A6" t="s">
        <v>608</v>
      </c>
      <c r="B6" t="s">
        <v>1443</v>
      </c>
      <c r="C6" t="s">
        <v>1444</v>
      </c>
      <c r="D6">
        <v>13789520</v>
      </c>
      <c r="E6">
        <v>3118.8</v>
      </c>
      <c r="F6">
        <v>1.905E-3</v>
      </c>
      <c r="G6">
        <v>0.15240000000000001</v>
      </c>
      <c r="H6">
        <v>80</v>
      </c>
      <c r="I6">
        <v>116.95802495999</v>
      </c>
      <c r="J6">
        <v>-3.5999999999999997E-2</v>
      </c>
      <c r="K6">
        <v>5679000</v>
      </c>
      <c r="L6">
        <v>5794042.0075119296</v>
      </c>
      <c r="M6">
        <v>1.02025744101284</v>
      </c>
      <c r="N6">
        <v>1</v>
      </c>
      <c r="O6">
        <v>1</v>
      </c>
    </row>
    <row r="7" spans="1:16">
      <c r="A7" t="s">
        <v>609</v>
      </c>
      <c r="B7" t="s">
        <v>1443</v>
      </c>
      <c r="C7" t="s">
        <v>1444</v>
      </c>
      <c r="D7">
        <v>13789520</v>
      </c>
      <c r="E7">
        <v>3118.8</v>
      </c>
      <c r="F7">
        <v>1.905E-3</v>
      </c>
      <c r="G7">
        <v>0.15240000000000001</v>
      </c>
      <c r="H7">
        <v>80</v>
      </c>
      <c r="I7">
        <v>116.392420202586</v>
      </c>
      <c r="J7">
        <v>-4.8000000000000001E-2</v>
      </c>
      <c r="K7">
        <v>5521250</v>
      </c>
      <c r="L7">
        <v>5786302.2219899697</v>
      </c>
      <c r="M7">
        <v>1.04800583599547</v>
      </c>
      <c r="N7">
        <v>1</v>
      </c>
      <c r="O7">
        <v>1</v>
      </c>
    </row>
    <row r="8" spans="1:16">
      <c r="A8" t="s">
        <v>610</v>
      </c>
      <c r="B8" t="s">
        <v>1443</v>
      </c>
      <c r="C8" t="s">
        <v>1444</v>
      </c>
      <c r="D8">
        <v>13789520</v>
      </c>
      <c r="E8">
        <v>3132.36</v>
      </c>
      <c r="F8">
        <v>1.905E-3</v>
      </c>
      <c r="G8">
        <v>0.15240000000000001</v>
      </c>
      <c r="H8">
        <v>80</v>
      </c>
      <c r="I8">
        <v>149.73824816216</v>
      </c>
      <c r="J8">
        <v>-7.0999999999999994E-2</v>
      </c>
      <c r="K8">
        <v>6751700</v>
      </c>
      <c r="L8">
        <v>6881756.9735596702</v>
      </c>
      <c r="M8">
        <v>1.0192628484025801</v>
      </c>
      <c r="N8">
        <v>1</v>
      </c>
      <c r="O8">
        <v>1</v>
      </c>
      <c r="P8" t="s">
        <v>1446</v>
      </c>
    </row>
    <row r="9" spans="1:16">
      <c r="A9" t="s">
        <v>611</v>
      </c>
      <c r="B9" t="s">
        <v>1443</v>
      </c>
      <c r="C9" t="s">
        <v>1444</v>
      </c>
      <c r="D9">
        <v>13789520</v>
      </c>
      <c r="E9">
        <v>3145.92</v>
      </c>
      <c r="F9">
        <v>1.905E-3</v>
      </c>
      <c r="G9">
        <v>0.15240000000000001</v>
      </c>
      <c r="H9">
        <v>80</v>
      </c>
      <c r="I9">
        <v>80.747335277052002</v>
      </c>
      <c r="J9">
        <v>-2.7E-2</v>
      </c>
      <c r="K9">
        <v>4164600</v>
      </c>
      <c r="L9">
        <v>4879564.8780498998</v>
      </c>
      <c r="M9">
        <v>1.1716767223862801</v>
      </c>
      <c r="N9">
        <v>0</v>
      </c>
      <c r="O9">
        <v>1</v>
      </c>
    </row>
    <row r="10" spans="1:16">
      <c r="A10" t="s">
        <v>612</v>
      </c>
      <c r="B10" t="s">
        <v>1443</v>
      </c>
      <c r="C10" t="s">
        <v>1444</v>
      </c>
      <c r="D10">
        <v>13789520</v>
      </c>
      <c r="E10">
        <v>3145.92</v>
      </c>
      <c r="F10">
        <v>1.905E-3</v>
      </c>
      <c r="G10">
        <v>0.15240000000000001</v>
      </c>
      <c r="H10">
        <v>80</v>
      </c>
      <c r="I10">
        <v>75.772394947606003</v>
      </c>
      <c r="J10">
        <v>-2.5999999999999999E-2</v>
      </c>
      <c r="K10">
        <v>3943750</v>
      </c>
      <c r="L10">
        <v>4765233.3649660004</v>
      </c>
      <c r="M10">
        <v>1.2083000608471599</v>
      </c>
      <c r="N10">
        <v>0</v>
      </c>
      <c r="O10">
        <v>1</v>
      </c>
    </row>
    <row r="11" spans="1:16">
      <c r="A11" t="s">
        <v>613</v>
      </c>
      <c r="B11" t="s">
        <v>1443</v>
      </c>
      <c r="C11" t="s">
        <v>1444</v>
      </c>
      <c r="D11">
        <v>13789520</v>
      </c>
      <c r="E11">
        <v>3634.08</v>
      </c>
      <c r="F11">
        <v>1.905E-3</v>
      </c>
      <c r="G11">
        <v>0.15240000000000001</v>
      </c>
      <c r="H11">
        <v>80</v>
      </c>
      <c r="I11">
        <v>67.303353633146997</v>
      </c>
      <c r="J11">
        <v>1E-3</v>
      </c>
      <c r="K11">
        <v>4417000</v>
      </c>
      <c r="L11">
        <v>5027724.60422651</v>
      </c>
      <c r="M11">
        <v>1.13826683364875</v>
      </c>
      <c r="N11">
        <v>0</v>
      </c>
      <c r="O11">
        <v>1</v>
      </c>
    </row>
    <row r="12" spans="1:16">
      <c r="A12" t="s">
        <v>614</v>
      </c>
      <c r="B12" t="s">
        <v>1443</v>
      </c>
      <c r="C12" t="s">
        <v>1444</v>
      </c>
      <c r="D12">
        <v>13789520</v>
      </c>
      <c r="E12">
        <v>3851.04</v>
      </c>
      <c r="F12">
        <v>1.905E-3</v>
      </c>
      <c r="G12">
        <v>0.15240000000000001</v>
      </c>
      <c r="H12">
        <v>80</v>
      </c>
      <c r="I12">
        <v>74.620793318286005</v>
      </c>
      <c r="J12">
        <v>-1.7999999999999999E-2</v>
      </c>
      <c r="K12">
        <v>4858700</v>
      </c>
      <c r="L12">
        <v>5453404.6702856198</v>
      </c>
      <c r="M12">
        <v>1.1223999568373499</v>
      </c>
      <c r="N12">
        <v>0</v>
      </c>
      <c r="O12">
        <v>1</v>
      </c>
      <c r="P12" t="s">
        <v>1447</v>
      </c>
    </row>
    <row r="13" spans="1:16">
      <c r="A13" t="s">
        <v>615</v>
      </c>
      <c r="B13" t="s">
        <v>1443</v>
      </c>
      <c r="C13" t="s">
        <v>1444</v>
      </c>
      <c r="D13">
        <v>13789520</v>
      </c>
      <c r="E13">
        <v>3905.28</v>
      </c>
      <c r="F13">
        <v>1.905E-3</v>
      </c>
      <c r="G13">
        <v>0.15240000000000001</v>
      </c>
      <c r="H13">
        <v>80</v>
      </c>
      <c r="I13">
        <v>75.772394947606003</v>
      </c>
      <c r="J13">
        <v>-2.5999999999999999E-2</v>
      </c>
      <c r="K13">
        <v>4890250</v>
      </c>
      <c r="L13">
        <v>5546902.3455865001</v>
      </c>
      <c r="M13">
        <v>1.13427786832708</v>
      </c>
      <c r="N13">
        <v>0</v>
      </c>
      <c r="O13">
        <v>1</v>
      </c>
      <c r="P13" t="s">
        <v>1447</v>
      </c>
    </row>
    <row r="14" spans="1:16">
      <c r="A14" t="s">
        <v>616</v>
      </c>
      <c r="B14" t="s">
        <v>1443</v>
      </c>
      <c r="C14" t="s">
        <v>1444</v>
      </c>
      <c r="D14">
        <v>13789520</v>
      </c>
      <c r="E14">
        <v>3918.84</v>
      </c>
      <c r="F14">
        <v>1.905E-3</v>
      </c>
      <c r="G14">
        <v>0.15240000000000001</v>
      </c>
      <c r="H14">
        <v>80</v>
      </c>
      <c r="I14">
        <v>81.330299659950995</v>
      </c>
      <c r="J14">
        <v>-1.2E-2</v>
      </c>
      <c r="K14">
        <v>5426600</v>
      </c>
      <c r="L14">
        <v>5725139.35943757</v>
      </c>
      <c r="M14">
        <v>1.0550140713223</v>
      </c>
      <c r="N14">
        <v>0</v>
      </c>
      <c r="O14">
        <v>1</v>
      </c>
    </row>
    <row r="15" spans="1:16">
      <c r="A15" t="s">
        <v>617</v>
      </c>
      <c r="B15" t="s">
        <v>1443</v>
      </c>
      <c r="C15" t="s">
        <v>1444</v>
      </c>
      <c r="D15">
        <v>13789520</v>
      </c>
      <c r="E15">
        <v>2752.68</v>
      </c>
      <c r="F15">
        <v>4.5719999999999997E-3</v>
      </c>
      <c r="G15">
        <v>0.29527500000000001</v>
      </c>
      <c r="H15">
        <v>64.583333333333343</v>
      </c>
      <c r="I15">
        <v>6.6892269446740302</v>
      </c>
      <c r="J15">
        <v>0.13700000000000001</v>
      </c>
      <c r="K15">
        <v>2075990</v>
      </c>
      <c r="L15">
        <v>1544070.0352056799</v>
      </c>
      <c r="M15">
        <v>0.74377527599154003</v>
      </c>
      <c r="N15">
        <v>0</v>
      </c>
      <c r="O15">
        <v>0</v>
      </c>
    </row>
    <row r="16" spans="1:16">
      <c r="A16" t="s">
        <v>618</v>
      </c>
      <c r="B16" t="s">
        <v>1443</v>
      </c>
      <c r="C16" t="s">
        <v>1444</v>
      </c>
      <c r="D16">
        <v>13789520</v>
      </c>
      <c r="E16">
        <v>3403.56</v>
      </c>
      <c r="F16">
        <v>4.5719999999999997E-3</v>
      </c>
      <c r="G16">
        <v>0.29527500000000001</v>
      </c>
      <c r="H16">
        <v>64.583333333333343</v>
      </c>
      <c r="I16">
        <v>14.391786013197001</v>
      </c>
      <c r="J16">
        <v>6.0999999999999999E-2</v>
      </c>
      <c r="K16">
        <v>2161175</v>
      </c>
      <c r="L16">
        <v>2314817.8517901502</v>
      </c>
      <c r="M16">
        <v>1.0710922770206699</v>
      </c>
      <c r="N16">
        <v>0</v>
      </c>
      <c r="O16">
        <v>0</v>
      </c>
    </row>
    <row r="17" spans="1:15">
      <c r="A17" t="s">
        <v>619</v>
      </c>
      <c r="B17" t="s">
        <v>1443</v>
      </c>
      <c r="C17" t="s">
        <v>1444</v>
      </c>
      <c r="D17">
        <v>13789520</v>
      </c>
      <c r="E17">
        <v>3403.56</v>
      </c>
      <c r="F17">
        <v>4.5719999999999997E-3</v>
      </c>
      <c r="G17">
        <v>0.29527500000000001</v>
      </c>
      <c r="H17">
        <v>64.583333333333343</v>
      </c>
      <c r="I17">
        <v>6.1197360989259604</v>
      </c>
      <c r="J17">
        <v>7.9000000000000001E-2</v>
      </c>
      <c r="K17">
        <v>1687925</v>
      </c>
      <c r="L17">
        <v>1770097.8148254</v>
      </c>
      <c r="M17">
        <v>1.0486827405396599</v>
      </c>
      <c r="N17">
        <v>0</v>
      </c>
      <c r="O17">
        <v>0</v>
      </c>
    </row>
    <row r="18" spans="1:15">
      <c r="A18" t="s">
        <v>620</v>
      </c>
      <c r="B18" t="s">
        <v>1443</v>
      </c>
      <c r="C18" t="s">
        <v>1444</v>
      </c>
      <c r="D18">
        <v>13789520</v>
      </c>
      <c r="E18">
        <v>3403.56</v>
      </c>
      <c r="F18">
        <v>4.5719999999999997E-3</v>
      </c>
      <c r="G18">
        <v>0.29527500000000001</v>
      </c>
      <c r="H18">
        <v>64.583333333333343</v>
      </c>
      <c r="I18">
        <v>6.6892269446740302</v>
      </c>
      <c r="J18">
        <v>7.4999999999999997E-2</v>
      </c>
      <c r="K18">
        <v>1687925</v>
      </c>
      <c r="L18">
        <v>1789864.6150422599</v>
      </c>
      <c r="M18">
        <v>1.06039345056342</v>
      </c>
      <c r="N18">
        <v>0</v>
      </c>
      <c r="O18">
        <v>0</v>
      </c>
    </row>
    <row r="19" spans="1:15">
      <c r="A19" t="s">
        <v>621</v>
      </c>
      <c r="B19" t="s">
        <v>1443</v>
      </c>
      <c r="C19" t="s">
        <v>1444</v>
      </c>
      <c r="D19">
        <v>13789520</v>
      </c>
      <c r="E19">
        <v>3403.56</v>
      </c>
      <c r="F19">
        <v>4.5719999999999997E-3</v>
      </c>
      <c r="G19">
        <v>0.29527500000000001</v>
      </c>
      <c r="H19">
        <v>64.583333333333343</v>
      </c>
      <c r="I19">
        <v>12.720290447549999</v>
      </c>
      <c r="J19">
        <v>0.107</v>
      </c>
      <c r="K19">
        <v>2665975</v>
      </c>
      <c r="L19">
        <v>2198175.3009246201</v>
      </c>
      <c r="M19">
        <v>0.82452960021178701</v>
      </c>
      <c r="N19">
        <v>0</v>
      </c>
      <c r="O19">
        <v>0</v>
      </c>
    </row>
    <row r="20" spans="1:15">
      <c r="A20" t="s">
        <v>622</v>
      </c>
      <c r="B20" t="s">
        <v>1443</v>
      </c>
      <c r="C20" t="s">
        <v>1444</v>
      </c>
      <c r="D20">
        <v>13789520</v>
      </c>
      <c r="E20">
        <v>3444.24</v>
      </c>
      <c r="F20">
        <v>4.5719999999999997E-3</v>
      </c>
      <c r="G20">
        <v>0.29527500000000001</v>
      </c>
      <c r="H20">
        <v>64.583333333333343</v>
      </c>
      <c r="I20">
        <v>14.942634646710999</v>
      </c>
      <c r="J20">
        <v>9.2999999999999999E-2</v>
      </c>
      <c r="K20">
        <v>2688060</v>
      </c>
      <c r="L20">
        <v>2334307.76208454</v>
      </c>
      <c r="M20">
        <v>0.86839868235252804</v>
      </c>
      <c r="N20">
        <v>0</v>
      </c>
      <c r="O20">
        <v>0</v>
      </c>
    </row>
    <row r="21" spans="1:15">
      <c r="A21" t="s">
        <v>623</v>
      </c>
      <c r="B21" t="s">
        <v>1443</v>
      </c>
      <c r="C21" t="s">
        <v>1444</v>
      </c>
      <c r="D21">
        <v>13789520</v>
      </c>
      <c r="E21">
        <v>3444.24</v>
      </c>
      <c r="F21">
        <v>4.5719999999999997E-3</v>
      </c>
      <c r="G21">
        <v>0.29527500000000001</v>
      </c>
      <c r="H21">
        <v>64.583333333333343</v>
      </c>
      <c r="I21">
        <v>15.496278620101</v>
      </c>
      <c r="J21">
        <v>9.1999999999999998E-2</v>
      </c>
      <c r="K21">
        <v>2722765</v>
      </c>
      <c r="L21">
        <v>2370115.5681882999</v>
      </c>
      <c r="M21">
        <v>0.87048113523873705</v>
      </c>
      <c r="N21">
        <v>0</v>
      </c>
      <c r="O21">
        <v>0</v>
      </c>
    </row>
    <row r="22" spans="1:15">
      <c r="A22" t="s">
        <v>624</v>
      </c>
      <c r="B22" t="s">
        <v>1443</v>
      </c>
      <c r="C22" t="s">
        <v>1444</v>
      </c>
      <c r="D22">
        <v>13789520</v>
      </c>
      <c r="E22">
        <v>3444.24</v>
      </c>
      <c r="F22">
        <v>4.5719999999999997E-3</v>
      </c>
      <c r="G22">
        <v>0.29527500000000001</v>
      </c>
      <c r="H22">
        <v>64.583333333333343</v>
      </c>
      <c r="I22">
        <v>11.6449695839671</v>
      </c>
      <c r="J22">
        <v>7.2999999999999995E-2</v>
      </c>
      <c r="K22">
        <v>2126470</v>
      </c>
      <c r="L22">
        <v>2126777.4485671301</v>
      </c>
      <c r="M22">
        <v>1.0001445816621599</v>
      </c>
      <c r="N22">
        <v>0</v>
      </c>
      <c r="O22">
        <v>0</v>
      </c>
    </row>
    <row r="23" spans="1:15">
      <c r="A23" t="s">
        <v>625</v>
      </c>
      <c r="B23" t="s">
        <v>1443</v>
      </c>
      <c r="C23" t="s">
        <v>1444</v>
      </c>
      <c r="D23">
        <v>13789520</v>
      </c>
      <c r="E23">
        <v>3444.24</v>
      </c>
      <c r="F23">
        <v>4.5719999999999997E-3</v>
      </c>
      <c r="G23">
        <v>0.29527500000000001</v>
      </c>
      <c r="H23">
        <v>64.583333333333343</v>
      </c>
      <c r="I23">
        <v>12.181147826038</v>
      </c>
      <c r="J23">
        <v>7.1999999999999995E-2</v>
      </c>
      <c r="K23">
        <v>2148555</v>
      </c>
      <c r="L23">
        <v>2170871.9121815199</v>
      </c>
      <c r="M23">
        <v>1.0103869401442001</v>
      </c>
      <c r="N23">
        <v>0</v>
      </c>
      <c r="O23">
        <v>0</v>
      </c>
    </row>
    <row r="24" spans="1:15">
      <c r="A24" t="s">
        <v>626</v>
      </c>
      <c r="B24" t="s">
        <v>1443</v>
      </c>
      <c r="C24" t="s">
        <v>1444</v>
      </c>
      <c r="D24">
        <v>13789520</v>
      </c>
      <c r="E24">
        <v>3444.24</v>
      </c>
      <c r="F24">
        <v>4.5719999999999997E-3</v>
      </c>
      <c r="G24">
        <v>0.29527500000000001</v>
      </c>
      <c r="H24">
        <v>64.583333333333343</v>
      </c>
      <c r="I24">
        <v>12.720290447549999</v>
      </c>
      <c r="J24">
        <v>6.8000000000000005E-2</v>
      </c>
      <c r="K24">
        <v>2148555</v>
      </c>
      <c r="L24">
        <v>2223898.62991209</v>
      </c>
      <c r="M24">
        <v>1.0350671171611101</v>
      </c>
      <c r="N24">
        <v>0</v>
      </c>
      <c r="O24">
        <v>0</v>
      </c>
    </row>
    <row r="25" spans="1:15">
      <c r="A25" t="s">
        <v>627</v>
      </c>
      <c r="B25" t="s">
        <v>1443</v>
      </c>
      <c r="C25" t="s">
        <v>1444</v>
      </c>
      <c r="D25">
        <v>13789520</v>
      </c>
      <c r="E25">
        <v>3484.92</v>
      </c>
      <c r="F25">
        <v>4.5719999999999997E-3</v>
      </c>
      <c r="G25">
        <v>0.29527500000000001</v>
      </c>
      <c r="H25">
        <v>64.583333333333343</v>
      </c>
      <c r="I25">
        <v>22.738171226725999</v>
      </c>
      <c r="J25">
        <v>7.6999999999999999E-2</v>
      </c>
      <c r="K25">
        <v>3139225</v>
      </c>
      <c r="L25">
        <v>2844600.6125478102</v>
      </c>
      <c r="M25">
        <v>0.90614741299136303</v>
      </c>
      <c r="N25">
        <v>0</v>
      </c>
      <c r="O25">
        <v>0</v>
      </c>
    </row>
    <row r="26" spans="1:15">
      <c r="A26" t="s">
        <v>628</v>
      </c>
      <c r="B26" t="s">
        <v>1443</v>
      </c>
      <c r="C26" t="s">
        <v>1444</v>
      </c>
      <c r="D26">
        <v>13789520</v>
      </c>
      <c r="E26">
        <v>3484.92</v>
      </c>
      <c r="F26">
        <v>4.5719999999999997E-3</v>
      </c>
      <c r="G26">
        <v>0.29527500000000001</v>
      </c>
      <c r="H26">
        <v>64.583333333333343</v>
      </c>
      <c r="I26">
        <v>23.839287782165002</v>
      </c>
      <c r="J26">
        <v>7.0000000000000007E-2</v>
      </c>
      <c r="K26">
        <v>3123450</v>
      </c>
      <c r="L26">
        <v>2923201.9223640198</v>
      </c>
      <c r="M26">
        <v>0.93588881600922702</v>
      </c>
      <c r="N26">
        <v>0</v>
      </c>
      <c r="O26">
        <v>0</v>
      </c>
    </row>
    <row r="27" spans="1:15">
      <c r="A27" t="s">
        <v>629</v>
      </c>
      <c r="B27" t="s">
        <v>1443</v>
      </c>
      <c r="C27" t="s">
        <v>1444</v>
      </c>
      <c r="D27">
        <v>13789520</v>
      </c>
      <c r="E27">
        <v>3484.92</v>
      </c>
      <c r="F27">
        <v>4.5719999999999997E-3</v>
      </c>
      <c r="G27">
        <v>0.29527500000000001</v>
      </c>
      <c r="H27">
        <v>64.583333333333343</v>
      </c>
      <c r="I27">
        <v>24.392929823915001</v>
      </c>
      <c r="J27">
        <v>6.9000000000000006E-2</v>
      </c>
      <c r="K27">
        <v>3155000</v>
      </c>
      <c r="L27">
        <v>2955181.5884184102</v>
      </c>
      <c r="M27">
        <v>0.93666611360329999</v>
      </c>
      <c r="N27">
        <v>0</v>
      </c>
      <c r="O27">
        <v>0</v>
      </c>
    </row>
    <row r="28" spans="1:15">
      <c r="A28" t="s">
        <v>630</v>
      </c>
      <c r="B28" t="s">
        <v>1443</v>
      </c>
      <c r="C28" t="s">
        <v>1444</v>
      </c>
      <c r="D28">
        <v>13789520</v>
      </c>
      <c r="E28">
        <v>3525.6</v>
      </c>
      <c r="F28">
        <v>4.5719999999999997E-3</v>
      </c>
      <c r="G28">
        <v>0.29527500000000001</v>
      </c>
      <c r="H28">
        <v>64.583333333333343</v>
      </c>
      <c r="I28">
        <v>23.839287782165002</v>
      </c>
      <c r="J28">
        <v>6.5000000000000002E-2</v>
      </c>
      <c r="K28">
        <v>3082435</v>
      </c>
      <c r="L28">
        <v>2961658.4392535901</v>
      </c>
      <c r="M28">
        <v>0.96081780775704695</v>
      </c>
      <c r="N28">
        <v>0</v>
      </c>
      <c r="O28">
        <v>0</v>
      </c>
    </row>
    <row r="29" spans="1:15">
      <c r="A29" t="s">
        <v>631</v>
      </c>
      <c r="B29" t="s">
        <v>1443</v>
      </c>
      <c r="C29" t="s">
        <v>1444</v>
      </c>
      <c r="D29">
        <v>13789520</v>
      </c>
      <c r="E29">
        <v>3634.08</v>
      </c>
      <c r="F29">
        <v>4.5719999999999997E-3</v>
      </c>
      <c r="G29">
        <v>0.29527500000000001</v>
      </c>
      <c r="H29">
        <v>64.583333333333343</v>
      </c>
      <c r="I29">
        <v>7.2630361481990304</v>
      </c>
      <c r="J29">
        <v>9.6000000000000002E-2</v>
      </c>
      <c r="K29">
        <v>2176950</v>
      </c>
      <c r="L29">
        <v>1925714.9823225399</v>
      </c>
      <c r="M29">
        <v>0.88459311528631102</v>
      </c>
      <c r="N29">
        <v>0</v>
      </c>
      <c r="O29">
        <v>0</v>
      </c>
    </row>
    <row r="30" spans="1:15">
      <c r="A30" t="s">
        <v>632</v>
      </c>
      <c r="B30" t="s">
        <v>1443</v>
      </c>
      <c r="C30" t="s">
        <v>1444</v>
      </c>
      <c r="D30">
        <v>13789520</v>
      </c>
      <c r="E30">
        <v>3634.08</v>
      </c>
      <c r="F30">
        <v>4.5719999999999997E-3</v>
      </c>
      <c r="G30">
        <v>0.29527500000000001</v>
      </c>
      <c r="H30">
        <v>64.583333333333343</v>
      </c>
      <c r="I30">
        <v>7.2630361481990304</v>
      </c>
      <c r="J30">
        <v>0.105</v>
      </c>
      <c r="K30">
        <v>2318925</v>
      </c>
      <c r="L30">
        <v>1925714.9823225399</v>
      </c>
      <c r="M30">
        <v>0.83043435312592495</v>
      </c>
      <c r="N30">
        <v>0</v>
      </c>
      <c r="O30">
        <v>0</v>
      </c>
    </row>
    <row r="31" spans="1:15">
      <c r="A31" t="s">
        <v>633</v>
      </c>
      <c r="B31" t="s">
        <v>1443</v>
      </c>
      <c r="C31" t="s">
        <v>1444</v>
      </c>
      <c r="D31">
        <v>13789520</v>
      </c>
      <c r="E31">
        <v>3674.76</v>
      </c>
      <c r="F31">
        <v>4.5719999999999997E-3</v>
      </c>
      <c r="G31">
        <v>0.29527500000000001</v>
      </c>
      <c r="H31">
        <v>64.583333333333343</v>
      </c>
      <c r="I31">
        <v>7.8411045649070301</v>
      </c>
      <c r="J31">
        <v>0.10199999999999999</v>
      </c>
      <c r="K31">
        <v>2353630</v>
      </c>
      <c r="L31">
        <v>1970905.57511904</v>
      </c>
      <c r="M31">
        <v>0.83738972358401098</v>
      </c>
      <c r="N31">
        <v>0</v>
      </c>
      <c r="O31">
        <v>0</v>
      </c>
    </row>
    <row r="32" spans="1:15">
      <c r="A32" t="s">
        <v>634</v>
      </c>
      <c r="B32" t="s">
        <v>1443</v>
      </c>
      <c r="C32" t="s">
        <v>1444</v>
      </c>
      <c r="D32">
        <v>13789520</v>
      </c>
      <c r="E32">
        <v>3715.44</v>
      </c>
      <c r="F32">
        <v>4.5719999999999997E-3</v>
      </c>
      <c r="G32">
        <v>0.29527500000000001</v>
      </c>
      <c r="H32">
        <v>64.583333333333343</v>
      </c>
      <c r="I32">
        <v>11.111790695305</v>
      </c>
      <c r="J32">
        <v>9.1999999999999998E-2</v>
      </c>
      <c r="K32">
        <v>2539775</v>
      </c>
      <c r="L32">
        <v>2244297.1339913099</v>
      </c>
      <c r="M32">
        <v>0.88365982576854596</v>
      </c>
      <c r="N32">
        <v>0</v>
      </c>
      <c r="O32">
        <v>0</v>
      </c>
    </row>
    <row r="33" spans="1:15">
      <c r="A33" t="s">
        <v>635</v>
      </c>
      <c r="B33" t="s">
        <v>1443</v>
      </c>
      <c r="C33" t="s">
        <v>1444</v>
      </c>
      <c r="D33">
        <v>13789520</v>
      </c>
      <c r="E33">
        <v>3905.28</v>
      </c>
      <c r="F33">
        <v>4.5719999999999997E-3</v>
      </c>
      <c r="G33">
        <v>0.29527500000000001</v>
      </c>
      <c r="H33">
        <v>64.583333333333343</v>
      </c>
      <c r="I33">
        <v>12.720290447549999</v>
      </c>
      <c r="J33">
        <v>7.3999999999999996E-2</v>
      </c>
      <c r="K33">
        <v>2520845</v>
      </c>
      <c r="L33">
        <v>2435028.1546061002</v>
      </c>
      <c r="M33">
        <v>0.96595711144719498</v>
      </c>
      <c r="N33">
        <v>0</v>
      </c>
      <c r="O33">
        <v>0</v>
      </c>
    </row>
    <row r="34" spans="1:15">
      <c r="A34" t="s">
        <v>636</v>
      </c>
      <c r="B34" t="s">
        <v>1443</v>
      </c>
      <c r="C34" t="s">
        <v>1444</v>
      </c>
      <c r="D34">
        <v>13789520</v>
      </c>
      <c r="E34">
        <v>3945.96</v>
      </c>
      <c r="F34">
        <v>4.5719999999999997E-3</v>
      </c>
      <c r="G34">
        <v>0.29527500000000001</v>
      </c>
      <c r="H34">
        <v>64.583333333333343</v>
      </c>
      <c r="I34">
        <v>13.298604532476</v>
      </c>
      <c r="J34">
        <v>7.5999999999999998E-2</v>
      </c>
      <c r="K34">
        <v>2650200</v>
      </c>
      <c r="L34">
        <v>2475007.33968892</v>
      </c>
      <c r="M34">
        <v>0.93389455123723697</v>
      </c>
      <c r="N34">
        <v>0</v>
      </c>
      <c r="O34">
        <v>0</v>
      </c>
    </row>
    <row r="35" spans="1:15">
      <c r="A35" t="s">
        <v>637</v>
      </c>
      <c r="B35" t="s">
        <v>1443</v>
      </c>
      <c r="C35" t="s">
        <v>1444</v>
      </c>
      <c r="D35">
        <v>13789520</v>
      </c>
      <c r="E35">
        <v>3986.64</v>
      </c>
      <c r="F35">
        <v>4.5719999999999997E-3</v>
      </c>
      <c r="G35">
        <v>0.29527500000000001</v>
      </c>
      <c r="H35">
        <v>64.583333333333343</v>
      </c>
      <c r="I35">
        <v>13.843765034719</v>
      </c>
      <c r="J35">
        <v>7.2999999999999995E-2</v>
      </c>
      <c r="K35">
        <v>2681750</v>
      </c>
      <c r="L35">
        <v>2514971.1140733799</v>
      </c>
      <c r="M35">
        <v>0.93780968176503199</v>
      </c>
      <c r="N35">
        <v>0</v>
      </c>
      <c r="O35">
        <v>0</v>
      </c>
    </row>
    <row r="36" spans="1:15">
      <c r="A36" t="s">
        <v>638</v>
      </c>
      <c r="B36" t="s">
        <v>1443</v>
      </c>
      <c r="C36" t="s">
        <v>1444</v>
      </c>
      <c r="D36">
        <v>13789520</v>
      </c>
      <c r="E36">
        <v>4013.76</v>
      </c>
      <c r="F36">
        <v>4.5719999999999997E-3</v>
      </c>
      <c r="G36">
        <v>0.29527500000000001</v>
      </c>
      <c r="H36">
        <v>64.583333333333343</v>
      </c>
      <c r="I36">
        <v>10.581646687584</v>
      </c>
      <c r="J36">
        <v>8.1000000000000003E-2</v>
      </c>
      <c r="K36">
        <v>2501915</v>
      </c>
      <c r="L36">
        <v>2331577.8653712701</v>
      </c>
      <c r="M36">
        <v>0.93191729749862295</v>
      </c>
      <c r="N36">
        <v>0</v>
      </c>
      <c r="O36">
        <v>0</v>
      </c>
    </row>
    <row r="37" spans="1:15">
      <c r="A37" t="s">
        <v>639</v>
      </c>
      <c r="B37" t="s">
        <v>1443</v>
      </c>
      <c r="C37" t="s">
        <v>1444</v>
      </c>
      <c r="D37">
        <v>13789520</v>
      </c>
      <c r="E37">
        <v>4068</v>
      </c>
      <c r="F37">
        <v>4.5719999999999997E-3</v>
      </c>
      <c r="G37">
        <v>0.29527500000000001</v>
      </c>
      <c r="H37">
        <v>64.583333333333343</v>
      </c>
      <c r="I37">
        <v>9.5306082524190305</v>
      </c>
      <c r="J37">
        <v>9.0999999999999998E-2</v>
      </c>
      <c r="K37">
        <v>2587100</v>
      </c>
      <c r="L37">
        <v>2234420.2902329001</v>
      </c>
      <c r="M37">
        <v>0.86367758889602297</v>
      </c>
      <c r="N37">
        <v>0</v>
      </c>
      <c r="O37">
        <v>0</v>
      </c>
    </row>
    <row r="38" spans="1:15">
      <c r="A38" t="s">
        <v>640</v>
      </c>
      <c r="B38" t="s">
        <v>1443</v>
      </c>
      <c r="C38" t="s">
        <v>1444</v>
      </c>
      <c r="D38">
        <v>13789520</v>
      </c>
      <c r="E38">
        <v>4068</v>
      </c>
      <c r="F38">
        <v>4.5719999999999997E-3</v>
      </c>
      <c r="G38">
        <v>0.29527500000000001</v>
      </c>
      <c r="H38">
        <v>64.583333333333343</v>
      </c>
      <c r="I38">
        <v>10.054573651783</v>
      </c>
      <c r="J38">
        <v>8.6999999999999994E-2</v>
      </c>
      <c r="K38">
        <v>2587100</v>
      </c>
      <c r="L38">
        <v>2285662.4089494999</v>
      </c>
      <c r="M38">
        <v>0.88348436819199005</v>
      </c>
      <c r="N38">
        <v>0</v>
      </c>
      <c r="O38">
        <v>0</v>
      </c>
    </row>
    <row r="39" spans="1:15">
      <c r="A39" t="s">
        <v>641</v>
      </c>
      <c r="B39" t="s">
        <v>1443</v>
      </c>
      <c r="C39" t="s">
        <v>1444</v>
      </c>
      <c r="D39">
        <v>13789520</v>
      </c>
      <c r="E39">
        <v>4068</v>
      </c>
      <c r="F39">
        <v>4.5719999999999997E-3</v>
      </c>
      <c r="G39">
        <v>0.29527500000000001</v>
      </c>
      <c r="H39">
        <v>64.583333333333343</v>
      </c>
      <c r="I39">
        <v>11.111790695305</v>
      </c>
      <c r="J39">
        <v>8.5999999999999993E-2</v>
      </c>
      <c r="K39">
        <v>2665975</v>
      </c>
      <c r="L39">
        <v>2382751.9586717598</v>
      </c>
      <c r="M39">
        <v>0.89376380448869697</v>
      </c>
      <c r="N39">
        <v>0</v>
      </c>
      <c r="O39">
        <v>0</v>
      </c>
    </row>
    <row r="40" spans="1:15">
      <c r="A40" t="s">
        <v>642</v>
      </c>
      <c r="B40" t="s">
        <v>1443</v>
      </c>
      <c r="C40" t="s">
        <v>1444</v>
      </c>
      <c r="D40">
        <v>13789520</v>
      </c>
      <c r="E40">
        <v>2739.12</v>
      </c>
      <c r="F40">
        <v>4.7244000000000001E-3</v>
      </c>
      <c r="G40">
        <v>0.30480000000000002</v>
      </c>
      <c r="H40">
        <v>64.516129032258064</v>
      </c>
      <c r="I40">
        <v>125.280873969135</v>
      </c>
      <c r="J40">
        <v>-0.159</v>
      </c>
      <c r="K40">
        <v>5174200</v>
      </c>
      <c r="L40">
        <v>5407881.2884878702</v>
      </c>
      <c r="M40">
        <v>1.04516278622548</v>
      </c>
      <c r="N40">
        <v>1</v>
      </c>
      <c r="O40">
        <v>0</v>
      </c>
    </row>
    <row r="41" spans="1:15">
      <c r="A41" t="s">
        <v>643</v>
      </c>
      <c r="B41" t="s">
        <v>1443</v>
      </c>
      <c r="C41" t="s">
        <v>1444</v>
      </c>
      <c r="D41">
        <v>13789520</v>
      </c>
      <c r="E41">
        <v>2759.46</v>
      </c>
      <c r="F41">
        <v>4.7244000000000001E-3</v>
      </c>
      <c r="G41">
        <v>0.30480000000000002</v>
      </c>
      <c r="H41">
        <v>64.516129032258064</v>
      </c>
      <c r="I41">
        <v>34.981133756935002</v>
      </c>
      <c r="J41">
        <v>5.1999999999999998E-2</v>
      </c>
      <c r="K41">
        <v>2943615</v>
      </c>
      <c r="L41">
        <v>2956086.2573893899</v>
      </c>
      <c r="M41">
        <v>1.0042367148521101</v>
      </c>
      <c r="N41">
        <v>0</v>
      </c>
      <c r="O41">
        <v>0</v>
      </c>
    </row>
    <row r="42" spans="1:15">
      <c r="A42" t="s">
        <v>644</v>
      </c>
      <c r="B42" t="s">
        <v>1443</v>
      </c>
      <c r="C42" t="s">
        <v>1444</v>
      </c>
      <c r="D42">
        <v>13789520</v>
      </c>
      <c r="E42">
        <v>2759.46</v>
      </c>
      <c r="F42">
        <v>4.7244000000000001E-3</v>
      </c>
      <c r="G42">
        <v>0.30480000000000002</v>
      </c>
      <c r="H42">
        <v>64.516129032258064</v>
      </c>
      <c r="I42">
        <v>75.772394947606003</v>
      </c>
      <c r="J42">
        <v>-3.1E-2</v>
      </c>
      <c r="K42">
        <v>4227700</v>
      </c>
      <c r="L42">
        <v>4292357.5425925804</v>
      </c>
      <c r="M42">
        <v>1.0152937868326899</v>
      </c>
      <c r="N42">
        <v>1</v>
      </c>
      <c r="O42">
        <v>0</v>
      </c>
    </row>
    <row r="43" spans="1:15">
      <c r="A43" t="s">
        <v>645</v>
      </c>
      <c r="B43" t="s">
        <v>1443</v>
      </c>
      <c r="C43" t="s">
        <v>1444</v>
      </c>
      <c r="D43">
        <v>13789520</v>
      </c>
      <c r="E43">
        <v>2759.46</v>
      </c>
      <c r="F43">
        <v>4.7244000000000001E-3</v>
      </c>
      <c r="G43">
        <v>0.30480000000000002</v>
      </c>
      <c r="H43">
        <v>64.516129032258064</v>
      </c>
      <c r="I43">
        <v>76.349291711918994</v>
      </c>
      <c r="J43">
        <v>-3.5999999999999997E-2</v>
      </c>
      <c r="K43">
        <v>4196150</v>
      </c>
      <c r="L43">
        <v>4247868.9646079503</v>
      </c>
      <c r="M43">
        <v>1.0123253374183301</v>
      </c>
      <c r="N43">
        <v>1</v>
      </c>
      <c r="O43">
        <v>0</v>
      </c>
    </row>
    <row r="44" spans="1:15">
      <c r="A44" t="s">
        <v>646</v>
      </c>
      <c r="B44" t="s">
        <v>1443</v>
      </c>
      <c r="C44" t="s">
        <v>1444</v>
      </c>
      <c r="D44">
        <v>13789520</v>
      </c>
      <c r="E44">
        <v>2766.24</v>
      </c>
      <c r="F44">
        <v>4.7244000000000001E-3</v>
      </c>
      <c r="G44">
        <v>0.30480000000000002</v>
      </c>
      <c r="H44">
        <v>64.516129032258064</v>
      </c>
      <c r="I44">
        <v>75.772394947606003</v>
      </c>
      <c r="J44">
        <v>-3.2000000000000001E-2</v>
      </c>
      <c r="K44">
        <v>4224545</v>
      </c>
      <c r="L44">
        <v>4246808.5511449603</v>
      </c>
      <c r="M44">
        <v>1.00527004710447</v>
      </c>
      <c r="N44">
        <v>1</v>
      </c>
      <c r="O44">
        <v>0</v>
      </c>
    </row>
    <row r="45" spans="1:15">
      <c r="A45" t="s">
        <v>647</v>
      </c>
      <c r="B45" t="s">
        <v>1443</v>
      </c>
      <c r="C45" t="s">
        <v>1444</v>
      </c>
      <c r="D45">
        <v>13789520</v>
      </c>
      <c r="E45">
        <v>2779.8</v>
      </c>
      <c r="F45">
        <v>4.7244000000000001E-3</v>
      </c>
      <c r="G45">
        <v>0.30480000000000002</v>
      </c>
      <c r="H45">
        <v>64.516129032258064</v>
      </c>
      <c r="I45">
        <v>75.772394947606003</v>
      </c>
      <c r="J45">
        <v>-3.6999999999999998E-2</v>
      </c>
      <c r="K45">
        <v>4192995</v>
      </c>
      <c r="L45">
        <v>4269071.5594984097</v>
      </c>
      <c r="M45">
        <v>1.01814372769307</v>
      </c>
      <c r="N45">
        <v>1</v>
      </c>
      <c r="O45">
        <v>0</v>
      </c>
    </row>
    <row r="46" spans="1:15">
      <c r="A46" t="s">
        <v>648</v>
      </c>
      <c r="B46" t="s">
        <v>1443</v>
      </c>
      <c r="C46" t="s">
        <v>1444</v>
      </c>
      <c r="D46">
        <v>13789520</v>
      </c>
      <c r="E46">
        <v>2793.36</v>
      </c>
      <c r="F46">
        <v>4.7244000000000001E-3</v>
      </c>
      <c r="G46">
        <v>0.30480000000000002</v>
      </c>
      <c r="H46">
        <v>64.516129032258064</v>
      </c>
      <c r="I46">
        <v>74.093960955670994</v>
      </c>
      <c r="J46">
        <v>-3.6999999999999998E-2</v>
      </c>
      <c r="K46">
        <v>4126740</v>
      </c>
      <c r="L46">
        <v>4298268.7105153603</v>
      </c>
      <c r="M46">
        <v>1.04156518475003</v>
      </c>
      <c r="N46">
        <v>1</v>
      </c>
      <c r="O46">
        <v>0</v>
      </c>
    </row>
    <row r="47" spans="1:15">
      <c r="A47" t="s">
        <v>649</v>
      </c>
      <c r="B47" t="s">
        <v>1443</v>
      </c>
      <c r="C47" t="s">
        <v>1444</v>
      </c>
      <c r="D47">
        <v>13789520</v>
      </c>
      <c r="E47">
        <v>2793.36</v>
      </c>
      <c r="F47">
        <v>4.7244000000000001E-3</v>
      </c>
      <c r="G47">
        <v>0.30480000000000002</v>
      </c>
      <c r="H47">
        <v>64.516129032258064</v>
      </c>
      <c r="I47">
        <v>75.772394947606003</v>
      </c>
      <c r="J47">
        <v>-3.9E-2</v>
      </c>
      <c r="K47">
        <v>4164600</v>
      </c>
      <c r="L47">
        <v>4331354.6910840599</v>
      </c>
      <c r="M47">
        <v>1.0400409861893201</v>
      </c>
      <c r="N47">
        <v>1</v>
      </c>
      <c r="O47">
        <v>0</v>
      </c>
    </row>
    <row r="48" spans="1:15">
      <c r="A48" t="s">
        <v>650</v>
      </c>
      <c r="B48" t="s">
        <v>1443</v>
      </c>
      <c r="C48" t="s">
        <v>1444</v>
      </c>
      <c r="D48">
        <v>13789520</v>
      </c>
      <c r="E48">
        <v>2797.4279999999999</v>
      </c>
      <c r="F48">
        <v>4.7244000000000001E-3</v>
      </c>
      <c r="G48">
        <v>0.30480000000000002</v>
      </c>
      <c r="H48">
        <v>64.516129032258064</v>
      </c>
      <c r="I48">
        <v>77.408813648879004</v>
      </c>
      <c r="J48">
        <v>-3.5999999999999997E-2</v>
      </c>
      <c r="K48">
        <v>4312885</v>
      </c>
      <c r="L48">
        <v>4356822.4674026696</v>
      </c>
      <c r="M48">
        <v>1.0101874887465501</v>
      </c>
      <c r="N48">
        <v>1</v>
      </c>
      <c r="O48">
        <v>0</v>
      </c>
    </row>
    <row r="49" spans="1:15">
      <c r="A49" t="s">
        <v>651</v>
      </c>
      <c r="B49" t="s">
        <v>1443</v>
      </c>
      <c r="C49" t="s">
        <v>1444</v>
      </c>
      <c r="D49">
        <v>13789520</v>
      </c>
      <c r="E49">
        <v>2797.4279999999999</v>
      </c>
      <c r="F49">
        <v>4.7244000000000001E-3</v>
      </c>
      <c r="G49">
        <v>0.30480000000000002</v>
      </c>
      <c r="H49">
        <v>64.516129032258064</v>
      </c>
      <c r="I49">
        <v>75.772394947606003</v>
      </c>
      <c r="J49">
        <v>-3.3000000000000002E-2</v>
      </c>
      <c r="K49">
        <v>4259250</v>
      </c>
      <c r="L49">
        <v>4322646.1576964296</v>
      </c>
      <c r="M49">
        <v>1.01488434764253</v>
      </c>
      <c r="N49">
        <v>1</v>
      </c>
      <c r="O49">
        <v>0</v>
      </c>
    </row>
    <row r="50" spans="1:15">
      <c r="A50" t="s">
        <v>652</v>
      </c>
      <c r="B50" t="s">
        <v>1443</v>
      </c>
      <c r="C50" t="s">
        <v>1444</v>
      </c>
      <c r="D50">
        <v>13789520</v>
      </c>
      <c r="E50">
        <v>2820.48</v>
      </c>
      <c r="F50">
        <v>4.7244000000000001E-3</v>
      </c>
      <c r="G50">
        <v>0.30480000000000002</v>
      </c>
      <c r="H50">
        <v>64.516129032258064</v>
      </c>
      <c r="I50">
        <v>76.734292249819006</v>
      </c>
      <c r="J50">
        <v>-3.9E-2</v>
      </c>
      <c r="K50">
        <v>4284490</v>
      </c>
      <c r="L50">
        <v>4352637.6943044905</v>
      </c>
      <c r="M50">
        <v>1.0159056723914599</v>
      </c>
      <c r="N50">
        <v>1</v>
      </c>
      <c r="O50">
        <v>0</v>
      </c>
    </row>
    <row r="51" spans="1:15">
      <c r="A51" t="s">
        <v>653</v>
      </c>
      <c r="B51" t="s">
        <v>1443</v>
      </c>
      <c r="C51" t="s">
        <v>1444</v>
      </c>
      <c r="D51">
        <v>13789520</v>
      </c>
      <c r="E51">
        <v>2834.04</v>
      </c>
      <c r="F51">
        <v>4.7244000000000001E-3</v>
      </c>
      <c r="G51">
        <v>0.30480000000000002</v>
      </c>
      <c r="H51">
        <v>64.516129032258064</v>
      </c>
      <c r="I51">
        <v>77.987750558129093</v>
      </c>
      <c r="J51">
        <v>-4.4999999999999998E-2</v>
      </c>
      <c r="K51">
        <v>4290800</v>
      </c>
      <c r="L51">
        <v>4378330.3215079298</v>
      </c>
      <c r="M51">
        <v>1.02039953423789</v>
      </c>
      <c r="N51">
        <v>1</v>
      </c>
      <c r="O51">
        <v>0</v>
      </c>
    </row>
    <row r="52" spans="1:15">
      <c r="A52" t="s">
        <v>654</v>
      </c>
      <c r="B52" t="s">
        <v>1443</v>
      </c>
      <c r="C52" t="s">
        <v>1444</v>
      </c>
      <c r="D52">
        <v>13789520</v>
      </c>
      <c r="E52">
        <v>3417.12</v>
      </c>
      <c r="F52">
        <v>4.7244000000000001E-3</v>
      </c>
      <c r="G52">
        <v>0.30480000000000002</v>
      </c>
      <c r="H52">
        <v>64.516129032258064</v>
      </c>
      <c r="I52">
        <v>129.13304436149201</v>
      </c>
      <c r="J52">
        <v>-0.191</v>
      </c>
      <c r="K52">
        <v>6215350</v>
      </c>
      <c r="L52">
        <v>6321304.4911476104</v>
      </c>
      <c r="M52">
        <v>1.0170472284179699</v>
      </c>
      <c r="N52">
        <v>1</v>
      </c>
      <c r="O52">
        <v>0</v>
      </c>
    </row>
    <row r="53" spans="1:15">
      <c r="A53" t="s">
        <v>655</v>
      </c>
      <c r="B53" t="s">
        <v>1443</v>
      </c>
      <c r="C53" t="s">
        <v>1444</v>
      </c>
      <c r="D53">
        <v>13789520</v>
      </c>
      <c r="E53">
        <v>3451.02</v>
      </c>
      <c r="F53">
        <v>4.7244000000000001E-3</v>
      </c>
      <c r="G53">
        <v>0.30480000000000002</v>
      </c>
      <c r="H53">
        <v>64.516129032258064</v>
      </c>
      <c r="I53">
        <v>73.519946946860003</v>
      </c>
      <c r="J53">
        <v>-5.8999999999999997E-2</v>
      </c>
      <c r="K53">
        <v>4732500</v>
      </c>
      <c r="L53">
        <v>4871800.06428356</v>
      </c>
      <c r="M53">
        <v>1.02943477322421</v>
      </c>
      <c r="N53">
        <v>1</v>
      </c>
      <c r="O53">
        <v>0</v>
      </c>
    </row>
    <row r="54" spans="1:15">
      <c r="A54" t="s">
        <v>656</v>
      </c>
      <c r="B54" t="s">
        <v>1443</v>
      </c>
      <c r="C54" t="s">
        <v>1444</v>
      </c>
      <c r="D54">
        <v>13789520</v>
      </c>
      <c r="E54">
        <v>3579.84</v>
      </c>
      <c r="F54">
        <v>4.7244000000000001E-3</v>
      </c>
      <c r="G54">
        <v>0.30480000000000002</v>
      </c>
      <c r="H54">
        <v>64.516129032258064</v>
      </c>
      <c r="I54">
        <v>21.645417670491</v>
      </c>
      <c r="J54">
        <v>8.1000000000000003E-2</v>
      </c>
      <c r="K54">
        <v>3186550</v>
      </c>
      <c r="L54">
        <v>2810271.3650348498</v>
      </c>
      <c r="M54">
        <v>0.88191660731350596</v>
      </c>
      <c r="N54">
        <v>0</v>
      </c>
      <c r="O54">
        <v>0</v>
      </c>
    </row>
    <row r="55" spans="1:15">
      <c r="A55" t="s">
        <v>657</v>
      </c>
      <c r="B55" t="s">
        <v>1443</v>
      </c>
      <c r="C55" t="s">
        <v>1444</v>
      </c>
      <c r="D55">
        <v>13789520</v>
      </c>
      <c r="E55">
        <v>4068</v>
      </c>
      <c r="F55">
        <v>4.7244000000000001E-3</v>
      </c>
      <c r="G55">
        <v>0.30480000000000002</v>
      </c>
      <c r="H55">
        <v>64.516129032258064</v>
      </c>
      <c r="I55">
        <v>71.231419426159107</v>
      </c>
      <c r="J55">
        <v>-8.2000000000000003E-2</v>
      </c>
      <c r="K55">
        <v>5016450</v>
      </c>
      <c r="L55">
        <v>5411005.8050030796</v>
      </c>
      <c r="M55">
        <v>1.0786523946223101</v>
      </c>
      <c r="N55">
        <v>1</v>
      </c>
      <c r="O55">
        <v>0</v>
      </c>
    </row>
    <row r="56" spans="1:15">
      <c r="A56" t="s">
        <v>658</v>
      </c>
      <c r="B56" t="s">
        <v>1443</v>
      </c>
      <c r="C56" t="s">
        <v>1444</v>
      </c>
      <c r="D56">
        <v>13789520</v>
      </c>
      <c r="E56">
        <v>2752.68</v>
      </c>
      <c r="F56">
        <v>4.7498000000000002E-3</v>
      </c>
      <c r="G56">
        <v>0.3175</v>
      </c>
      <c r="H56">
        <v>66.844919786096256</v>
      </c>
      <c r="I56">
        <v>20.060761785651898</v>
      </c>
      <c r="J56">
        <v>0.11700000000000001</v>
      </c>
      <c r="K56">
        <v>2665975</v>
      </c>
      <c r="L56">
        <v>2199139.4045393802</v>
      </c>
      <c r="M56">
        <v>0.82489123286579302</v>
      </c>
      <c r="N56">
        <v>0</v>
      </c>
      <c r="O56">
        <v>0</v>
      </c>
    </row>
    <row r="57" spans="1:15">
      <c r="A57" t="s">
        <v>659</v>
      </c>
      <c r="B57" t="s">
        <v>1443</v>
      </c>
      <c r="C57" t="s">
        <v>1444</v>
      </c>
      <c r="D57">
        <v>13789520</v>
      </c>
      <c r="E57">
        <v>2861.16</v>
      </c>
      <c r="F57">
        <v>4.7498000000000002E-3</v>
      </c>
      <c r="G57">
        <v>0.3175</v>
      </c>
      <c r="H57">
        <v>66.844919786096256</v>
      </c>
      <c r="I57">
        <v>47.701208285978097</v>
      </c>
      <c r="J57">
        <v>5.2999999999999999E-2</v>
      </c>
      <c r="K57">
        <v>3691350</v>
      </c>
      <c r="L57">
        <v>3493580.79758554</v>
      </c>
      <c r="M57">
        <v>0.94642361130359898</v>
      </c>
      <c r="N57">
        <v>0</v>
      </c>
      <c r="O57">
        <v>0</v>
      </c>
    </row>
    <row r="58" spans="1:15">
      <c r="A58" t="s">
        <v>660</v>
      </c>
      <c r="B58" t="s">
        <v>1443</v>
      </c>
      <c r="C58" t="s">
        <v>1444</v>
      </c>
      <c r="D58">
        <v>13789520</v>
      </c>
      <c r="E58">
        <v>2861.16</v>
      </c>
      <c r="F58">
        <v>4.7498000000000002E-3</v>
      </c>
      <c r="G58">
        <v>0.3175</v>
      </c>
      <c r="H58">
        <v>66.844919786096256</v>
      </c>
      <c r="I58">
        <v>32.763691392416902</v>
      </c>
      <c r="J58">
        <v>7.9000000000000001E-2</v>
      </c>
      <c r="K58">
        <v>3129760</v>
      </c>
      <c r="L58">
        <v>2888183.17854416</v>
      </c>
      <c r="M58">
        <v>0.92281298839021597</v>
      </c>
      <c r="N58">
        <v>0</v>
      </c>
      <c r="O58">
        <v>0</v>
      </c>
    </row>
    <row r="59" spans="1:15">
      <c r="A59" t="s">
        <v>661</v>
      </c>
      <c r="B59" t="s">
        <v>1443</v>
      </c>
      <c r="C59" t="s">
        <v>1444</v>
      </c>
      <c r="D59">
        <v>13789520</v>
      </c>
      <c r="E59">
        <v>2861.16</v>
      </c>
      <c r="F59">
        <v>4.7498000000000002E-3</v>
      </c>
      <c r="G59">
        <v>0.3175</v>
      </c>
      <c r="H59">
        <v>66.844919786096256</v>
      </c>
      <c r="I59">
        <v>33.305294471072003</v>
      </c>
      <c r="J59">
        <v>8.6999999999999994E-2</v>
      </c>
      <c r="K59">
        <v>3249650</v>
      </c>
      <c r="L59">
        <v>2895161.8483130401</v>
      </c>
      <c r="M59">
        <v>0.89091497493977601</v>
      </c>
      <c r="N59">
        <v>0</v>
      </c>
      <c r="O59">
        <v>0</v>
      </c>
    </row>
    <row r="60" spans="1:15">
      <c r="A60" t="s">
        <v>662</v>
      </c>
      <c r="B60" t="s">
        <v>1443</v>
      </c>
      <c r="C60" t="s">
        <v>1444</v>
      </c>
      <c r="D60">
        <v>13789520</v>
      </c>
      <c r="E60">
        <v>3037.44</v>
      </c>
      <c r="F60">
        <v>4.7498000000000002E-3</v>
      </c>
      <c r="G60">
        <v>0.3175</v>
      </c>
      <c r="H60">
        <v>66.844919786096256</v>
      </c>
      <c r="I60">
        <v>62.157068361454002</v>
      </c>
      <c r="J60">
        <v>1.4999999999999999E-2</v>
      </c>
      <c r="K60">
        <v>4297110</v>
      </c>
      <c r="L60">
        <v>4095306.3014396601</v>
      </c>
      <c r="M60">
        <v>0.95303734403812301</v>
      </c>
      <c r="N60">
        <v>0</v>
      </c>
      <c r="O60">
        <v>0</v>
      </c>
    </row>
    <row r="61" spans="1:15">
      <c r="A61" t="s">
        <v>663</v>
      </c>
      <c r="B61" t="s">
        <v>1443</v>
      </c>
      <c r="C61" t="s">
        <v>1444</v>
      </c>
      <c r="D61">
        <v>13789520</v>
      </c>
      <c r="E61">
        <v>3240.84</v>
      </c>
      <c r="F61">
        <v>4.7498000000000002E-3</v>
      </c>
      <c r="G61">
        <v>0.3175</v>
      </c>
      <c r="H61">
        <v>66.844919786096256</v>
      </c>
      <c r="I61">
        <v>75.772394947606003</v>
      </c>
      <c r="J61">
        <v>-1.4E-2</v>
      </c>
      <c r="K61">
        <v>5016450</v>
      </c>
      <c r="L61">
        <v>4662853.2250242801</v>
      </c>
      <c r="M61">
        <v>0.92951254871956901</v>
      </c>
      <c r="N61">
        <v>0</v>
      </c>
      <c r="O61">
        <v>0</v>
      </c>
    </row>
    <row r="62" spans="1:15">
      <c r="A62" t="s">
        <v>664</v>
      </c>
      <c r="B62" t="s">
        <v>1443</v>
      </c>
      <c r="C62" t="s">
        <v>1444</v>
      </c>
      <c r="D62">
        <v>13789520</v>
      </c>
      <c r="E62">
        <v>3254.4</v>
      </c>
      <c r="F62">
        <v>4.7498000000000002E-3</v>
      </c>
      <c r="G62">
        <v>0.3175</v>
      </c>
      <c r="H62">
        <v>66.844919786096256</v>
      </c>
      <c r="I62">
        <v>76.878750163887005</v>
      </c>
      <c r="J62">
        <v>-0.09</v>
      </c>
      <c r="K62">
        <v>4101500</v>
      </c>
      <c r="L62">
        <v>4762030.9936915301</v>
      </c>
      <c r="M62">
        <v>1.1610462010707101</v>
      </c>
      <c r="N62">
        <v>1</v>
      </c>
      <c r="O62">
        <v>0</v>
      </c>
    </row>
    <row r="63" spans="1:15">
      <c r="A63" t="s">
        <v>665</v>
      </c>
      <c r="B63" t="s">
        <v>1443</v>
      </c>
      <c r="C63" t="s">
        <v>1444</v>
      </c>
      <c r="D63">
        <v>13789520</v>
      </c>
      <c r="E63">
        <v>3390</v>
      </c>
      <c r="F63">
        <v>4.7498000000000002E-3</v>
      </c>
      <c r="G63">
        <v>0.3175</v>
      </c>
      <c r="H63">
        <v>66.844919786096256</v>
      </c>
      <c r="I63">
        <v>106.434461202638</v>
      </c>
      <c r="J63">
        <v>-0.14399999999999999</v>
      </c>
      <c r="K63">
        <v>5300400</v>
      </c>
      <c r="L63">
        <v>5553390.4849257404</v>
      </c>
      <c r="M63">
        <v>1.0477304514613499</v>
      </c>
      <c r="N63">
        <v>1</v>
      </c>
      <c r="O63">
        <v>0</v>
      </c>
    </row>
    <row r="64" spans="1:15">
      <c r="A64" t="s">
        <v>666</v>
      </c>
      <c r="B64" t="s">
        <v>1443</v>
      </c>
      <c r="C64" t="s">
        <v>1444</v>
      </c>
      <c r="D64">
        <v>13789520</v>
      </c>
      <c r="E64">
        <v>3390</v>
      </c>
      <c r="F64">
        <v>4.7498000000000002E-3</v>
      </c>
      <c r="G64">
        <v>0.3175</v>
      </c>
      <c r="H64">
        <v>66.844919786096256</v>
      </c>
      <c r="I64">
        <v>79.631918733112002</v>
      </c>
      <c r="J64">
        <v>-2.7E-2</v>
      </c>
      <c r="K64">
        <v>5300400</v>
      </c>
      <c r="L64">
        <v>4874146.9220605604</v>
      </c>
      <c r="M64">
        <v>0.91958096031630798</v>
      </c>
      <c r="N64">
        <v>0</v>
      </c>
      <c r="O64">
        <v>0</v>
      </c>
    </row>
    <row r="65" spans="1:15">
      <c r="A65" t="s">
        <v>667</v>
      </c>
      <c r="B65" t="s">
        <v>1443</v>
      </c>
      <c r="C65" t="s">
        <v>1444</v>
      </c>
      <c r="D65">
        <v>13789520</v>
      </c>
      <c r="E65">
        <v>3403.56</v>
      </c>
      <c r="F65">
        <v>4.7498000000000002E-3</v>
      </c>
      <c r="G65">
        <v>0.3175</v>
      </c>
      <c r="H65">
        <v>66.844919786096256</v>
      </c>
      <c r="I65">
        <v>122.532052098694</v>
      </c>
      <c r="J65">
        <v>-0.17399999999999999</v>
      </c>
      <c r="K65">
        <v>5836750</v>
      </c>
      <c r="L65">
        <v>6056489.4872057997</v>
      </c>
      <c r="M65">
        <v>1.0376475756552499</v>
      </c>
      <c r="N65">
        <v>1</v>
      </c>
      <c r="O65">
        <v>0</v>
      </c>
    </row>
    <row r="66" spans="1:15">
      <c r="A66" t="s">
        <v>668</v>
      </c>
      <c r="B66" t="s">
        <v>1443</v>
      </c>
      <c r="C66" t="s">
        <v>1444</v>
      </c>
      <c r="D66">
        <v>13789520</v>
      </c>
      <c r="E66">
        <v>3403.56</v>
      </c>
      <c r="F66">
        <v>4.7498000000000002E-3</v>
      </c>
      <c r="G66">
        <v>0.3175</v>
      </c>
      <c r="H66">
        <v>66.844919786096256</v>
      </c>
      <c r="I66">
        <v>94.719875280991999</v>
      </c>
      <c r="J66">
        <v>-5.6000000000000001E-2</v>
      </c>
      <c r="K66">
        <v>5836750</v>
      </c>
      <c r="L66">
        <v>5259952.2041049898</v>
      </c>
      <c r="M66">
        <v>0.90117825915192395</v>
      </c>
      <c r="N66">
        <v>1</v>
      </c>
      <c r="O66">
        <v>0</v>
      </c>
    </row>
    <row r="67" spans="1:15">
      <c r="A67" t="s">
        <v>669</v>
      </c>
      <c r="B67" t="s">
        <v>1443</v>
      </c>
      <c r="C67" t="s">
        <v>1444</v>
      </c>
      <c r="D67">
        <v>13789520</v>
      </c>
      <c r="E67">
        <v>3457.8</v>
      </c>
      <c r="F67">
        <v>4.7498000000000002E-3</v>
      </c>
      <c r="G67">
        <v>0.3175</v>
      </c>
      <c r="H67">
        <v>66.844919786096256</v>
      </c>
      <c r="I67">
        <v>76.878750163887005</v>
      </c>
      <c r="J67">
        <v>-6.0999999999999999E-2</v>
      </c>
      <c r="K67">
        <v>4764050</v>
      </c>
      <c r="L67">
        <v>4899619.8933708696</v>
      </c>
      <c r="M67">
        <v>1.0284568577934501</v>
      </c>
      <c r="N67">
        <v>1</v>
      </c>
      <c r="O67">
        <v>0</v>
      </c>
    </row>
    <row r="68" spans="1:15">
      <c r="A68" t="s">
        <v>670</v>
      </c>
      <c r="B68" t="s">
        <v>1443</v>
      </c>
      <c r="C68" t="s">
        <v>1444</v>
      </c>
      <c r="D68">
        <v>13789520</v>
      </c>
      <c r="E68">
        <v>3471.36</v>
      </c>
      <c r="F68">
        <v>4.7498000000000002E-3</v>
      </c>
      <c r="G68">
        <v>0.3175</v>
      </c>
      <c r="H68">
        <v>66.844919786096256</v>
      </c>
      <c r="I68">
        <v>108.110241542381</v>
      </c>
      <c r="J68">
        <v>-0.128</v>
      </c>
      <c r="K68">
        <v>5742100</v>
      </c>
      <c r="L68">
        <v>5708588.6553509999</v>
      </c>
      <c r="M68">
        <v>0.99416392179707802</v>
      </c>
      <c r="N68">
        <v>1</v>
      </c>
      <c r="O68">
        <v>0</v>
      </c>
    </row>
    <row r="69" spans="1:15">
      <c r="A69" t="s">
        <v>671</v>
      </c>
      <c r="B69" t="s">
        <v>1443</v>
      </c>
      <c r="C69" t="s">
        <v>1444</v>
      </c>
      <c r="D69">
        <v>13789520</v>
      </c>
      <c r="E69">
        <v>3593.4</v>
      </c>
      <c r="F69">
        <v>4.7498000000000002E-3</v>
      </c>
      <c r="G69">
        <v>0.3175</v>
      </c>
      <c r="H69">
        <v>66.844919786096256</v>
      </c>
      <c r="I69">
        <v>162.570583241961</v>
      </c>
      <c r="J69">
        <v>-0.28399999999999997</v>
      </c>
      <c r="K69">
        <v>6941000</v>
      </c>
      <c r="L69">
        <v>7671844.1368228104</v>
      </c>
      <c r="M69">
        <v>1.1052937814180701</v>
      </c>
      <c r="N69">
        <v>1</v>
      </c>
      <c r="O69">
        <v>0</v>
      </c>
    </row>
    <row r="70" spans="1:15">
      <c r="A70" t="s">
        <v>672</v>
      </c>
      <c r="B70" t="s">
        <v>1443</v>
      </c>
      <c r="C70" t="s">
        <v>1444</v>
      </c>
      <c r="D70">
        <v>13789520</v>
      </c>
      <c r="E70">
        <v>3593.4</v>
      </c>
      <c r="F70">
        <v>4.7498000000000002E-3</v>
      </c>
      <c r="G70">
        <v>0.3175</v>
      </c>
      <c r="H70">
        <v>66.844919786096256</v>
      </c>
      <c r="I70">
        <v>129.13304436149201</v>
      </c>
      <c r="J70">
        <v>-0.14799999999999999</v>
      </c>
      <c r="K70">
        <v>6941000</v>
      </c>
      <c r="L70">
        <v>6499300.73418188</v>
      </c>
      <c r="M70">
        <v>0.93636374213829099</v>
      </c>
      <c r="N70">
        <v>1</v>
      </c>
      <c r="O70">
        <v>0</v>
      </c>
    </row>
    <row r="71" spans="1:15">
      <c r="A71" t="s">
        <v>673</v>
      </c>
      <c r="B71" t="s">
        <v>1443</v>
      </c>
      <c r="C71" t="s">
        <v>1444</v>
      </c>
      <c r="D71">
        <v>13789520</v>
      </c>
      <c r="E71">
        <v>3606.96</v>
      </c>
      <c r="F71">
        <v>4.7498000000000002E-3</v>
      </c>
      <c r="G71">
        <v>0.3175</v>
      </c>
      <c r="H71">
        <v>66.844919786096256</v>
      </c>
      <c r="I71">
        <v>133.053567562251</v>
      </c>
      <c r="J71">
        <v>-0.216</v>
      </c>
      <c r="K71">
        <v>6215350</v>
      </c>
      <c r="L71">
        <v>6554367.2696159799</v>
      </c>
      <c r="M71">
        <v>1.05454516151399</v>
      </c>
      <c r="N71">
        <v>1</v>
      </c>
      <c r="O71">
        <v>0</v>
      </c>
    </row>
    <row r="72" spans="1:15">
      <c r="A72" t="s">
        <v>674</v>
      </c>
      <c r="B72" t="s">
        <v>1443</v>
      </c>
      <c r="C72" t="s">
        <v>1444</v>
      </c>
      <c r="D72">
        <v>13789520</v>
      </c>
      <c r="E72">
        <v>3606.96</v>
      </c>
      <c r="F72">
        <v>4.7498000000000002E-3</v>
      </c>
      <c r="G72">
        <v>0.3175</v>
      </c>
      <c r="H72">
        <v>66.844919786096256</v>
      </c>
      <c r="I72">
        <v>101.93499791303</v>
      </c>
      <c r="J72">
        <v>-8.5000000000000006E-2</v>
      </c>
      <c r="K72">
        <v>6215350</v>
      </c>
      <c r="L72">
        <v>5748016.8108693399</v>
      </c>
      <c r="M72">
        <v>0.92480983546692297</v>
      </c>
      <c r="N72">
        <v>1</v>
      </c>
      <c r="O72">
        <v>0</v>
      </c>
    </row>
    <row r="73" spans="1:15">
      <c r="A73" t="s">
        <v>675</v>
      </c>
      <c r="B73" t="s">
        <v>1443</v>
      </c>
      <c r="C73" t="s">
        <v>1444</v>
      </c>
      <c r="D73">
        <v>13789520</v>
      </c>
      <c r="E73">
        <v>3647.64</v>
      </c>
      <c r="F73">
        <v>4.7498000000000002E-3</v>
      </c>
      <c r="G73">
        <v>0.3175</v>
      </c>
      <c r="H73">
        <v>66.844919786096256</v>
      </c>
      <c r="I73">
        <v>194.53713963824501</v>
      </c>
      <c r="J73">
        <v>-0.33400000000000002</v>
      </c>
      <c r="K73">
        <v>8171450</v>
      </c>
      <c r="L73">
        <v>8979702.2806377504</v>
      </c>
      <c r="M73">
        <v>1.0989117330018201</v>
      </c>
      <c r="N73">
        <v>1</v>
      </c>
      <c r="O73">
        <v>0</v>
      </c>
    </row>
    <row r="74" spans="1:15">
      <c r="A74" t="s">
        <v>676</v>
      </c>
      <c r="B74" t="s">
        <v>1443</v>
      </c>
      <c r="C74" t="s">
        <v>1444</v>
      </c>
      <c r="D74">
        <v>13789520</v>
      </c>
      <c r="E74">
        <v>3647.64</v>
      </c>
      <c r="F74">
        <v>4.7498000000000002E-3</v>
      </c>
      <c r="G74">
        <v>0.3175</v>
      </c>
      <c r="H74">
        <v>66.844919786096256</v>
      </c>
      <c r="I74">
        <v>189.342041365477</v>
      </c>
      <c r="J74">
        <v>-0.32900000000000001</v>
      </c>
      <c r="K74">
        <v>7950600</v>
      </c>
      <c r="L74">
        <v>8826418.3263821099</v>
      </c>
      <c r="M74">
        <v>1.11015751344328</v>
      </c>
      <c r="N74">
        <v>1</v>
      </c>
      <c r="O74">
        <v>0</v>
      </c>
    </row>
    <row r="75" spans="1:15">
      <c r="A75" t="s">
        <v>677</v>
      </c>
      <c r="B75" t="s">
        <v>1443</v>
      </c>
      <c r="C75" t="s">
        <v>1444</v>
      </c>
      <c r="D75">
        <v>13789520</v>
      </c>
      <c r="E75">
        <v>3701.88</v>
      </c>
      <c r="F75">
        <v>4.7498000000000002E-3</v>
      </c>
      <c r="G75">
        <v>0.3175</v>
      </c>
      <c r="H75">
        <v>66.844919786096256</v>
      </c>
      <c r="I75">
        <v>5.8532517687890504</v>
      </c>
      <c r="J75">
        <v>0.13</v>
      </c>
      <c r="K75">
        <v>2508225</v>
      </c>
      <c r="L75">
        <v>1796998.37843932</v>
      </c>
      <c r="M75">
        <v>0.71644225635232806</v>
      </c>
      <c r="N75">
        <v>0</v>
      </c>
      <c r="O75">
        <v>0</v>
      </c>
    </row>
    <row r="76" spans="1:15">
      <c r="A76" t="s">
        <v>678</v>
      </c>
      <c r="B76" t="s">
        <v>1443</v>
      </c>
      <c r="C76" t="s">
        <v>1444</v>
      </c>
      <c r="D76">
        <v>13789520</v>
      </c>
      <c r="E76">
        <v>3769.68</v>
      </c>
      <c r="F76">
        <v>4.7498000000000002E-3</v>
      </c>
      <c r="G76">
        <v>0.3175</v>
      </c>
      <c r="H76">
        <v>66.844919786096256</v>
      </c>
      <c r="I76">
        <v>6.6892269446740302</v>
      </c>
      <c r="J76">
        <v>0.13</v>
      </c>
      <c r="K76">
        <v>2637580</v>
      </c>
      <c r="L76">
        <v>1901715.83250496</v>
      </c>
      <c r="M76">
        <v>0.72100783009613301</v>
      </c>
      <c r="N76">
        <v>0</v>
      </c>
      <c r="O76">
        <v>0</v>
      </c>
    </row>
    <row r="77" spans="1:15">
      <c r="A77" t="s">
        <v>679</v>
      </c>
      <c r="B77" t="s">
        <v>1443</v>
      </c>
      <c r="C77" t="s">
        <v>1444</v>
      </c>
      <c r="D77">
        <v>13789520</v>
      </c>
      <c r="E77">
        <v>3783.24</v>
      </c>
      <c r="F77">
        <v>4.7498000000000002E-3</v>
      </c>
      <c r="G77">
        <v>0.3175</v>
      </c>
      <c r="H77">
        <v>66.844919786096256</v>
      </c>
      <c r="I77">
        <v>251.090091834417</v>
      </c>
      <c r="J77">
        <v>-0.45700000000000002</v>
      </c>
      <c r="K77">
        <v>9969800</v>
      </c>
      <c r="L77">
        <v>11697015.4646846</v>
      </c>
      <c r="M77">
        <v>1.17324474560018</v>
      </c>
      <c r="N77">
        <v>0</v>
      </c>
      <c r="O77">
        <v>0</v>
      </c>
    </row>
    <row r="78" spans="1:15">
      <c r="A78" t="s">
        <v>680</v>
      </c>
      <c r="B78" t="s">
        <v>1443</v>
      </c>
      <c r="C78" t="s">
        <v>1444</v>
      </c>
      <c r="D78">
        <v>13789520</v>
      </c>
      <c r="E78">
        <v>3905.28</v>
      </c>
      <c r="F78">
        <v>4.7498000000000002E-3</v>
      </c>
      <c r="G78">
        <v>0.3175</v>
      </c>
      <c r="H78">
        <v>66.844919786096256</v>
      </c>
      <c r="I78">
        <v>20.060761785651898</v>
      </c>
      <c r="J78">
        <v>8.8999999999999996E-2</v>
      </c>
      <c r="K78">
        <v>3344300</v>
      </c>
      <c r="L78">
        <v>2838618.4589116401</v>
      </c>
      <c r="M78">
        <v>0.848793008674952</v>
      </c>
      <c r="N78">
        <v>0</v>
      </c>
      <c r="O78">
        <v>0</v>
      </c>
    </row>
    <row r="79" spans="1:15">
      <c r="A79" t="s">
        <v>681</v>
      </c>
      <c r="B79" t="s">
        <v>1443</v>
      </c>
      <c r="C79" t="s">
        <v>1444</v>
      </c>
      <c r="D79">
        <v>13789520</v>
      </c>
      <c r="E79">
        <v>3973.08</v>
      </c>
      <c r="F79">
        <v>4.7498000000000002E-3</v>
      </c>
      <c r="G79">
        <v>0.3175</v>
      </c>
      <c r="H79">
        <v>66.844919786096256</v>
      </c>
      <c r="I79">
        <v>20.445546039298101</v>
      </c>
      <c r="J79">
        <v>7.1999999999999995E-2</v>
      </c>
      <c r="K79">
        <v>3129760</v>
      </c>
      <c r="L79">
        <v>2911653.3234708202</v>
      </c>
      <c r="M79">
        <v>0.93031201225359705</v>
      </c>
      <c r="N79">
        <v>0</v>
      </c>
      <c r="O79">
        <v>0</v>
      </c>
    </row>
    <row r="80" spans="1:15">
      <c r="A80" t="s">
        <v>682</v>
      </c>
      <c r="B80" t="s">
        <v>1443</v>
      </c>
      <c r="C80" t="s">
        <v>1444</v>
      </c>
      <c r="D80">
        <v>13789520</v>
      </c>
      <c r="E80">
        <v>2766.24</v>
      </c>
      <c r="F80">
        <v>7.7723999999999996E-3</v>
      </c>
      <c r="G80">
        <v>0.59055000000000002</v>
      </c>
      <c r="H80">
        <v>75.980392156862749</v>
      </c>
      <c r="I80">
        <v>23.839287782165002</v>
      </c>
      <c r="J80">
        <v>8.3000000000000004E-2</v>
      </c>
      <c r="K80">
        <v>2236895</v>
      </c>
      <c r="L80">
        <v>2092926.9745094201</v>
      </c>
      <c r="M80">
        <v>0.93563934583850294</v>
      </c>
      <c r="N80">
        <v>0</v>
      </c>
      <c r="O80">
        <v>0</v>
      </c>
    </row>
    <row r="81" spans="1:16">
      <c r="A81" t="s">
        <v>683</v>
      </c>
      <c r="B81" t="s">
        <v>1443</v>
      </c>
      <c r="C81" t="s">
        <v>1444</v>
      </c>
      <c r="D81">
        <v>13789520</v>
      </c>
      <c r="E81">
        <v>2766.24</v>
      </c>
      <c r="F81">
        <v>7.7723999999999996E-3</v>
      </c>
      <c r="G81">
        <v>0.59055000000000002</v>
      </c>
      <c r="H81">
        <v>75.980392156862749</v>
      </c>
      <c r="I81">
        <v>24.392929823915001</v>
      </c>
      <c r="J81">
        <v>8.2000000000000003E-2</v>
      </c>
      <c r="K81">
        <v>2255825</v>
      </c>
      <c r="L81">
        <v>2120762.1501219599</v>
      </c>
      <c r="M81">
        <v>0.94012707108129501</v>
      </c>
      <c r="N81">
        <v>0</v>
      </c>
      <c r="O81">
        <v>0</v>
      </c>
    </row>
    <row r="82" spans="1:16">
      <c r="A82" t="s">
        <v>684</v>
      </c>
      <c r="B82" t="s">
        <v>1443</v>
      </c>
      <c r="C82" t="s">
        <v>1444</v>
      </c>
      <c r="D82">
        <v>13789520</v>
      </c>
      <c r="E82">
        <v>2888.28</v>
      </c>
      <c r="F82">
        <v>7.7723999999999996E-3</v>
      </c>
      <c r="G82">
        <v>0.59055000000000002</v>
      </c>
      <c r="H82">
        <v>75.980392156862749</v>
      </c>
      <c r="I82">
        <v>33.848400181536</v>
      </c>
      <c r="J82">
        <v>4.9000000000000002E-2</v>
      </c>
      <c r="K82">
        <v>2527155</v>
      </c>
      <c r="L82">
        <v>2551966.1675147801</v>
      </c>
      <c r="M82">
        <v>1.0098178257822601</v>
      </c>
      <c r="N82">
        <v>0</v>
      </c>
      <c r="O82">
        <v>0</v>
      </c>
    </row>
    <row r="83" spans="1:16">
      <c r="A83" t="s">
        <v>685</v>
      </c>
      <c r="B83" t="s">
        <v>1443</v>
      </c>
      <c r="C83" t="s">
        <v>1444</v>
      </c>
      <c r="D83">
        <v>13789520</v>
      </c>
      <c r="E83">
        <v>2915.4</v>
      </c>
      <c r="F83">
        <v>7.7723999999999996E-3</v>
      </c>
      <c r="G83">
        <v>0.59055000000000002</v>
      </c>
      <c r="H83">
        <v>75.980392156862749</v>
      </c>
      <c r="I83">
        <v>22.738171226725999</v>
      </c>
      <c r="J83">
        <v>8.1000000000000003E-2</v>
      </c>
      <c r="K83">
        <v>2271600</v>
      </c>
      <c r="L83">
        <v>2115802.01848609</v>
      </c>
      <c r="M83">
        <v>0.93141486990935296</v>
      </c>
      <c r="N83">
        <v>0</v>
      </c>
      <c r="O83">
        <v>0</v>
      </c>
    </row>
    <row r="84" spans="1:16">
      <c r="A84" t="s">
        <v>686</v>
      </c>
      <c r="B84" t="s">
        <v>1443</v>
      </c>
      <c r="C84" t="s">
        <v>1444</v>
      </c>
      <c r="D84">
        <v>13789520</v>
      </c>
      <c r="E84">
        <v>2915.4</v>
      </c>
      <c r="F84">
        <v>7.7723999999999996E-3</v>
      </c>
      <c r="G84">
        <v>0.59055000000000002</v>
      </c>
      <c r="H84">
        <v>75.980392156862749</v>
      </c>
      <c r="I84">
        <v>23.287694674756001</v>
      </c>
      <c r="J84">
        <v>7.6999999999999999E-2</v>
      </c>
      <c r="K84">
        <v>2258980</v>
      </c>
      <c r="L84">
        <v>2162494.18411357</v>
      </c>
      <c r="M84">
        <v>0.95728788396248299</v>
      </c>
      <c r="N84">
        <v>0</v>
      </c>
      <c r="O84">
        <v>0</v>
      </c>
    </row>
    <row r="85" spans="1:16">
      <c r="A85" t="s">
        <v>687</v>
      </c>
      <c r="B85" t="s">
        <v>1443</v>
      </c>
      <c r="C85" t="s">
        <v>1444</v>
      </c>
      <c r="D85">
        <v>13789520</v>
      </c>
      <c r="E85">
        <v>2996.76</v>
      </c>
      <c r="F85">
        <v>7.7723999999999996E-3</v>
      </c>
      <c r="G85">
        <v>0.59055000000000002</v>
      </c>
      <c r="H85">
        <v>75.980392156862749</v>
      </c>
      <c r="I85">
        <v>35.528781735236997</v>
      </c>
      <c r="J85">
        <v>3.6999999999999998E-2</v>
      </c>
      <c r="K85">
        <v>2587100</v>
      </c>
      <c r="L85">
        <v>2699578.3294795798</v>
      </c>
      <c r="M85">
        <v>1.0434766068105501</v>
      </c>
      <c r="N85">
        <v>0</v>
      </c>
      <c r="O85">
        <v>0</v>
      </c>
    </row>
    <row r="86" spans="1:16">
      <c r="A86" t="s">
        <v>688</v>
      </c>
      <c r="B86" t="s">
        <v>1443</v>
      </c>
      <c r="C86" t="s">
        <v>1444</v>
      </c>
      <c r="D86">
        <v>13789520</v>
      </c>
      <c r="E86">
        <v>3051</v>
      </c>
      <c r="F86">
        <v>7.7723999999999996E-3</v>
      </c>
      <c r="G86">
        <v>0.59055000000000002</v>
      </c>
      <c r="H86">
        <v>75.980392156862749</v>
      </c>
      <c r="I86">
        <v>35.528781735236997</v>
      </c>
      <c r="J86">
        <v>3.4000000000000002E-2</v>
      </c>
      <c r="K86">
        <v>2602875</v>
      </c>
      <c r="L86">
        <v>2737721.4739390202</v>
      </c>
      <c r="M86">
        <v>1.0518067421366799</v>
      </c>
      <c r="N86">
        <v>0</v>
      </c>
      <c r="O86">
        <v>0</v>
      </c>
    </row>
    <row r="87" spans="1:16">
      <c r="A87" t="s">
        <v>689</v>
      </c>
      <c r="B87" t="s">
        <v>1443</v>
      </c>
      <c r="C87" t="s">
        <v>1444</v>
      </c>
      <c r="D87">
        <v>13789520</v>
      </c>
      <c r="E87">
        <v>3051</v>
      </c>
      <c r="F87">
        <v>7.7723999999999996E-3</v>
      </c>
      <c r="G87">
        <v>0.59055000000000002</v>
      </c>
      <c r="H87">
        <v>75.980392156862749</v>
      </c>
      <c r="I87">
        <v>36.077880097391002</v>
      </c>
      <c r="J87">
        <v>3.3000000000000002E-2</v>
      </c>
      <c r="K87">
        <v>2618650</v>
      </c>
      <c r="L87">
        <v>2733462.59058196</v>
      </c>
      <c r="M87">
        <v>1.04384419093119</v>
      </c>
      <c r="N87">
        <v>0</v>
      </c>
      <c r="O87">
        <v>0</v>
      </c>
    </row>
    <row r="88" spans="1:16">
      <c r="A88" t="s">
        <v>1218</v>
      </c>
      <c r="B88" t="s">
        <v>1282</v>
      </c>
      <c r="C88" t="s">
        <v>1448</v>
      </c>
      <c r="D88">
        <v>15513203.909628799</v>
      </c>
      <c r="E88">
        <v>2454.7763</v>
      </c>
      <c r="F88">
        <v>1.905E-3</v>
      </c>
      <c r="G88">
        <v>0.69596000000000002</v>
      </c>
      <c r="H88">
        <v>365.33333333333337</v>
      </c>
      <c r="I88">
        <v>320.37320443502102</v>
      </c>
      <c r="J88">
        <v>-3.1E-2</v>
      </c>
      <c r="K88">
        <v>2492126.1</v>
      </c>
      <c r="L88">
        <v>4103539.8115552701</v>
      </c>
      <c r="M88">
        <v>1.64660199640591</v>
      </c>
      <c r="O88">
        <v>1</v>
      </c>
      <c r="P88" t="s">
        <v>1449</v>
      </c>
    </row>
    <row r="89" spans="1:16">
      <c r="A89" t="s">
        <v>1219</v>
      </c>
      <c r="B89" t="s">
        <v>1282</v>
      </c>
      <c r="C89" t="s">
        <v>1448</v>
      </c>
      <c r="D89">
        <v>15513203.909628799</v>
      </c>
      <c r="E89">
        <v>2495.4632000000001</v>
      </c>
      <c r="F89">
        <v>1.905E-3</v>
      </c>
      <c r="G89">
        <v>0.69596000000000002</v>
      </c>
      <c r="H89">
        <v>365.33333333333337</v>
      </c>
      <c r="I89">
        <v>318.68763943502103</v>
      </c>
      <c r="J89">
        <v>-8.6999999999999994E-2</v>
      </c>
      <c r="K89">
        <v>2429034.2999999998</v>
      </c>
      <c r="L89">
        <v>4118039.9982101601</v>
      </c>
      <c r="M89">
        <v>1.69534040676583</v>
      </c>
      <c r="O89">
        <v>1</v>
      </c>
    </row>
    <row r="90" spans="1:16">
      <c r="A90" t="s">
        <v>1220</v>
      </c>
      <c r="B90" t="s">
        <v>1282</v>
      </c>
      <c r="C90" t="s">
        <v>1448</v>
      </c>
      <c r="D90">
        <v>15513203.909628799</v>
      </c>
      <c r="E90">
        <v>3065.0798</v>
      </c>
      <c r="F90">
        <v>1.905E-3</v>
      </c>
      <c r="G90">
        <v>0.69596000000000002</v>
      </c>
      <c r="H90">
        <v>365.33333333333337</v>
      </c>
      <c r="I90">
        <v>320.37320443502102</v>
      </c>
      <c r="J90">
        <v>-8.7999999999999995E-2</v>
      </c>
      <c r="K90">
        <v>2996860.5</v>
      </c>
      <c r="L90">
        <v>4967650.1041848296</v>
      </c>
      <c r="M90">
        <v>1.6576180653670201</v>
      </c>
      <c r="O90">
        <v>1</v>
      </c>
      <c r="P90" t="s">
        <v>1450</v>
      </c>
    </row>
    <row r="91" spans="1:16">
      <c r="A91" t="s">
        <v>1221</v>
      </c>
      <c r="B91" t="s">
        <v>1282</v>
      </c>
      <c r="C91" t="s">
        <v>1448</v>
      </c>
      <c r="D91">
        <v>15513203.909628799</v>
      </c>
      <c r="E91">
        <v>3173.5781999999999</v>
      </c>
      <c r="F91">
        <v>1.905E-3</v>
      </c>
      <c r="G91">
        <v>0.69596000000000002</v>
      </c>
      <c r="H91">
        <v>365.33333333333337</v>
      </c>
      <c r="I91">
        <v>320.93507143502097</v>
      </c>
      <c r="J91">
        <v>-9.6000000000000002E-2</v>
      </c>
      <c r="K91">
        <v>3091498.2</v>
      </c>
      <c r="L91">
        <v>5093450.0339398701</v>
      </c>
      <c r="M91">
        <v>1.64756687677834</v>
      </c>
      <c r="O91">
        <v>1</v>
      </c>
      <c r="P91" t="s">
        <v>1450</v>
      </c>
    </row>
    <row r="92" spans="1:16">
      <c r="A92" t="s">
        <v>1222</v>
      </c>
      <c r="B92" t="s">
        <v>1282</v>
      </c>
      <c r="C92" t="s">
        <v>1448</v>
      </c>
      <c r="D92">
        <v>15513203.909628799</v>
      </c>
      <c r="E92">
        <v>3688.9456</v>
      </c>
      <c r="F92">
        <v>1.905E-3</v>
      </c>
      <c r="G92">
        <v>0.69596000000000002</v>
      </c>
      <c r="H92">
        <v>365.33333333333337</v>
      </c>
      <c r="I92">
        <v>318.18198243502098</v>
      </c>
      <c r="J92">
        <v>-4.3999999999999997E-2</v>
      </c>
      <c r="K92">
        <v>3523677.03</v>
      </c>
      <c r="L92">
        <v>5712986.8110615397</v>
      </c>
      <c r="M92">
        <v>1.62131397469806</v>
      </c>
      <c r="O92">
        <v>1</v>
      </c>
      <c r="P92" t="s">
        <v>1451</v>
      </c>
    </row>
    <row r="93" spans="1:16">
      <c r="A93" t="s">
        <v>1223</v>
      </c>
      <c r="B93" t="s">
        <v>1282</v>
      </c>
      <c r="C93" t="s">
        <v>1448</v>
      </c>
      <c r="D93">
        <v>15513203.909628799</v>
      </c>
      <c r="E93">
        <v>3743.1948000000002</v>
      </c>
      <c r="F93">
        <v>1.905E-3</v>
      </c>
      <c r="G93">
        <v>0.69596000000000002</v>
      </c>
      <c r="H93">
        <v>365.33333333333337</v>
      </c>
      <c r="I93">
        <v>318.18198243502098</v>
      </c>
      <c r="J93">
        <v>-0.06</v>
      </c>
      <c r="K93">
        <v>3722416.2</v>
      </c>
      <c r="L93">
        <v>5857856.4964843104</v>
      </c>
      <c r="M93">
        <v>1.5736704822218199</v>
      </c>
      <c r="O93">
        <v>1</v>
      </c>
    </row>
    <row r="94" spans="1:16">
      <c r="A94" t="s">
        <v>1224</v>
      </c>
      <c r="B94" t="s">
        <v>1282</v>
      </c>
      <c r="C94" t="s">
        <v>1448</v>
      </c>
      <c r="D94">
        <v>15513203.909628799</v>
      </c>
      <c r="E94">
        <v>3878.8177999999998</v>
      </c>
      <c r="F94">
        <v>1.905E-3</v>
      </c>
      <c r="G94">
        <v>0.69596000000000002</v>
      </c>
      <c r="H94">
        <v>365.33333333333337</v>
      </c>
      <c r="I94">
        <v>317.62014843501998</v>
      </c>
      <c r="J94">
        <v>-0.105</v>
      </c>
      <c r="K94">
        <v>3753962.1</v>
      </c>
      <c r="L94">
        <v>5959564.8265646202</v>
      </c>
      <c r="M94">
        <v>1.58753995586813</v>
      </c>
      <c r="O94">
        <v>1</v>
      </c>
    </row>
    <row r="95" spans="1:16">
      <c r="A95" t="s">
        <v>1225</v>
      </c>
      <c r="B95" t="s">
        <v>1284</v>
      </c>
      <c r="C95" t="s">
        <v>1448</v>
      </c>
      <c r="D95">
        <v>17236893.2329209</v>
      </c>
      <c r="E95">
        <v>2414.0893999999998</v>
      </c>
      <c r="F95">
        <v>1.905E-3</v>
      </c>
      <c r="G95">
        <v>0.69596000000000002</v>
      </c>
      <c r="H95">
        <v>365.33333333333337</v>
      </c>
      <c r="I95">
        <v>328.85427459859</v>
      </c>
      <c r="J95">
        <v>-8.5999999999999993E-2</v>
      </c>
      <c r="K95">
        <v>2492126.1</v>
      </c>
      <c r="L95">
        <v>4678544.3726728503</v>
      </c>
      <c r="M95">
        <v>1.8773305141633301</v>
      </c>
      <c r="O95">
        <v>1</v>
      </c>
    </row>
    <row r="96" spans="1:16">
      <c r="A96" t="s">
        <v>1226</v>
      </c>
      <c r="B96" t="s">
        <v>1284</v>
      </c>
      <c r="C96" t="s">
        <v>1448</v>
      </c>
      <c r="D96">
        <v>17236893.2329209</v>
      </c>
      <c r="E96">
        <v>2983.7060000000001</v>
      </c>
      <c r="F96">
        <v>1.905E-3</v>
      </c>
      <c r="G96">
        <v>0.69596000000000002</v>
      </c>
      <c r="H96">
        <v>365.33333333333337</v>
      </c>
      <c r="I96">
        <v>328.29181383811402</v>
      </c>
      <c r="J96">
        <v>-0.114</v>
      </c>
      <c r="K96">
        <v>3028406.4</v>
      </c>
      <c r="L96">
        <v>5601741.3590658503</v>
      </c>
      <c r="M96">
        <v>1.8497323737877001</v>
      </c>
      <c r="O96">
        <v>1</v>
      </c>
    </row>
    <row r="97" spans="1:15">
      <c r="A97" t="s">
        <v>1227</v>
      </c>
      <c r="B97" t="s">
        <v>1284</v>
      </c>
      <c r="C97" t="s">
        <v>1448</v>
      </c>
      <c r="D97">
        <v>17236893.2329209</v>
      </c>
      <c r="E97">
        <v>3051.5174999999999</v>
      </c>
      <c r="F97">
        <v>1.905E-3</v>
      </c>
      <c r="G97">
        <v>0.69596000000000002</v>
      </c>
      <c r="H97">
        <v>365.33333333333337</v>
      </c>
      <c r="I97">
        <v>328.85427459859</v>
      </c>
      <c r="J97">
        <v>-0.156</v>
      </c>
      <c r="K97">
        <v>3028406.4</v>
      </c>
      <c r="L97">
        <v>5698960.64201428</v>
      </c>
      <c r="M97">
        <v>1.8818348297026</v>
      </c>
      <c r="O97">
        <v>1</v>
      </c>
    </row>
    <row r="98" spans="1:15">
      <c r="A98" t="s">
        <v>1228</v>
      </c>
      <c r="B98" t="s">
        <v>1284</v>
      </c>
      <c r="C98" t="s">
        <v>1448</v>
      </c>
      <c r="D98">
        <v>17236893.2329209</v>
      </c>
      <c r="E98">
        <v>3607.5718000000002</v>
      </c>
      <c r="F98">
        <v>1.905E-3</v>
      </c>
      <c r="G98">
        <v>0.69596000000000002</v>
      </c>
      <c r="H98">
        <v>365.33333333333337</v>
      </c>
      <c r="I98">
        <v>326.660740146759</v>
      </c>
      <c r="J98">
        <v>-7.5999999999999998E-2</v>
      </c>
      <c r="K98">
        <v>3722416.2</v>
      </c>
      <c r="L98">
        <v>6461601.5697136298</v>
      </c>
      <c r="M98">
        <v>1.73586219878197</v>
      </c>
      <c r="O98">
        <v>1</v>
      </c>
    </row>
    <row r="99" spans="1:15">
      <c r="A99" t="s">
        <v>1229</v>
      </c>
      <c r="B99" t="s">
        <v>1284</v>
      </c>
      <c r="C99" t="s">
        <v>1448</v>
      </c>
      <c r="D99">
        <v>17236893.2329209</v>
      </c>
      <c r="E99">
        <v>3648.2586999999999</v>
      </c>
      <c r="F99">
        <v>1.905E-3</v>
      </c>
      <c r="G99">
        <v>0.69596000000000002</v>
      </c>
      <c r="H99">
        <v>365.33333333333337</v>
      </c>
      <c r="I99">
        <v>329.97922670934503</v>
      </c>
      <c r="J99">
        <v>-9.7000000000000003E-2</v>
      </c>
      <c r="K99">
        <v>3753962.1</v>
      </c>
      <c r="L99">
        <v>6589494.9067343203</v>
      </c>
      <c r="M99">
        <v>1.75534401552278</v>
      </c>
      <c r="O99">
        <v>1</v>
      </c>
    </row>
    <row r="100" spans="1:15">
      <c r="A100" t="s">
        <v>1230</v>
      </c>
      <c r="B100" t="s">
        <v>1284</v>
      </c>
      <c r="C100" t="s">
        <v>1448</v>
      </c>
      <c r="D100">
        <v>17236893.2329209</v>
      </c>
      <c r="E100">
        <v>3661.8209999999999</v>
      </c>
      <c r="F100">
        <v>1.905E-3</v>
      </c>
      <c r="G100">
        <v>0.69596000000000002</v>
      </c>
      <c r="H100">
        <v>365.33333333333337</v>
      </c>
      <c r="I100">
        <v>327.72936386354797</v>
      </c>
      <c r="J100">
        <v>-0.13800000000000001</v>
      </c>
      <c r="K100">
        <v>3659324.4</v>
      </c>
      <c r="L100">
        <v>6577232.2883574301</v>
      </c>
      <c r="M100">
        <v>1.7973897827581</v>
      </c>
      <c r="O100">
        <v>1</v>
      </c>
    </row>
    <row r="101" spans="1:15">
      <c r="A101" t="s">
        <v>1231</v>
      </c>
      <c r="B101" t="s">
        <v>1286</v>
      </c>
      <c r="C101" t="s">
        <v>1448</v>
      </c>
      <c r="D101">
        <v>18960582.556212999</v>
      </c>
      <c r="E101">
        <v>2793.8337999999999</v>
      </c>
      <c r="F101">
        <v>1.905E-3</v>
      </c>
      <c r="G101">
        <v>0.69596000000000002</v>
      </c>
      <c r="H101">
        <v>365.33333333333337</v>
      </c>
      <c r="I101">
        <v>335.99053269906699</v>
      </c>
      <c r="J101">
        <v>-0.11899999999999999</v>
      </c>
      <c r="K101">
        <v>2996860.5</v>
      </c>
      <c r="L101">
        <v>6254584.3992725099</v>
      </c>
      <c r="M101">
        <v>2.0870455596022901</v>
      </c>
      <c r="O101">
        <v>1</v>
      </c>
    </row>
    <row r="102" spans="1:15">
      <c r="A102" t="s">
        <v>1232</v>
      </c>
      <c r="B102" t="s">
        <v>1286</v>
      </c>
      <c r="C102" t="s">
        <v>1448</v>
      </c>
      <c r="D102">
        <v>18960582.556212999</v>
      </c>
      <c r="E102">
        <v>2861.6453000000001</v>
      </c>
      <c r="F102">
        <v>1.905E-3</v>
      </c>
      <c r="G102">
        <v>0.69596000000000002</v>
      </c>
      <c r="H102">
        <v>365.33333333333337</v>
      </c>
      <c r="I102">
        <v>336.55358306845602</v>
      </c>
      <c r="J102">
        <v>-0.33800000000000002</v>
      </c>
      <c r="K102">
        <v>2776039.2</v>
      </c>
      <c r="L102">
        <v>6377046.1853391696</v>
      </c>
      <c r="M102">
        <v>2.2971744006133501</v>
      </c>
      <c r="O102">
        <v>1</v>
      </c>
    </row>
    <row r="103" spans="1:15">
      <c r="A103" t="s">
        <v>1233</v>
      </c>
      <c r="B103" t="s">
        <v>1286</v>
      </c>
      <c r="C103" t="s">
        <v>1448</v>
      </c>
      <c r="D103">
        <v>18960582.556212999</v>
      </c>
      <c r="E103">
        <v>3471.9488000000001</v>
      </c>
      <c r="F103">
        <v>1.905E-3</v>
      </c>
      <c r="G103">
        <v>0.69596000000000002</v>
      </c>
      <c r="H103">
        <v>365.33333333333337</v>
      </c>
      <c r="I103">
        <v>335.42749733589602</v>
      </c>
      <c r="J103">
        <v>-0.23100000000000001</v>
      </c>
      <c r="K103">
        <v>3533140.8</v>
      </c>
      <c r="L103">
        <v>7244332.8129443796</v>
      </c>
      <c r="M103">
        <v>2.0503945987503198</v>
      </c>
      <c r="O103">
        <v>1</v>
      </c>
    </row>
    <row r="104" spans="1:15">
      <c r="A104" t="s">
        <v>1234</v>
      </c>
      <c r="B104" t="s">
        <v>1286</v>
      </c>
      <c r="C104" t="s">
        <v>1448</v>
      </c>
      <c r="D104">
        <v>18960582.556212999</v>
      </c>
      <c r="E104">
        <v>3648.2586999999999</v>
      </c>
      <c r="F104">
        <v>1.905E-3</v>
      </c>
      <c r="G104">
        <v>0.69596000000000002</v>
      </c>
      <c r="H104">
        <v>365.33333333333337</v>
      </c>
      <c r="I104">
        <v>338.18651099653101</v>
      </c>
      <c r="J104">
        <v>-0.35099999999999998</v>
      </c>
      <c r="K104">
        <v>3533140.8</v>
      </c>
      <c r="L104">
        <v>7530132.0858280696</v>
      </c>
      <c r="M104">
        <v>2.1312855932115902</v>
      </c>
      <c r="O104">
        <v>1</v>
      </c>
    </row>
    <row r="105" spans="1:15">
      <c r="A105" t="s">
        <v>1235</v>
      </c>
      <c r="B105" t="s">
        <v>1286</v>
      </c>
      <c r="C105" t="s">
        <v>1448</v>
      </c>
      <c r="D105">
        <v>18960582.556212999</v>
      </c>
      <c r="E105">
        <v>3783.8816999999999</v>
      </c>
      <c r="F105">
        <v>1.905E-3</v>
      </c>
      <c r="G105">
        <v>0.69596000000000002</v>
      </c>
      <c r="H105">
        <v>365.33333333333337</v>
      </c>
      <c r="I105">
        <v>334.86447729169299</v>
      </c>
      <c r="J105">
        <v>-0.38700000000000001</v>
      </c>
      <c r="K105">
        <v>3564686.7</v>
      </c>
      <c r="L105">
        <v>7706849.9348938297</v>
      </c>
      <c r="M105">
        <v>2.1619992396228902</v>
      </c>
      <c r="O105">
        <v>1</v>
      </c>
    </row>
    <row r="108" spans="1:15">
      <c r="A108" s="39" t="s">
        <v>1452</v>
      </c>
    </row>
    <row r="109" spans="1:15">
      <c r="A109" t="s">
        <v>1453</v>
      </c>
    </row>
    <row r="110" spans="1:15">
      <c r="A110" t="s">
        <v>1454</v>
      </c>
    </row>
    <row r="111" spans="1:15">
      <c r="A111" t="s">
        <v>1455</v>
      </c>
    </row>
    <row r="112" spans="1:15">
      <c r="A112" t="s">
        <v>1456</v>
      </c>
    </row>
    <row r="113" spans="1:1">
      <c r="A113" t="s">
        <v>1457</v>
      </c>
    </row>
    <row r="115" spans="1:1">
      <c r="A115" s="39" t="s">
        <v>1458</v>
      </c>
    </row>
    <row r="116" spans="1:1">
      <c r="A116" t="s">
        <v>1459</v>
      </c>
    </row>
    <row r="117" spans="1:1">
      <c r="A117" t="s">
        <v>1460</v>
      </c>
    </row>
    <row r="118" spans="1:1">
      <c r="A118" t="s">
        <v>1461</v>
      </c>
    </row>
    <row r="119" spans="1:1">
      <c r="A119" t="s">
        <v>1462</v>
      </c>
    </row>
    <row r="120" spans="1:1">
      <c r="A120" t="s">
        <v>1463</v>
      </c>
    </row>
    <row r="121" spans="1:1">
      <c r="A121" t="s">
        <v>1464</v>
      </c>
    </row>
  </sheetData>
  <phoneticPr fontId="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373B7-0E5F-416F-AB22-55645BAB6426}">
  <dimension ref="A1:AN166"/>
  <sheetViews>
    <sheetView workbookViewId="0"/>
  </sheetViews>
  <sheetFormatPr defaultRowHeight="13.5"/>
  <sheetData>
    <row r="1" spans="1:40" ht="14.25">
      <c r="A1" s="42" t="s">
        <v>1465</v>
      </c>
      <c r="AA1" t="s">
        <v>592</v>
      </c>
      <c r="AB1" t="s">
        <v>1485</v>
      </c>
      <c r="AC1" t="s">
        <v>1486</v>
      </c>
      <c r="AD1" t="s">
        <v>1487</v>
      </c>
      <c r="AE1" t="s">
        <v>1488</v>
      </c>
      <c r="AF1" t="s">
        <v>1489</v>
      </c>
      <c r="AG1" t="s">
        <v>1490</v>
      </c>
      <c r="AI1" t="s">
        <v>592</v>
      </c>
      <c r="AJ1" t="s">
        <v>1491</v>
      </c>
      <c r="AK1" t="s">
        <v>1492</v>
      </c>
      <c r="AL1" t="s">
        <v>1493</v>
      </c>
      <c r="AM1" t="s">
        <v>1494</v>
      </c>
      <c r="AN1" t="s">
        <v>1490</v>
      </c>
    </row>
    <row r="2" spans="1:40">
      <c r="A2" t="s">
        <v>1508</v>
      </c>
      <c r="AA2">
        <f>tm_F1_ST!BH2</f>
        <v>-0.05</v>
      </c>
      <c r="AB2">
        <f>tm_F1_ST!BF2</f>
        <v>1.1599938235808922</v>
      </c>
      <c r="AI2">
        <f t="shared" ref="AI2:AI33" si="0">IF(AA2="","",AA2)</f>
        <v>-0.05</v>
      </c>
      <c r="AJ2">
        <f>IF(tm_F1_ST!$Q2&lt;0.003,tm_F1_ST!$BF2,NA())</f>
        <v>1.1599938235808922</v>
      </c>
      <c r="AK2" t="e">
        <f>IF(AND(tm_F1_ST!$Q2&gt;=0.003,tm_F1_ST!$Q2&lt;0.006),tm_F1_ST!$BF2,NA())</f>
        <v>#N/A</v>
      </c>
      <c r="AL2" t="e">
        <f>IF(AND(tm_F1_ST!$Q2&gt;=0.006,tm_F1_ST!$Q2&lt;0.01),tm_F1_ST!$BF2,NA())</f>
        <v>#N/A</v>
      </c>
    </row>
    <row r="3" spans="1:40">
      <c r="A3" s="39" t="s">
        <v>1466</v>
      </c>
      <c r="AA3">
        <f>tm_F1_ST!BH3</f>
        <v>-5.5E-2</v>
      </c>
      <c r="AB3">
        <f>tm_F1_ST!BF3</f>
        <v>1.1753842085866772</v>
      </c>
      <c r="AI3">
        <f t="shared" si="0"/>
        <v>-5.5E-2</v>
      </c>
      <c r="AJ3">
        <f>IF(tm_F1_ST!$Q3&lt;0.003,tm_F1_ST!$BF3,NA())</f>
        <v>1.1753842085866772</v>
      </c>
      <c r="AK3" t="e">
        <f>IF(AND(tm_F1_ST!$Q3&gt;=0.003,tm_F1_ST!$Q3&lt;0.006),tm_F1_ST!$BF3,NA())</f>
        <v>#N/A</v>
      </c>
      <c r="AL3" t="e">
        <f>IF(AND(tm_F1_ST!$Q3&gt;=0.006,tm_F1_ST!$Q3&lt;0.01),tm_F1_ST!$BF3,NA())</f>
        <v>#N/A</v>
      </c>
    </row>
    <row r="4" spans="1:40">
      <c r="A4" s="61" t="s">
        <v>1467</v>
      </c>
      <c r="B4" s="61" t="s">
        <v>1468</v>
      </c>
      <c r="C4" s="61" t="s">
        <v>1469</v>
      </c>
      <c r="D4" s="61" t="s">
        <v>1470</v>
      </c>
      <c r="E4" s="61" t="s">
        <v>1471</v>
      </c>
      <c r="F4" s="61" t="s">
        <v>1472</v>
      </c>
      <c r="G4" s="61" t="s">
        <v>393</v>
      </c>
      <c r="H4" s="61" t="s">
        <v>1473</v>
      </c>
      <c r="I4" s="61" t="s">
        <v>1474</v>
      </c>
      <c r="J4" s="61" t="s">
        <v>1475</v>
      </c>
      <c r="K4" s="61" t="s">
        <v>1476</v>
      </c>
      <c r="AA4">
        <f>tm_F1_ST!BH4</f>
        <v>-3.3000000000000002E-2</v>
      </c>
      <c r="AB4">
        <f>tm_F1_ST!BF4</f>
        <v>1.0399209407733174</v>
      </c>
      <c r="AI4">
        <f t="shared" si="0"/>
        <v>-3.3000000000000002E-2</v>
      </c>
      <c r="AJ4">
        <f>IF(tm_F1_ST!$Q4&lt;0.003,tm_F1_ST!$BF4,NA())</f>
        <v>1.0399209407733174</v>
      </c>
      <c r="AK4" t="e">
        <f>IF(AND(tm_F1_ST!$Q4&gt;=0.003,tm_F1_ST!$Q4&lt;0.006),tm_F1_ST!$BF4,NA())</f>
        <v>#N/A</v>
      </c>
      <c r="AL4" t="e">
        <f>IF(AND(tm_F1_ST!$Q4&gt;=0.006,tm_F1_ST!$Q4&lt;0.01),tm_F1_ST!$BF4,NA())</f>
        <v>#N/A</v>
      </c>
    </row>
    <row r="5" spans="1:40">
      <c r="A5" t="s">
        <v>1477</v>
      </c>
      <c r="B5" t="s">
        <v>1478</v>
      </c>
      <c r="C5" t="s">
        <v>1479</v>
      </c>
      <c r="D5" t="s">
        <v>1480</v>
      </c>
      <c r="E5" t="s">
        <v>1481</v>
      </c>
      <c r="F5" t="s">
        <v>1482</v>
      </c>
      <c r="G5">
        <f>COUNT(tm_F1_ST!BH2:BH87)</f>
        <v>86</v>
      </c>
      <c r="H5" s="62">
        <f>MIN(tm_F1_ST!BH2:BH87)</f>
        <v>-0.45700000000000002</v>
      </c>
      <c r="I5" s="62">
        <f>MAX(tm_F1_ST!BH2:BH87)</f>
        <v>0.13700000000000001</v>
      </c>
      <c r="J5" s="62">
        <f>AVERAGE(tm_F1_ST!BF2:BF87)</f>
        <v>0.98568572082753048</v>
      </c>
      <c r="K5" s="62">
        <f>STDEV(tm_F1_ST!BF2:BF87)</f>
        <v>0.10225792037866506</v>
      </c>
      <c r="AA5">
        <f>tm_F1_ST!BH5</f>
        <v>-7.4999999999999997E-2</v>
      </c>
      <c r="AB5">
        <f>tm_F1_ST!BF5</f>
        <v>1.0159983053336923</v>
      </c>
      <c r="AI5">
        <f t="shared" si="0"/>
        <v>-7.4999999999999997E-2</v>
      </c>
      <c r="AJ5">
        <f>IF(tm_F1_ST!$Q5&lt;0.003,tm_F1_ST!$BF5,NA())</f>
        <v>1.0159983053336923</v>
      </c>
      <c r="AK5" t="e">
        <f>IF(AND(tm_F1_ST!$Q5&gt;=0.003,tm_F1_ST!$Q5&lt;0.006),tm_F1_ST!$BF5,NA())</f>
        <v>#N/A</v>
      </c>
      <c r="AL5" t="e">
        <f>IF(AND(tm_F1_ST!$Q5&gt;=0.006,tm_F1_ST!$Q5&lt;0.01),tm_F1_ST!$BF5,NA())</f>
        <v>#N/A</v>
      </c>
    </row>
    <row r="6" spans="1:40">
      <c r="A6" s="63" t="s">
        <v>1483</v>
      </c>
      <c r="B6" s="63" t="s">
        <v>1478</v>
      </c>
      <c r="C6" s="63" t="s">
        <v>1479</v>
      </c>
      <c r="D6" s="63">
        <v>1.905</v>
      </c>
      <c r="E6" s="63">
        <v>0.69599999999999995</v>
      </c>
      <c r="F6" s="63">
        <v>365</v>
      </c>
      <c r="G6" s="63">
        <f>COUNT(tm_ST_add_TM11_14_F1_raw!BH2:BH19)</f>
        <v>18</v>
      </c>
      <c r="H6" s="64">
        <f>MIN(tm_ST_add_TM11_14_F1_raw!BH2:BH19)</f>
        <v>-0.38700000000000001</v>
      </c>
      <c r="I6" s="64">
        <f>MAX(tm_ST_add_TM11_14_F1_raw!BH2:BH19)</f>
        <v>-3.1E-2</v>
      </c>
      <c r="J6" s="64">
        <f>AVERAGE(tm_ST_add_TM11_14_F1_raw!BF2:BF19)</f>
        <v>1.8363913813678907</v>
      </c>
      <c r="K6" s="64">
        <f>STDEV(tm_ST_add_TM11_14_F1_raw!BF2:BF19)</f>
        <v>0.22186131740240642</v>
      </c>
      <c r="AA6">
        <f>tm_F1_ST!BH6</f>
        <v>-3.5999999999999997E-2</v>
      </c>
      <c r="AB6">
        <f>tm_F1_ST!BF6</f>
        <v>1.0202574410128422</v>
      </c>
      <c r="AI6">
        <f t="shared" si="0"/>
        <v>-3.5999999999999997E-2</v>
      </c>
      <c r="AJ6">
        <f>IF(tm_F1_ST!$Q6&lt;0.003,tm_F1_ST!$BF6,NA())</f>
        <v>1.0202574410128422</v>
      </c>
      <c r="AK6" t="e">
        <f>IF(AND(tm_F1_ST!$Q6&gt;=0.003,tm_F1_ST!$Q6&lt;0.006),tm_F1_ST!$BF6,NA())</f>
        <v>#N/A</v>
      </c>
      <c r="AL6" t="e">
        <f>IF(AND(tm_F1_ST!$Q6&gt;=0.006,tm_F1_ST!$Q6&lt;0.01),tm_F1_ST!$BF6,NA())</f>
        <v>#N/A</v>
      </c>
    </row>
    <row r="7" spans="1:40">
      <c r="A7" t="s">
        <v>106</v>
      </c>
      <c r="B7" t="s">
        <v>1484</v>
      </c>
      <c r="C7" t="s">
        <v>1299</v>
      </c>
      <c r="D7">
        <v>12.887</v>
      </c>
      <c r="E7">
        <v>2.4380000000000002</v>
      </c>
      <c r="F7">
        <v>189</v>
      </c>
      <c r="G7">
        <f>COUNT(tm_F1_108!BH2:BH15)</f>
        <v>14</v>
      </c>
      <c r="H7" s="62">
        <f>MIN(tm_F1_108!BH2:BH15)</f>
        <v>-9.4205149215638898E-2</v>
      </c>
      <c r="I7" s="62">
        <f>MAX(tm_F1_108!BH2:BH15)</f>
        <v>6.9505391417700374E-2</v>
      </c>
      <c r="J7" s="62">
        <f>AVERAGE(tm_F1_108!BF2:BF15)</f>
        <v>1.0667887655497197</v>
      </c>
      <c r="K7" s="62">
        <f>STDEV(tm_F1_108!BF2:BF15)</f>
        <v>5.8094702877949884E-2</v>
      </c>
      <c r="AA7">
        <f>tm_F1_ST!BH7</f>
        <v>-4.8000000000000001E-2</v>
      </c>
      <c r="AB7">
        <f>tm_F1_ST!BF7</f>
        <v>1.0480058359954663</v>
      </c>
      <c r="AI7">
        <f t="shared" si="0"/>
        <v>-4.8000000000000001E-2</v>
      </c>
      <c r="AJ7">
        <f>IF(tm_F1_ST!$Q7&lt;0.003,tm_F1_ST!$BF7,NA())</f>
        <v>1.0480058359954663</v>
      </c>
      <c r="AK7" t="e">
        <f>IF(AND(tm_F1_ST!$Q7&gt;=0.003,tm_F1_ST!$Q7&lt;0.006),tm_F1_ST!$BF7,NA())</f>
        <v>#N/A</v>
      </c>
      <c r="AL7" t="e">
        <f>IF(AND(tm_F1_ST!$Q7&gt;=0.006,tm_F1_ST!$Q7&lt;0.01),tm_F1_ST!$BF7,NA())</f>
        <v>#N/A</v>
      </c>
    </row>
    <row r="8" spans="1:40">
      <c r="A8" t="s">
        <v>109</v>
      </c>
      <c r="B8" t="s">
        <v>1484</v>
      </c>
      <c r="C8" t="s">
        <v>1479</v>
      </c>
      <c r="D8">
        <v>11.773999999999999</v>
      </c>
      <c r="E8">
        <v>4.2670000000000003</v>
      </c>
      <c r="F8">
        <v>362</v>
      </c>
      <c r="G8">
        <f>COUNT(tm_F1_161!BH2:BH24)</f>
        <v>23</v>
      </c>
      <c r="H8" s="62">
        <f>MIN(tm_F1_161!BH2:BH24)</f>
        <v>-0.40001197272001127</v>
      </c>
      <c r="I8" s="62">
        <f>MAX(tm_F1_161!BH2:BH24)</f>
        <v>0.10800429032202953</v>
      </c>
      <c r="J8" s="62">
        <f>AVERAGE(tm_F1_161!BF2:BF24)</f>
        <v>0.90884087375663947</v>
      </c>
      <c r="K8" s="62">
        <f>STDEV(tm_F1_161!BF2:BF24)</f>
        <v>9.5117485510777297E-2</v>
      </c>
      <c r="AA8">
        <f>tm_F1_ST!BH8</f>
        <v>-7.0999999999999994E-2</v>
      </c>
      <c r="AB8">
        <f>tm_F1_ST!BF8</f>
        <v>1.0192628484025763</v>
      </c>
      <c r="AI8">
        <f t="shared" si="0"/>
        <v>-7.0999999999999994E-2</v>
      </c>
      <c r="AJ8">
        <f>IF(tm_F1_ST!$Q8&lt;0.003,tm_F1_ST!$BF8,NA())</f>
        <v>1.0192628484025763</v>
      </c>
      <c r="AK8" t="e">
        <f>IF(AND(tm_F1_ST!$Q8&gt;=0.003,tm_F1_ST!$Q8&lt;0.006),tm_F1_ST!$BF8,NA())</f>
        <v>#N/A</v>
      </c>
      <c r="AL8" t="e">
        <f>IF(AND(tm_F1_ST!$Q8&gt;=0.006,tm_F1_ST!$Q8&lt;0.01),tm_F1_ST!$BF8,NA())</f>
        <v>#N/A</v>
      </c>
    </row>
    <row r="9" spans="1:40">
      <c r="A9" t="s">
        <v>112</v>
      </c>
      <c r="B9" t="s">
        <v>1484</v>
      </c>
      <c r="C9" t="s">
        <v>1306</v>
      </c>
      <c r="D9">
        <v>11.773999999999999</v>
      </c>
      <c r="E9">
        <v>4.2670000000000003</v>
      </c>
      <c r="F9">
        <v>362</v>
      </c>
      <c r="G9">
        <f>COUNT(tm_F1_164!BH2:BH22)</f>
        <v>21</v>
      </c>
      <c r="H9" s="62">
        <f>MIN(tm_F1_164!BH2:BH22)</f>
        <v>-0.49547366238389035</v>
      </c>
      <c r="I9" s="62">
        <f>MAX(tm_F1_164!BH2:BH22)</f>
        <v>9.5434411906638122E-2</v>
      </c>
      <c r="J9" s="62">
        <f>AVERAGE(tm_F1_164!BF2:BF22)</f>
        <v>0.89201812367940159</v>
      </c>
      <c r="K9" s="62">
        <f>STDEV(tm_F1_164!BF2:BF22)</f>
        <v>0.10285123610833793</v>
      </c>
      <c r="AA9">
        <f>tm_F1_ST!BH9</f>
        <v>-2.7E-2</v>
      </c>
      <c r="AB9">
        <f>tm_F1_ST!BF9</f>
        <v>1.1716767223862785</v>
      </c>
      <c r="AI9">
        <f t="shared" si="0"/>
        <v>-2.7E-2</v>
      </c>
      <c r="AJ9">
        <f>IF(tm_F1_ST!$Q9&lt;0.003,tm_F1_ST!$BF9,NA())</f>
        <v>1.1716767223862785</v>
      </c>
      <c r="AK9" t="e">
        <f>IF(AND(tm_F1_ST!$Q9&gt;=0.003,tm_F1_ST!$Q9&lt;0.006),tm_F1_ST!$BF9,NA())</f>
        <v>#N/A</v>
      </c>
      <c r="AL9" t="e">
        <f>IF(AND(tm_F1_ST!$Q9&gt;=0.006,tm_F1_ST!$Q9&lt;0.01),tm_F1_ST!$BF9,NA())</f>
        <v>#N/A</v>
      </c>
    </row>
    <row r="10" spans="1:40">
      <c r="AA10">
        <f>tm_F1_ST!BH10</f>
        <v>-2.5999999999999999E-2</v>
      </c>
      <c r="AB10">
        <f>tm_F1_ST!BF10</f>
        <v>1.2083000608471632</v>
      </c>
      <c r="AI10">
        <f t="shared" si="0"/>
        <v>-2.5999999999999999E-2</v>
      </c>
      <c r="AJ10">
        <f>IF(tm_F1_ST!$Q10&lt;0.003,tm_F1_ST!$BF10,NA())</f>
        <v>1.2083000608471632</v>
      </c>
      <c r="AK10" t="e">
        <f>IF(AND(tm_F1_ST!$Q10&gt;=0.003,tm_F1_ST!$Q10&lt;0.006),tm_F1_ST!$BF10,NA())</f>
        <v>#N/A</v>
      </c>
      <c r="AL10" t="e">
        <f>IF(AND(tm_F1_ST!$Q10&gt;=0.006,tm_F1_ST!$Q10&lt;0.01),tm_F1_ST!$BF10,NA())</f>
        <v>#N/A</v>
      </c>
    </row>
    <row r="11" spans="1:40">
      <c r="A11" s="39" t="s">
        <v>1496</v>
      </c>
      <c r="AA11">
        <f>tm_F1_ST!BH11</f>
        <v>1E-3</v>
      </c>
      <c r="AB11">
        <f>tm_F1_ST!BF11</f>
        <v>1.1382668336487456</v>
      </c>
      <c r="AI11">
        <f t="shared" si="0"/>
        <v>1E-3</v>
      </c>
      <c r="AJ11">
        <f>IF(tm_F1_ST!$Q11&lt;0.003,tm_F1_ST!$BF11,NA())</f>
        <v>1.1382668336487456</v>
      </c>
      <c r="AK11" t="e">
        <f>IF(AND(tm_F1_ST!$Q11&gt;=0.003,tm_F1_ST!$Q11&lt;0.006),tm_F1_ST!$BF11,NA())</f>
        <v>#N/A</v>
      </c>
      <c r="AL11" t="e">
        <f>IF(AND(tm_F1_ST!$Q11&gt;=0.006,tm_F1_ST!$Q11&lt;0.01),tm_F1_ST!$BF11,NA())</f>
        <v>#N/A</v>
      </c>
    </row>
    <row r="12" spans="1:40">
      <c r="A12" t="s">
        <v>1497</v>
      </c>
      <c r="AA12">
        <f>tm_F1_ST!BH12</f>
        <v>-1.7999999999999999E-2</v>
      </c>
      <c r="AB12">
        <f>tm_F1_ST!BF12</f>
        <v>1.1223999568373473</v>
      </c>
      <c r="AI12">
        <f t="shared" si="0"/>
        <v>-1.7999999999999999E-2</v>
      </c>
      <c r="AJ12">
        <f>IF(tm_F1_ST!$Q12&lt;0.003,tm_F1_ST!$BF12,NA())</f>
        <v>1.1223999568373473</v>
      </c>
      <c r="AK12" t="e">
        <f>IF(AND(tm_F1_ST!$Q12&gt;=0.003,tm_F1_ST!$Q12&lt;0.006),tm_F1_ST!$BF12,NA())</f>
        <v>#N/A</v>
      </c>
      <c r="AL12" t="e">
        <f>IF(AND(tm_F1_ST!$Q12&gt;=0.006,tm_F1_ST!$Q12&lt;0.01),tm_F1_ST!$BF12,NA())</f>
        <v>#N/A</v>
      </c>
    </row>
    <row r="13" spans="1:40">
      <c r="A13" t="s">
        <v>1498</v>
      </c>
      <c r="AA13">
        <f>tm_F1_ST!BH13</f>
        <v>-2.5999999999999999E-2</v>
      </c>
      <c r="AB13">
        <f>tm_F1_ST!BF13</f>
        <v>1.1342778683270793</v>
      </c>
      <c r="AI13">
        <f t="shared" si="0"/>
        <v>-2.5999999999999999E-2</v>
      </c>
      <c r="AJ13">
        <f>IF(tm_F1_ST!$Q13&lt;0.003,tm_F1_ST!$BF13,NA())</f>
        <v>1.1342778683270793</v>
      </c>
      <c r="AK13" t="e">
        <f>IF(AND(tm_F1_ST!$Q13&gt;=0.003,tm_F1_ST!$Q13&lt;0.006),tm_F1_ST!$BF13,NA())</f>
        <v>#N/A</v>
      </c>
      <c r="AL13" t="e">
        <f>IF(AND(tm_F1_ST!$Q13&gt;=0.006,tm_F1_ST!$Q13&lt;0.01),tm_F1_ST!$BF13,NA())</f>
        <v>#N/A</v>
      </c>
    </row>
    <row r="14" spans="1:40">
      <c r="A14" t="s">
        <v>1499</v>
      </c>
      <c r="AA14">
        <f>tm_F1_ST!BH14</f>
        <v>-1.2E-2</v>
      </c>
      <c r="AB14">
        <f>tm_F1_ST!BF14</f>
        <v>1.0550140713222953</v>
      </c>
      <c r="AI14">
        <f t="shared" si="0"/>
        <v>-1.2E-2</v>
      </c>
      <c r="AJ14">
        <f>IF(tm_F1_ST!$Q14&lt;0.003,tm_F1_ST!$BF14,NA())</f>
        <v>1.0550140713222953</v>
      </c>
      <c r="AK14" t="e">
        <f>IF(AND(tm_F1_ST!$Q14&gt;=0.003,tm_F1_ST!$Q14&lt;0.006),tm_F1_ST!$BF14,NA())</f>
        <v>#N/A</v>
      </c>
      <c r="AL14" t="e">
        <f>IF(AND(tm_F1_ST!$Q14&gt;=0.006,tm_F1_ST!$Q14&lt;0.01),tm_F1_ST!$BF14,NA())</f>
        <v>#N/A</v>
      </c>
    </row>
    <row r="15" spans="1:40">
      <c r="A15" t="s">
        <v>1500</v>
      </c>
      <c r="AA15">
        <f>tm_F1_ST!BH15</f>
        <v>0.13700000000000001</v>
      </c>
      <c r="AB15">
        <f>tm_F1_ST!BF15</f>
        <v>0.7437752759915397</v>
      </c>
      <c r="AI15">
        <f t="shared" si="0"/>
        <v>0.13700000000000001</v>
      </c>
      <c r="AJ15" t="e">
        <f>IF(tm_F1_ST!$Q15&lt;0.003,tm_F1_ST!$BF15,NA())</f>
        <v>#N/A</v>
      </c>
      <c r="AK15">
        <f>IF(AND(tm_F1_ST!$Q15&gt;=0.003,tm_F1_ST!$Q15&lt;0.006),tm_F1_ST!$BF15,NA())</f>
        <v>0.7437752759915397</v>
      </c>
      <c r="AL15" t="e">
        <f>IF(AND(tm_F1_ST!$Q15&gt;=0.006,tm_F1_ST!$Q15&lt;0.01),tm_F1_ST!$BF15,NA())</f>
        <v>#N/A</v>
      </c>
    </row>
    <row r="16" spans="1:40">
      <c r="A16" s="39" t="s">
        <v>1501</v>
      </c>
      <c r="AA16">
        <f>tm_F1_ST!BH16</f>
        <v>6.0999999999999999E-2</v>
      </c>
      <c r="AB16">
        <f>tm_F1_ST!BF16</f>
        <v>1.071092277020671</v>
      </c>
      <c r="AI16">
        <f t="shared" si="0"/>
        <v>6.0999999999999999E-2</v>
      </c>
      <c r="AJ16" t="e">
        <f>IF(tm_F1_ST!$Q16&lt;0.003,tm_F1_ST!$BF16,NA())</f>
        <v>#N/A</v>
      </c>
      <c r="AK16">
        <f>IF(AND(tm_F1_ST!$Q16&gt;=0.003,tm_F1_ST!$Q16&lt;0.006),tm_F1_ST!$BF16,NA())</f>
        <v>1.071092277020671</v>
      </c>
      <c r="AL16" t="e">
        <f>IF(AND(tm_F1_ST!$Q16&gt;=0.006,tm_F1_ST!$Q16&lt;0.01),tm_F1_ST!$BF16,NA())</f>
        <v>#N/A</v>
      </c>
    </row>
    <row r="17" spans="1:38">
      <c r="A17" t="s">
        <v>1502</v>
      </c>
      <c r="AA17">
        <f>tm_F1_ST!BH17</f>
        <v>7.9000000000000001E-2</v>
      </c>
      <c r="AB17">
        <f>tm_F1_ST!BF17</f>
        <v>1.048682740539657</v>
      </c>
      <c r="AI17">
        <f t="shared" si="0"/>
        <v>7.9000000000000001E-2</v>
      </c>
      <c r="AJ17" t="e">
        <f>IF(tm_F1_ST!$Q17&lt;0.003,tm_F1_ST!$BF17,NA())</f>
        <v>#N/A</v>
      </c>
      <c r="AK17">
        <f>IF(AND(tm_F1_ST!$Q17&gt;=0.003,tm_F1_ST!$Q17&lt;0.006),tm_F1_ST!$BF17,NA())</f>
        <v>1.048682740539657</v>
      </c>
      <c r="AL17" t="e">
        <f>IF(AND(tm_F1_ST!$Q17&gt;=0.006,tm_F1_ST!$Q17&lt;0.01),tm_F1_ST!$BF17,NA())</f>
        <v>#N/A</v>
      </c>
    </row>
    <row r="18" spans="1:38">
      <c r="A18" t="s">
        <v>1503</v>
      </c>
      <c r="AA18">
        <f>tm_F1_ST!BH18</f>
        <v>7.4999999999999997E-2</v>
      </c>
      <c r="AB18">
        <f>tm_F1_ST!BF18</f>
        <v>1.0603934505634174</v>
      </c>
      <c r="AI18">
        <f t="shared" si="0"/>
        <v>7.4999999999999997E-2</v>
      </c>
      <c r="AJ18" t="e">
        <f>IF(tm_F1_ST!$Q18&lt;0.003,tm_F1_ST!$BF18,NA())</f>
        <v>#N/A</v>
      </c>
      <c r="AK18">
        <f>IF(AND(tm_F1_ST!$Q18&gt;=0.003,tm_F1_ST!$Q18&lt;0.006),tm_F1_ST!$BF18,NA())</f>
        <v>1.0603934505634174</v>
      </c>
      <c r="AL18" t="e">
        <f>IF(AND(tm_F1_ST!$Q18&gt;=0.006,tm_F1_ST!$Q18&lt;0.01),tm_F1_ST!$BF18,NA())</f>
        <v>#N/A</v>
      </c>
    </row>
    <row r="19" spans="1:38">
      <c r="A19" s="39" t="s">
        <v>1504</v>
      </c>
      <c r="AA19">
        <f>tm_F1_ST!BH19</f>
        <v>0.107</v>
      </c>
      <c r="AB19">
        <f>tm_F1_ST!BF19</f>
        <v>0.82452960021178712</v>
      </c>
      <c r="AI19">
        <f t="shared" si="0"/>
        <v>0.107</v>
      </c>
      <c r="AJ19" t="e">
        <f>IF(tm_F1_ST!$Q19&lt;0.003,tm_F1_ST!$BF19,NA())</f>
        <v>#N/A</v>
      </c>
      <c r="AK19">
        <f>IF(AND(tm_F1_ST!$Q19&gt;=0.003,tm_F1_ST!$Q19&lt;0.006),tm_F1_ST!$BF19,NA())</f>
        <v>0.82452960021178712</v>
      </c>
      <c r="AL19" t="e">
        <f>IF(AND(tm_F1_ST!$Q19&gt;=0.006,tm_F1_ST!$Q19&lt;0.01),tm_F1_ST!$BF19,NA())</f>
        <v>#N/A</v>
      </c>
    </row>
    <row r="20" spans="1:38">
      <c r="A20" t="s">
        <v>1505</v>
      </c>
      <c r="AA20">
        <f>tm_F1_ST!BH20</f>
        <v>9.2999999999999999E-2</v>
      </c>
      <c r="AB20">
        <f>tm_F1_ST!BF20</f>
        <v>0.86839868235252815</v>
      </c>
      <c r="AI20">
        <f t="shared" si="0"/>
        <v>9.2999999999999999E-2</v>
      </c>
      <c r="AJ20" t="e">
        <f>IF(tm_F1_ST!$Q20&lt;0.003,tm_F1_ST!$BF20,NA())</f>
        <v>#N/A</v>
      </c>
      <c r="AK20">
        <f>IF(AND(tm_F1_ST!$Q20&gt;=0.003,tm_F1_ST!$Q20&lt;0.006),tm_F1_ST!$BF20,NA())</f>
        <v>0.86839868235252815</v>
      </c>
      <c r="AL20" t="e">
        <f>IF(AND(tm_F1_ST!$Q20&gt;=0.006,tm_F1_ST!$Q20&lt;0.01),tm_F1_ST!$BF20,NA())</f>
        <v>#N/A</v>
      </c>
    </row>
    <row r="21" spans="1:38">
      <c r="A21" t="s">
        <v>1506</v>
      </c>
      <c r="AA21">
        <f>tm_F1_ST!BH21</f>
        <v>9.1999999999999998E-2</v>
      </c>
      <c r="AB21">
        <f>tm_F1_ST!BF21</f>
        <v>0.87048113523873738</v>
      </c>
      <c r="AI21">
        <f t="shared" si="0"/>
        <v>9.1999999999999998E-2</v>
      </c>
      <c r="AJ21" t="e">
        <f>IF(tm_F1_ST!$Q21&lt;0.003,tm_F1_ST!$BF21,NA())</f>
        <v>#N/A</v>
      </c>
      <c r="AK21">
        <f>IF(AND(tm_F1_ST!$Q21&gt;=0.003,tm_F1_ST!$Q21&lt;0.006),tm_F1_ST!$BF21,NA())</f>
        <v>0.87048113523873738</v>
      </c>
      <c r="AL21" t="e">
        <f>IF(AND(tm_F1_ST!$Q21&gt;=0.006,tm_F1_ST!$Q21&lt;0.01),tm_F1_ST!$BF21,NA())</f>
        <v>#N/A</v>
      </c>
    </row>
    <row r="22" spans="1:38">
      <c r="A22" t="s">
        <v>1507</v>
      </c>
      <c r="AA22">
        <f>tm_F1_ST!BH22</f>
        <v>7.2999999999999995E-2</v>
      </c>
      <c r="AB22">
        <f>tm_F1_ST!BF22</f>
        <v>1.0001445816621586</v>
      </c>
      <c r="AI22">
        <f t="shared" si="0"/>
        <v>7.2999999999999995E-2</v>
      </c>
      <c r="AJ22" t="e">
        <f>IF(tm_F1_ST!$Q22&lt;0.003,tm_F1_ST!$BF22,NA())</f>
        <v>#N/A</v>
      </c>
      <c r="AK22">
        <f>IF(AND(tm_F1_ST!$Q22&gt;=0.003,tm_F1_ST!$Q22&lt;0.006),tm_F1_ST!$BF22,NA())</f>
        <v>1.0001445816621586</v>
      </c>
      <c r="AL22" t="e">
        <f>IF(AND(tm_F1_ST!$Q22&gt;=0.006,tm_F1_ST!$Q22&lt;0.01),tm_F1_ST!$BF22,NA())</f>
        <v>#N/A</v>
      </c>
    </row>
    <row r="23" spans="1:38">
      <c r="AA23">
        <f>tm_F1_ST!BH23</f>
        <v>7.1999999999999995E-2</v>
      </c>
      <c r="AB23">
        <f>tm_F1_ST!BF23</f>
        <v>1.0103869401441989</v>
      </c>
      <c r="AI23">
        <f t="shared" si="0"/>
        <v>7.1999999999999995E-2</v>
      </c>
      <c r="AJ23" t="e">
        <f>IF(tm_F1_ST!$Q23&lt;0.003,tm_F1_ST!$BF23,NA())</f>
        <v>#N/A</v>
      </c>
      <c r="AK23">
        <f>IF(AND(tm_F1_ST!$Q23&gt;=0.003,tm_F1_ST!$Q23&lt;0.006),tm_F1_ST!$BF23,NA())</f>
        <v>1.0103869401441989</v>
      </c>
      <c r="AL23" t="e">
        <f>IF(AND(tm_F1_ST!$Q23&gt;=0.006,tm_F1_ST!$Q23&lt;0.01),tm_F1_ST!$BF23,NA())</f>
        <v>#N/A</v>
      </c>
    </row>
    <row r="24" spans="1:38">
      <c r="AA24">
        <f>tm_F1_ST!BH24</f>
        <v>6.8000000000000005E-2</v>
      </c>
      <c r="AB24">
        <f>tm_F1_ST!BF24</f>
        <v>1.0350671171611092</v>
      </c>
      <c r="AI24">
        <f t="shared" si="0"/>
        <v>6.8000000000000005E-2</v>
      </c>
      <c r="AJ24" t="e">
        <f>IF(tm_F1_ST!$Q24&lt;0.003,tm_F1_ST!$BF24,NA())</f>
        <v>#N/A</v>
      </c>
      <c r="AK24">
        <f>IF(AND(tm_F1_ST!$Q24&gt;=0.003,tm_F1_ST!$Q24&lt;0.006),tm_F1_ST!$BF24,NA())</f>
        <v>1.0350671171611092</v>
      </c>
      <c r="AL24" t="e">
        <f>IF(AND(tm_F1_ST!$Q24&gt;=0.006,tm_F1_ST!$Q24&lt;0.01),tm_F1_ST!$BF24,NA())</f>
        <v>#N/A</v>
      </c>
    </row>
    <row r="25" spans="1:38">
      <c r="AA25">
        <f>tm_F1_ST!BH25</f>
        <v>7.6999999999999999E-2</v>
      </c>
      <c r="AB25">
        <f>tm_F1_ST!BF25</f>
        <v>0.90614741299136303</v>
      </c>
      <c r="AI25">
        <f t="shared" si="0"/>
        <v>7.6999999999999999E-2</v>
      </c>
      <c r="AJ25" t="e">
        <f>IF(tm_F1_ST!$Q25&lt;0.003,tm_F1_ST!$BF25,NA())</f>
        <v>#N/A</v>
      </c>
      <c r="AK25">
        <f>IF(AND(tm_F1_ST!$Q25&gt;=0.003,tm_F1_ST!$Q25&lt;0.006),tm_F1_ST!$BF25,NA())</f>
        <v>0.90614741299136303</v>
      </c>
      <c r="AL25" t="e">
        <f>IF(AND(tm_F1_ST!$Q25&gt;=0.006,tm_F1_ST!$Q25&lt;0.01),tm_F1_ST!$BF25,NA())</f>
        <v>#N/A</v>
      </c>
    </row>
    <row r="26" spans="1:38">
      <c r="AA26">
        <f>tm_F1_ST!BH26</f>
        <v>7.0000000000000007E-2</v>
      </c>
      <c r="AB26">
        <f>tm_F1_ST!BF26</f>
        <v>0.93588881600922691</v>
      </c>
      <c r="AI26">
        <f t="shared" si="0"/>
        <v>7.0000000000000007E-2</v>
      </c>
      <c r="AJ26" t="e">
        <f>IF(tm_F1_ST!$Q26&lt;0.003,tm_F1_ST!$BF26,NA())</f>
        <v>#N/A</v>
      </c>
      <c r="AK26">
        <f>IF(AND(tm_F1_ST!$Q26&gt;=0.003,tm_F1_ST!$Q26&lt;0.006),tm_F1_ST!$BF26,NA())</f>
        <v>0.93588881600922691</v>
      </c>
      <c r="AL26" t="e">
        <f>IF(AND(tm_F1_ST!$Q26&gt;=0.006,tm_F1_ST!$Q26&lt;0.01),tm_F1_ST!$BF26,NA())</f>
        <v>#N/A</v>
      </c>
    </row>
    <row r="27" spans="1:38">
      <c r="AA27">
        <f>tm_F1_ST!BH27</f>
        <v>6.9000000000000006E-2</v>
      </c>
      <c r="AB27">
        <f>tm_F1_ST!BF27</f>
        <v>0.93666611360329977</v>
      </c>
      <c r="AI27">
        <f t="shared" si="0"/>
        <v>6.9000000000000006E-2</v>
      </c>
      <c r="AJ27" t="e">
        <f>IF(tm_F1_ST!$Q27&lt;0.003,tm_F1_ST!$BF27,NA())</f>
        <v>#N/A</v>
      </c>
      <c r="AK27">
        <f>IF(AND(tm_F1_ST!$Q27&gt;=0.003,tm_F1_ST!$Q27&lt;0.006),tm_F1_ST!$BF27,NA())</f>
        <v>0.93666611360329977</v>
      </c>
      <c r="AL27" t="e">
        <f>IF(AND(tm_F1_ST!$Q27&gt;=0.006,tm_F1_ST!$Q27&lt;0.01),tm_F1_ST!$BF27,NA())</f>
        <v>#N/A</v>
      </c>
    </row>
    <row r="28" spans="1:38">
      <c r="AA28">
        <f>tm_F1_ST!BH28</f>
        <v>6.5000000000000002E-2</v>
      </c>
      <c r="AB28">
        <f>tm_F1_ST!BF28</f>
        <v>0.96081780775704662</v>
      </c>
      <c r="AI28">
        <f t="shared" si="0"/>
        <v>6.5000000000000002E-2</v>
      </c>
      <c r="AJ28" t="e">
        <f>IF(tm_F1_ST!$Q28&lt;0.003,tm_F1_ST!$BF28,NA())</f>
        <v>#N/A</v>
      </c>
      <c r="AK28">
        <f>IF(AND(tm_F1_ST!$Q28&gt;=0.003,tm_F1_ST!$Q28&lt;0.006),tm_F1_ST!$BF28,NA())</f>
        <v>0.96081780775704662</v>
      </c>
      <c r="AL28" t="e">
        <f>IF(AND(tm_F1_ST!$Q28&gt;=0.006,tm_F1_ST!$Q28&lt;0.01),tm_F1_ST!$BF28,NA())</f>
        <v>#N/A</v>
      </c>
    </row>
    <row r="29" spans="1:38">
      <c r="AA29">
        <f>tm_F1_ST!BH29</f>
        <v>9.6000000000000002E-2</v>
      </c>
      <c r="AB29">
        <f>tm_F1_ST!BF29</f>
        <v>0.88459311528631146</v>
      </c>
      <c r="AI29">
        <f t="shared" si="0"/>
        <v>9.6000000000000002E-2</v>
      </c>
      <c r="AJ29" t="e">
        <f>IF(tm_F1_ST!$Q29&lt;0.003,tm_F1_ST!$BF29,NA())</f>
        <v>#N/A</v>
      </c>
      <c r="AK29">
        <f>IF(AND(tm_F1_ST!$Q29&gt;=0.003,tm_F1_ST!$Q29&lt;0.006),tm_F1_ST!$BF29,NA())</f>
        <v>0.88459311528631146</v>
      </c>
      <c r="AL29" t="e">
        <f>IF(AND(tm_F1_ST!$Q29&gt;=0.006,tm_F1_ST!$Q29&lt;0.01),tm_F1_ST!$BF29,NA())</f>
        <v>#N/A</v>
      </c>
    </row>
    <row r="30" spans="1:38">
      <c r="AA30">
        <f>tm_F1_ST!BH30</f>
        <v>0.105</v>
      </c>
      <c r="AB30">
        <f>tm_F1_ST!BF30</f>
        <v>0.83043435312592506</v>
      </c>
      <c r="AI30">
        <f t="shared" si="0"/>
        <v>0.105</v>
      </c>
      <c r="AJ30" t="e">
        <f>IF(tm_F1_ST!$Q30&lt;0.003,tm_F1_ST!$BF30,NA())</f>
        <v>#N/A</v>
      </c>
      <c r="AK30">
        <f>IF(AND(tm_F1_ST!$Q30&gt;=0.003,tm_F1_ST!$Q30&lt;0.006),tm_F1_ST!$BF30,NA())</f>
        <v>0.83043435312592506</v>
      </c>
      <c r="AL30" t="e">
        <f>IF(AND(tm_F1_ST!$Q30&gt;=0.006,tm_F1_ST!$Q30&lt;0.01),tm_F1_ST!$BF30,NA())</f>
        <v>#N/A</v>
      </c>
    </row>
    <row r="31" spans="1:38">
      <c r="AA31">
        <f>tm_F1_ST!BH31</f>
        <v>0.10199999999999999</v>
      </c>
      <c r="AB31">
        <f>tm_F1_ST!BF31</f>
        <v>0.83738972358401098</v>
      </c>
      <c r="AI31">
        <f t="shared" si="0"/>
        <v>0.10199999999999999</v>
      </c>
      <c r="AJ31" t="e">
        <f>IF(tm_F1_ST!$Q31&lt;0.003,tm_F1_ST!$BF31,NA())</f>
        <v>#N/A</v>
      </c>
      <c r="AK31">
        <f>IF(AND(tm_F1_ST!$Q31&gt;=0.003,tm_F1_ST!$Q31&lt;0.006),tm_F1_ST!$BF31,NA())</f>
        <v>0.83738972358401098</v>
      </c>
      <c r="AL31" t="e">
        <f>IF(AND(tm_F1_ST!$Q31&gt;=0.006,tm_F1_ST!$Q31&lt;0.01),tm_F1_ST!$BF31,NA())</f>
        <v>#N/A</v>
      </c>
    </row>
    <row r="32" spans="1:38">
      <c r="AA32">
        <f>tm_F1_ST!BH32</f>
        <v>9.1999999999999998E-2</v>
      </c>
      <c r="AB32">
        <f>tm_F1_ST!BF32</f>
        <v>0.88365982576854618</v>
      </c>
      <c r="AI32">
        <f t="shared" si="0"/>
        <v>9.1999999999999998E-2</v>
      </c>
      <c r="AJ32" t="e">
        <f>IF(tm_F1_ST!$Q32&lt;0.003,tm_F1_ST!$BF32,NA())</f>
        <v>#N/A</v>
      </c>
      <c r="AK32">
        <f>IF(AND(tm_F1_ST!$Q32&gt;=0.003,tm_F1_ST!$Q32&lt;0.006),tm_F1_ST!$BF32,NA())</f>
        <v>0.88365982576854618</v>
      </c>
      <c r="AL32" t="e">
        <f>IF(AND(tm_F1_ST!$Q32&gt;=0.006,tm_F1_ST!$Q32&lt;0.01),tm_F1_ST!$BF32,NA())</f>
        <v>#N/A</v>
      </c>
    </row>
    <row r="33" spans="27:38">
      <c r="AA33">
        <f>tm_F1_ST!BH33</f>
        <v>7.3999999999999996E-2</v>
      </c>
      <c r="AB33">
        <f>tm_F1_ST!BF33</f>
        <v>0.96595711144719498</v>
      </c>
      <c r="AI33">
        <f t="shared" si="0"/>
        <v>7.3999999999999996E-2</v>
      </c>
      <c r="AJ33" t="e">
        <f>IF(tm_F1_ST!$Q33&lt;0.003,tm_F1_ST!$BF33,NA())</f>
        <v>#N/A</v>
      </c>
      <c r="AK33">
        <f>IF(AND(tm_F1_ST!$Q33&gt;=0.003,tm_F1_ST!$Q33&lt;0.006),tm_F1_ST!$BF33,NA())</f>
        <v>0.96595711144719498</v>
      </c>
      <c r="AL33" t="e">
        <f>IF(AND(tm_F1_ST!$Q33&gt;=0.006,tm_F1_ST!$Q33&lt;0.01),tm_F1_ST!$BF33,NA())</f>
        <v>#N/A</v>
      </c>
    </row>
    <row r="34" spans="27:38">
      <c r="AA34">
        <f>tm_F1_ST!BH34</f>
        <v>7.5999999999999998E-2</v>
      </c>
      <c r="AB34">
        <f>tm_F1_ST!BF34</f>
        <v>0.93389455123723664</v>
      </c>
      <c r="AI34">
        <f t="shared" ref="AI34:AI65" si="1">IF(AA34="","",AA34)</f>
        <v>7.5999999999999998E-2</v>
      </c>
      <c r="AJ34" t="e">
        <f>IF(tm_F1_ST!$Q34&lt;0.003,tm_F1_ST!$BF34,NA())</f>
        <v>#N/A</v>
      </c>
      <c r="AK34">
        <f>IF(AND(tm_F1_ST!$Q34&gt;=0.003,tm_F1_ST!$Q34&lt;0.006),tm_F1_ST!$BF34,NA())</f>
        <v>0.93389455123723664</v>
      </c>
      <c r="AL34" t="e">
        <f>IF(AND(tm_F1_ST!$Q34&gt;=0.006,tm_F1_ST!$Q34&lt;0.01),tm_F1_ST!$BF34,NA())</f>
        <v>#N/A</v>
      </c>
    </row>
    <row r="35" spans="27:38">
      <c r="AA35">
        <f>tm_F1_ST!BH35</f>
        <v>7.2999999999999995E-2</v>
      </c>
      <c r="AB35">
        <f>tm_F1_ST!BF35</f>
        <v>0.93780968176503243</v>
      </c>
      <c r="AI35">
        <f t="shared" si="1"/>
        <v>7.2999999999999995E-2</v>
      </c>
      <c r="AJ35" t="e">
        <f>IF(tm_F1_ST!$Q35&lt;0.003,tm_F1_ST!$BF35,NA())</f>
        <v>#N/A</v>
      </c>
      <c r="AK35">
        <f>IF(AND(tm_F1_ST!$Q35&gt;=0.003,tm_F1_ST!$Q35&lt;0.006),tm_F1_ST!$BF35,NA())</f>
        <v>0.93780968176503243</v>
      </c>
      <c r="AL35" t="e">
        <f>IF(AND(tm_F1_ST!$Q35&gt;=0.006,tm_F1_ST!$Q35&lt;0.01),tm_F1_ST!$BF35,NA())</f>
        <v>#N/A</v>
      </c>
    </row>
    <row r="36" spans="27:38">
      <c r="AA36">
        <f>tm_F1_ST!BH36</f>
        <v>8.1000000000000003E-2</v>
      </c>
      <c r="AB36">
        <f>tm_F1_ST!BF36</f>
        <v>0.93191729749862318</v>
      </c>
      <c r="AI36">
        <f t="shared" si="1"/>
        <v>8.1000000000000003E-2</v>
      </c>
      <c r="AJ36" t="e">
        <f>IF(tm_F1_ST!$Q36&lt;0.003,tm_F1_ST!$BF36,NA())</f>
        <v>#N/A</v>
      </c>
      <c r="AK36">
        <f>IF(AND(tm_F1_ST!$Q36&gt;=0.003,tm_F1_ST!$Q36&lt;0.006),tm_F1_ST!$BF36,NA())</f>
        <v>0.93191729749862318</v>
      </c>
      <c r="AL36" t="e">
        <f>IF(AND(tm_F1_ST!$Q36&gt;=0.006,tm_F1_ST!$Q36&lt;0.01),tm_F1_ST!$BF36,NA())</f>
        <v>#N/A</v>
      </c>
    </row>
    <row r="37" spans="27:38">
      <c r="AA37">
        <f>tm_F1_ST!BH37</f>
        <v>9.0999999999999998E-2</v>
      </c>
      <c r="AB37">
        <f>tm_F1_ST!BF37</f>
        <v>0.86367758889602297</v>
      </c>
      <c r="AI37">
        <f t="shared" si="1"/>
        <v>9.0999999999999998E-2</v>
      </c>
      <c r="AJ37" t="e">
        <f>IF(tm_F1_ST!$Q37&lt;0.003,tm_F1_ST!$BF37,NA())</f>
        <v>#N/A</v>
      </c>
      <c r="AK37">
        <f>IF(AND(tm_F1_ST!$Q37&gt;=0.003,tm_F1_ST!$Q37&lt;0.006),tm_F1_ST!$BF37,NA())</f>
        <v>0.86367758889602297</v>
      </c>
      <c r="AL37" t="e">
        <f>IF(AND(tm_F1_ST!$Q37&gt;=0.006,tm_F1_ST!$Q37&lt;0.01),tm_F1_ST!$BF37,NA())</f>
        <v>#N/A</v>
      </c>
    </row>
    <row r="38" spans="27:38">
      <c r="AA38">
        <f>tm_F1_ST!BH38</f>
        <v>8.6999999999999994E-2</v>
      </c>
      <c r="AB38">
        <f>tm_F1_ST!BF38</f>
        <v>0.88348436819198972</v>
      </c>
      <c r="AI38">
        <f t="shared" si="1"/>
        <v>8.6999999999999994E-2</v>
      </c>
      <c r="AJ38" t="e">
        <f>IF(tm_F1_ST!$Q38&lt;0.003,tm_F1_ST!$BF38,NA())</f>
        <v>#N/A</v>
      </c>
      <c r="AK38">
        <f>IF(AND(tm_F1_ST!$Q38&gt;=0.003,tm_F1_ST!$Q38&lt;0.006),tm_F1_ST!$BF38,NA())</f>
        <v>0.88348436819198972</v>
      </c>
      <c r="AL38" t="e">
        <f>IF(AND(tm_F1_ST!$Q38&gt;=0.006,tm_F1_ST!$Q38&lt;0.01),tm_F1_ST!$BF38,NA())</f>
        <v>#N/A</v>
      </c>
    </row>
    <row r="39" spans="27:38">
      <c r="AA39">
        <f>tm_F1_ST!BH39</f>
        <v>8.5999999999999993E-2</v>
      </c>
      <c r="AB39">
        <f>tm_F1_ST!BF39</f>
        <v>0.89376380448869741</v>
      </c>
      <c r="AI39">
        <f t="shared" si="1"/>
        <v>8.5999999999999993E-2</v>
      </c>
      <c r="AJ39" t="e">
        <f>IF(tm_F1_ST!$Q39&lt;0.003,tm_F1_ST!$BF39,NA())</f>
        <v>#N/A</v>
      </c>
      <c r="AK39">
        <f>IF(AND(tm_F1_ST!$Q39&gt;=0.003,tm_F1_ST!$Q39&lt;0.006),tm_F1_ST!$BF39,NA())</f>
        <v>0.89376380448869741</v>
      </c>
      <c r="AL39" t="e">
        <f>IF(AND(tm_F1_ST!$Q39&gt;=0.006,tm_F1_ST!$Q39&lt;0.01),tm_F1_ST!$BF39,NA())</f>
        <v>#N/A</v>
      </c>
    </row>
    <row r="40" spans="27:38">
      <c r="AA40">
        <f>tm_F1_ST!BH40</f>
        <v>-0.159</v>
      </c>
      <c r="AB40">
        <f>tm_F1_ST!BF40</f>
        <v>1.0451627862254795</v>
      </c>
      <c r="AI40">
        <f t="shared" si="1"/>
        <v>-0.159</v>
      </c>
      <c r="AJ40" t="e">
        <f>IF(tm_F1_ST!$Q40&lt;0.003,tm_F1_ST!$BF40,NA())</f>
        <v>#N/A</v>
      </c>
      <c r="AK40">
        <f>IF(AND(tm_F1_ST!$Q40&gt;=0.003,tm_F1_ST!$Q40&lt;0.006),tm_F1_ST!$BF40,NA())</f>
        <v>1.0451627862254795</v>
      </c>
      <c r="AL40" t="e">
        <f>IF(AND(tm_F1_ST!$Q40&gt;=0.006,tm_F1_ST!$Q40&lt;0.01),tm_F1_ST!$BF40,NA())</f>
        <v>#N/A</v>
      </c>
    </row>
    <row r="41" spans="27:38">
      <c r="AA41">
        <f>tm_F1_ST!BH41</f>
        <v>5.1999999999999998E-2</v>
      </c>
      <c r="AB41">
        <f>tm_F1_ST!BF41</f>
        <v>1.0042367148521096</v>
      </c>
      <c r="AI41">
        <f t="shared" si="1"/>
        <v>5.1999999999999998E-2</v>
      </c>
      <c r="AJ41" t="e">
        <f>IF(tm_F1_ST!$Q41&lt;0.003,tm_F1_ST!$BF41,NA())</f>
        <v>#N/A</v>
      </c>
      <c r="AK41">
        <f>IF(AND(tm_F1_ST!$Q41&gt;=0.003,tm_F1_ST!$Q41&lt;0.006),tm_F1_ST!$BF41,NA())</f>
        <v>1.0042367148521096</v>
      </c>
      <c r="AL41" t="e">
        <f>IF(AND(tm_F1_ST!$Q41&gt;=0.006,tm_F1_ST!$Q41&lt;0.01),tm_F1_ST!$BF41,NA())</f>
        <v>#N/A</v>
      </c>
    </row>
    <row r="42" spans="27:38">
      <c r="AA42">
        <f>tm_F1_ST!BH42</f>
        <v>-3.1E-2</v>
      </c>
      <c r="AB42">
        <f>tm_F1_ST!BF42</f>
        <v>1.0152937868326941</v>
      </c>
      <c r="AI42">
        <f t="shared" si="1"/>
        <v>-3.1E-2</v>
      </c>
      <c r="AJ42" t="e">
        <f>IF(tm_F1_ST!$Q42&lt;0.003,tm_F1_ST!$BF42,NA())</f>
        <v>#N/A</v>
      </c>
      <c r="AK42">
        <f>IF(AND(tm_F1_ST!$Q42&gt;=0.003,tm_F1_ST!$Q42&lt;0.006),tm_F1_ST!$BF42,NA())</f>
        <v>1.0152937868326941</v>
      </c>
      <c r="AL42" t="e">
        <f>IF(AND(tm_F1_ST!$Q42&gt;=0.006,tm_F1_ST!$Q42&lt;0.01),tm_F1_ST!$BF42,NA())</f>
        <v>#N/A</v>
      </c>
    </row>
    <row r="43" spans="27:38">
      <c r="AA43">
        <f>tm_F1_ST!BH43</f>
        <v>-3.5999999999999997E-2</v>
      </c>
      <c r="AB43">
        <f>tm_F1_ST!BF43</f>
        <v>1.0123253374183347</v>
      </c>
      <c r="AI43">
        <f t="shared" si="1"/>
        <v>-3.5999999999999997E-2</v>
      </c>
      <c r="AJ43" t="e">
        <f>IF(tm_F1_ST!$Q43&lt;0.003,tm_F1_ST!$BF43,NA())</f>
        <v>#N/A</v>
      </c>
      <c r="AK43">
        <f>IF(AND(tm_F1_ST!$Q43&gt;=0.003,tm_F1_ST!$Q43&lt;0.006),tm_F1_ST!$BF43,NA())</f>
        <v>1.0123253374183347</v>
      </c>
      <c r="AL43" t="e">
        <f>IF(AND(tm_F1_ST!$Q43&gt;=0.006,tm_F1_ST!$Q43&lt;0.01),tm_F1_ST!$BF43,NA())</f>
        <v>#N/A</v>
      </c>
    </row>
    <row r="44" spans="27:38">
      <c r="AA44">
        <f>tm_F1_ST!BH44</f>
        <v>-3.2000000000000001E-2</v>
      </c>
      <c r="AB44">
        <f>tm_F1_ST!BF44</f>
        <v>1.0052700471044718</v>
      </c>
      <c r="AI44">
        <f t="shared" si="1"/>
        <v>-3.2000000000000001E-2</v>
      </c>
      <c r="AJ44" t="e">
        <f>IF(tm_F1_ST!$Q44&lt;0.003,tm_F1_ST!$BF44,NA())</f>
        <v>#N/A</v>
      </c>
      <c r="AK44">
        <f>IF(AND(tm_F1_ST!$Q44&gt;=0.003,tm_F1_ST!$Q44&lt;0.006),tm_F1_ST!$BF44,NA())</f>
        <v>1.0052700471044718</v>
      </c>
      <c r="AL44" t="e">
        <f>IF(AND(tm_F1_ST!$Q44&gt;=0.006,tm_F1_ST!$Q44&lt;0.01),tm_F1_ST!$BF44,NA())</f>
        <v>#N/A</v>
      </c>
    </row>
    <row r="45" spans="27:38">
      <c r="AA45">
        <f>tm_F1_ST!BH45</f>
        <v>-3.6999999999999998E-2</v>
      </c>
      <c r="AB45">
        <f>tm_F1_ST!BF45</f>
        <v>1.0181437276930723</v>
      </c>
      <c r="AI45">
        <f t="shared" si="1"/>
        <v>-3.6999999999999998E-2</v>
      </c>
      <c r="AJ45" t="e">
        <f>IF(tm_F1_ST!$Q45&lt;0.003,tm_F1_ST!$BF45,NA())</f>
        <v>#N/A</v>
      </c>
      <c r="AK45">
        <f>IF(AND(tm_F1_ST!$Q45&gt;=0.003,tm_F1_ST!$Q45&lt;0.006),tm_F1_ST!$BF45,NA())</f>
        <v>1.0181437276930723</v>
      </c>
      <c r="AL45" t="e">
        <f>IF(AND(tm_F1_ST!$Q45&gt;=0.006,tm_F1_ST!$Q45&lt;0.01),tm_F1_ST!$BF45,NA())</f>
        <v>#N/A</v>
      </c>
    </row>
    <row r="46" spans="27:38">
      <c r="AA46">
        <f>tm_F1_ST!BH46</f>
        <v>-3.6999999999999998E-2</v>
      </c>
      <c r="AB46">
        <f>tm_F1_ST!BF46</f>
        <v>1.041565184750034</v>
      </c>
      <c r="AI46">
        <f t="shared" si="1"/>
        <v>-3.6999999999999998E-2</v>
      </c>
      <c r="AJ46" t="e">
        <f>IF(tm_F1_ST!$Q46&lt;0.003,tm_F1_ST!$BF46,NA())</f>
        <v>#N/A</v>
      </c>
      <c r="AK46">
        <f>IF(AND(tm_F1_ST!$Q46&gt;=0.003,tm_F1_ST!$Q46&lt;0.006),tm_F1_ST!$BF46,NA())</f>
        <v>1.041565184750034</v>
      </c>
      <c r="AL46" t="e">
        <f>IF(AND(tm_F1_ST!$Q46&gt;=0.006,tm_F1_ST!$Q46&lt;0.01),tm_F1_ST!$BF46,NA())</f>
        <v>#N/A</v>
      </c>
    </row>
    <row r="47" spans="27:38">
      <c r="AA47">
        <f>tm_F1_ST!BH47</f>
        <v>-3.9E-2</v>
      </c>
      <c r="AB47">
        <f>tm_F1_ST!BF47</f>
        <v>1.0400409861893238</v>
      </c>
      <c r="AI47">
        <f t="shared" si="1"/>
        <v>-3.9E-2</v>
      </c>
      <c r="AJ47" t="e">
        <f>IF(tm_F1_ST!$Q47&lt;0.003,tm_F1_ST!$BF47,NA())</f>
        <v>#N/A</v>
      </c>
      <c r="AK47">
        <f>IF(AND(tm_F1_ST!$Q47&gt;=0.003,tm_F1_ST!$Q47&lt;0.006),tm_F1_ST!$BF47,NA())</f>
        <v>1.0400409861893238</v>
      </c>
      <c r="AL47" t="e">
        <f>IF(AND(tm_F1_ST!$Q47&gt;=0.006,tm_F1_ST!$Q47&lt;0.01),tm_F1_ST!$BF47,NA())</f>
        <v>#N/A</v>
      </c>
    </row>
    <row r="48" spans="27:38">
      <c r="AA48">
        <f>tm_F1_ST!BH48</f>
        <v>-3.5999999999999997E-2</v>
      </c>
      <c r="AB48">
        <f>tm_F1_ST!BF48</f>
        <v>1.0101874887465518</v>
      </c>
      <c r="AI48">
        <f t="shared" si="1"/>
        <v>-3.5999999999999997E-2</v>
      </c>
      <c r="AJ48" t="e">
        <f>IF(tm_F1_ST!$Q48&lt;0.003,tm_F1_ST!$BF48,NA())</f>
        <v>#N/A</v>
      </c>
      <c r="AK48">
        <f>IF(AND(tm_F1_ST!$Q48&gt;=0.003,tm_F1_ST!$Q48&lt;0.006),tm_F1_ST!$BF48,NA())</f>
        <v>1.0101874887465518</v>
      </c>
      <c r="AL48" t="e">
        <f>IF(AND(tm_F1_ST!$Q48&gt;=0.006,tm_F1_ST!$Q48&lt;0.01),tm_F1_ST!$BF48,NA())</f>
        <v>#N/A</v>
      </c>
    </row>
    <row r="49" spans="27:38">
      <c r="AA49">
        <f>tm_F1_ST!BH49</f>
        <v>-3.3000000000000002E-2</v>
      </c>
      <c r="AB49">
        <f>tm_F1_ST!BF49</f>
        <v>1.0148843476425256</v>
      </c>
      <c r="AI49">
        <f t="shared" si="1"/>
        <v>-3.3000000000000002E-2</v>
      </c>
      <c r="AJ49" t="e">
        <f>IF(tm_F1_ST!$Q49&lt;0.003,tm_F1_ST!$BF49,NA())</f>
        <v>#N/A</v>
      </c>
      <c r="AK49">
        <f>IF(AND(tm_F1_ST!$Q49&gt;=0.003,tm_F1_ST!$Q49&lt;0.006),tm_F1_ST!$BF49,NA())</f>
        <v>1.0148843476425256</v>
      </c>
      <c r="AL49" t="e">
        <f>IF(AND(tm_F1_ST!$Q49&gt;=0.006,tm_F1_ST!$Q49&lt;0.01),tm_F1_ST!$BF49,NA())</f>
        <v>#N/A</v>
      </c>
    </row>
    <row r="50" spans="27:38">
      <c r="AA50">
        <f>tm_F1_ST!BH50</f>
        <v>-3.9E-2</v>
      </c>
      <c r="AB50">
        <f>tm_F1_ST!BF50</f>
        <v>1.0159056723914612</v>
      </c>
      <c r="AI50">
        <f t="shared" si="1"/>
        <v>-3.9E-2</v>
      </c>
      <c r="AJ50" t="e">
        <f>IF(tm_F1_ST!$Q50&lt;0.003,tm_F1_ST!$BF50,NA())</f>
        <v>#N/A</v>
      </c>
      <c r="AK50">
        <f>IF(AND(tm_F1_ST!$Q50&gt;=0.003,tm_F1_ST!$Q50&lt;0.006),tm_F1_ST!$BF50,NA())</f>
        <v>1.0159056723914612</v>
      </c>
      <c r="AL50" t="e">
        <f>IF(AND(tm_F1_ST!$Q50&gt;=0.006,tm_F1_ST!$Q50&lt;0.01),tm_F1_ST!$BF50,NA())</f>
        <v>#N/A</v>
      </c>
    </row>
    <row r="51" spans="27:38">
      <c r="AA51">
        <f>tm_F1_ST!BH51</f>
        <v>-4.4999999999999998E-2</v>
      </c>
      <c r="AB51">
        <f>tm_F1_ST!BF51</f>
        <v>1.0203995342378884</v>
      </c>
      <c r="AI51">
        <f t="shared" si="1"/>
        <v>-4.4999999999999998E-2</v>
      </c>
      <c r="AJ51" t="e">
        <f>IF(tm_F1_ST!$Q51&lt;0.003,tm_F1_ST!$BF51,NA())</f>
        <v>#N/A</v>
      </c>
      <c r="AK51">
        <f>IF(AND(tm_F1_ST!$Q51&gt;=0.003,tm_F1_ST!$Q51&lt;0.006),tm_F1_ST!$BF51,NA())</f>
        <v>1.0203995342378884</v>
      </c>
      <c r="AL51" t="e">
        <f>IF(AND(tm_F1_ST!$Q51&gt;=0.006,tm_F1_ST!$Q51&lt;0.01),tm_F1_ST!$BF51,NA())</f>
        <v>#N/A</v>
      </c>
    </row>
    <row r="52" spans="27:38">
      <c r="AA52">
        <f>tm_F1_ST!BH52</f>
        <v>-0.191</v>
      </c>
      <c r="AB52">
        <f>tm_F1_ST!BF52</f>
        <v>1.017047228417967</v>
      </c>
      <c r="AI52">
        <f t="shared" si="1"/>
        <v>-0.191</v>
      </c>
      <c r="AJ52" t="e">
        <f>IF(tm_F1_ST!$Q52&lt;0.003,tm_F1_ST!$BF52,NA())</f>
        <v>#N/A</v>
      </c>
      <c r="AK52">
        <f>IF(AND(tm_F1_ST!$Q52&gt;=0.003,tm_F1_ST!$Q52&lt;0.006),tm_F1_ST!$BF52,NA())</f>
        <v>1.017047228417967</v>
      </c>
      <c r="AL52" t="e">
        <f>IF(AND(tm_F1_ST!$Q52&gt;=0.006,tm_F1_ST!$Q52&lt;0.01),tm_F1_ST!$BF52,NA())</f>
        <v>#N/A</v>
      </c>
    </row>
    <row r="53" spans="27:38">
      <c r="AA53">
        <f>tm_F1_ST!BH53</f>
        <v>-5.8999999999999997E-2</v>
      </c>
      <c r="AB53">
        <f>tm_F1_ST!BF53</f>
        <v>1.029434773224208</v>
      </c>
      <c r="AI53">
        <f t="shared" si="1"/>
        <v>-5.8999999999999997E-2</v>
      </c>
      <c r="AJ53" t="e">
        <f>IF(tm_F1_ST!$Q53&lt;0.003,tm_F1_ST!$BF53,NA())</f>
        <v>#N/A</v>
      </c>
      <c r="AK53">
        <f>IF(AND(tm_F1_ST!$Q53&gt;=0.003,tm_F1_ST!$Q53&lt;0.006),tm_F1_ST!$BF53,NA())</f>
        <v>1.029434773224208</v>
      </c>
      <c r="AL53" t="e">
        <f>IF(AND(tm_F1_ST!$Q53&gt;=0.006,tm_F1_ST!$Q53&lt;0.01),tm_F1_ST!$BF53,NA())</f>
        <v>#N/A</v>
      </c>
    </row>
    <row r="54" spans="27:38">
      <c r="AA54">
        <f>tm_F1_ST!BH54</f>
        <v>8.1000000000000003E-2</v>
      </c>
      <c r="AB54">
        <f>tm_F1_ST!BF54</f>
        <v>0.88191660731350563</v>
      </c>
      <c r="AI54">
        <f t="shared" si="1"/>
        <v>8.1000000000000003E-2</v>
      </c>
      <c r="AJ54" t="e">
        <f>IF(tm_F1_ST!$Q54&lt;0.003,tm_F1_ST!$BF54,NA())</f>
        <v>#N/A</v>
      </c>
      <c r="AK54">
        <f>IF(AND(tm_F1_ST!$Q54&gt;=0.003,tm_F1_ST!$Q54&lt;0.006),tm_F1_ST!$BF54,NA())</f>
        <v>0.88191660731350563</v>
      </c>
      <c r="AL54" t="e">
        <f>IF(AND(tm_F1_ST!$Q54&gt;=0.006,tm_F1_ST!$Q54&lt;0.01),tm_F1_ST!$BF54,NA())</f>
        <v>#N/A</v>
      </c>
    </row>
    <row r="55" spans="27:38">
      <c r="AA55">
        <f>tm_F1_ST!BH55</f>
        <v>-8.2000000000000003E-2</v>
      </c>
      <c r="AB55">
        <f>tm_F1_ST!BF55</f>
        <v>1.0786523946223079</v>
      </c>
      <c r="AI55">
        <f t="shared" si="1"/>
        <v>-8.2000000000000003E-2</v>
      </c>
      <c r="AJ55" t="e">
        <f>IF(tm_F1_ST!$Q55&lt;0.003,tm_F1_ST!$BF55,NA())</f>
        <v>#N/A</v>
      </c>
      <c r="AK55">
        <f>IF(AND(tm_F1_ST!$Q55&gt;=0.003,tm_F1_ST!$Q55&lt;0.006),tm_F1_ST!$BF55,NA())</f>
        <v>1.0786523946223079</v>
      </c>
      <c r="AL55" t="e">
        <f>IF(AND(tm_F1_ST!$Q55&gt;=0.006,tm_F1_ST!$Q55&lt;0.01),tm_F1_ST!$BF55,NA())</f>
        <v>#N/A</v>
      </c>
    </row>
    <row r="56" spans="27:38">
      <c r="AA56">
        <f>tm_F1_ST!BH56</f>
        <v>0.11700000000000001</v>
      </c>
      <c r="AB56">
        <f>tm_F1_ST!BF56</f>
        <v>0.82489123286579269</v>
      </c>
      <c r="AI56">
        <f t="shared" si="1"/>
        <v>0.11700000000000001</v>
      </c>
      <c r="AJ56" t="e">
        <f>IF(tm_F1_ST!$Q56&lt;0.003,tm_F1_ST!$BF56,NA())</f>
        <v>#N/A</v>
      </c>
      <c r="AK56">
        <f>IF(AND(tm_F1_ST!$Q56&gt;=0.003,tm_F1_ST!$Q56&lt;0.006),tm_F1_ST!$BF56,NA())</f>
        <v>0.82489123286579269</v>
      </c>
      <c r="AL56" t="e">
        <f>IF(AND(tm_F1_ST!$Q56&gt;=0.006,tm_F1_ST!$Q56&lt;0.01),tm_F1_ST!$BF56,NA())</f>
        <v>#N/A</v>
      </c>
    </row>
    <row r="57" spans="27:38">
      <c r="AA57">
        <f>tm_F1_ST!BH57</f>
        <v>5.2999999999999999E-2</v>
      </c>
      <c r="AB57">
        <f>tm_F1_ST!BF57</f>
        <v>0.94642361130359942</v>
      </c>
      <c r="AI57">
        <f t="shared" si="1"/>
        <v>5.2999999999999999E-2</v>
      </c>
      <c r="AJ57" t="e">
        <f>IF(tm_F1_ST!$Q57&lt;0.003,tm_F1_ST!$BF57,NA())</f>
        <v>#N/A</v>
      </c>
      <c r="AK57">
        <f>IF(AND(tm_F1_ST!$Q57&gt;=0.003,tm_F1_ST!$Q57&lt;0.006),tm_F1_ST!$BF57,NA())</f>
        <v>0.94642361130359942</v>
      </c>
      <c r="AL57" t="e">
        <f>IF(AND(tm_F1_ST!$Q57&gt;=0.006,tm_F1_ST!$Q57&lt;0.01),tm_F1_ST!$BF57,NA())</f>
        <v>#N/A</v>
      </c>
    </row>
    <row r="58" spans="27:38">
      <c r="AA58">
        <f>tm_F1_ST!BH58</f>
        <v>7.9000000000000001E-2</v>
      </c>
      <c r="AB58">
        <f>tm_F1_ST!BF58</f>
        <v>0.92281298839021564</v>
      </c>
      <c r="AI58">
        <f t="shared" si="1"/>
        <v>7.9000000000000001E-2</v>
      </c>
      <c r="AJ58" t="e">
        <f>IF(tm_F1_ST!$Q58&lt;0.003,tm_F1_ST!$BF58,NA())</f>
        <v>#N/A</v>
      </c>
      <c r="AK58">
        <f>IF(AND(tm_F1_ST!$Q58&gt;=0.003,tm_F1_ST!$Q58&lt;0.006),tm_F1_ST!$BF58,NA())</f>
        <v>0.92281298839021564</v>
      </c>
      <c r="AL58" t="e">
        <f>IF(AND(tm_F1_ST!$Q58&gt;=0.006,tm_F1_ST!$Q58&lt;0.01),tm_F1_ST!$BF58,NA())</f>
        <v>#N/A</v>
      </c>
    </row>
    <row r="59" spans="27:38">
      <c r="AA59">
        <f>tm_F1_ST!BH59</f>
        <v>8.6999999999999994E-2</v>
      </c>
      <c r="AB59">
        <f>tm_F1_ST!BF59</f>
        <v>0.89091497493977612</v>
      </c>
      <c r="AI59">
        <f t="shared" si="1"/>
        <v>8.6999999999999994E-2</v>
      </c>
      <c r="AJ59" t="e">
        <f>IF(tm_F1_ST!$Q59&lt;0.003,tm_F1_ST!$BF59,NA())</f>
        <v>#N/A</v>
      </c>
      <c r="AK59">
        <f>IF(AND(tm_F1_ST!$Q59&gt;=0.003,tm_F1_ST!$Q59&lt;0.006),tm_F1_ST!$BF59,NA())</f>
        <v>0.89091497493977612</v>
      </c>
      <c r="AL59" t="e">
        <f>IF(AND(tm_F1_ST!$Q59&gt;=0.006,tm_F1_ST!$Q59&lt;0.01),tm_F1_ST!$BF59,NA())</f>
        <v>#N/A</v>
      </c>
    </row>
    <row r="60" spans="27:38">
      <c r="AA60">
        <f>tm_F1_ST!BH60</f>
        <v>1.4999999999999999E-2</v>
      </c>
      <c r="AB60">
        <f>tm_F1_ST!BF60</f>
        <v>0.95303734403812257</v>
      </c>
      <c r="AI60">
        <f t="shared" si="1"/>
        <v>1.4999999999999999E-2</v>
      </c>
      <c r="AJ60" t="e">
        <f>IF(tm_F1_ST!$Q60&lt;0.003,tm_F1_ST!$BF60,NA())</f>
        <v>#N/A</v>
      </c>
      <c r="AK60">
        <f>IF(AND(tm_F1_ST!$Q60&gt;=0.003,tm_F1_ST!$Q60&lt;0.006),tm_F1_ST!$BF60,NA())</f>
        <v>0.95303734403812257</v>
      </c>
      <c r="AL60" t="e">
        <f>IF(AND(tm_F1_ST!$Q60&gt;=0.006,tm_F1_ST!$Q60&lt;0.01),tm_F1_ST!$BF60,NA())</f>
        <v>#N/A</v>
      </c>
    </row>
    <row r="61" spans="27:38">
      <c r="AA61">
        <f>tm_F1_ST!BH61</f>
        <v>-1.4E-2</v>
      </c>
      <c r="AB61">
        <f>tm_F1_ST!BF61</f>
        <v>0.92951254871956923</v>
      </c>
      <c r="AI61">
        <f t="shared" si="1"/>
        <v>-1.4E-2</v>
      </c>
      <c r="AJ61" t="e">
        <f>IF(tm_F1_ST!$Q61&lt;0.003,tm_F1_ST!$BF61,NA())</f>
        <v>#N/A</v>
      </c>
      <c r="AK61">
        <f>IF(AND(tm_F1_ST!$Q61&gt;=0.003,tm_F1_ST!$Q61&lt;0.006),tm_F1_ST!$BF61,NA())</f>
        <v>0.92951254871956923</v>
      </c>
      <c r="AL61" t="e">
        <f>IF(AND(tm_F1_ST!$Q61&gt;=0.006,tm_F1_ST!$Q61&lt;0.01),tm_F1_ST!$BF61,NA())</f>
        <v>#N/A</v>
      </c>
    </row>
    <row r="62" spans="27:38">
      <c r="AA62">
        <f>tm_F1_ST!BH62</f>
        <v>-0.09</v>
      </c>
      <c r="AB62">
        <f>tm_F1_ST!BF62</f>
        <v>1.1610462010707134</v>
      </c>
      <c r="AI62">
        <f t="shared" si="1"/>
        <v>-0.09</v>
      </c>
      <c r="AJ62" t="e">
        <f>IF(tm_F1_ST!$Q62&lt;0.003,tm_F1_ST!$BF62,NA())</f>
        <v>#N/A</v>
      </c>
      <c r="AK62">
        <f>IF(AND(tm_F1_ST!$Q62&gt;=0.003,tm_F1_ST!$Q62&lt;0.006),tm_F1_ST!$BF62,NA())</f>
        <v>1.1610462010707134</v>
      </c>
      <c r="AL62" t="e">
        <f>IF(AND(tm_F1_ST!$Q62&gt;=0.006,tm_F1_ST!$Q62&lt;0.01),tm_F1_ST!$BF62,NA())</f>
        <v>#N/A</v>
      </c>
    </row>
    <row r="63" spans="27:38">
      <c r="AA63">
        <f>tm_F1_ST!BH63</f>
        <v>-0.14399999999999999</v>
      </c>
      <c r="AB63">
        <f>tm_F1_ST!BF63</f>
        <v>1.0477304514613508</v>
      </c>
      <c r="AI63">
        <f t="shared" si="1"/>
        <v>-0.14399999999999999</v>
      </c>
      <c r="AJ63" t="e">
        <f>IF(tm_F1_ST!$Q63&lt;0.003,tm_F1_ST!$BF63,NA())</f>
        <v>#N/A</v>
      </c>
      <c r="AK63">
        <f>IF(AND(tm_F1_ST!$Q63&gt;=0.003,tm_F1_ST!$Q63&lt;0.006),tm_F1_ST!$BF63,NA())</f>
        <v>1.0477304514613508</v>
      </c>
      <c r="AL63" t="e">
        <f>IF(AND(tm_F1_ST!$Q63&gt;=0.006,tm_F1_ST!$Q63&lt;0.01),tm_F1_ST!$BF63,NA())</f>
        <v>#N/A</v>
      </c>
    </row>
    <row r="64" spans="27:38">
      <c r="AA64">
        <f>tm_F1_ST!BH64</f>
        <v>-2.7E-2</v>
      </c>
      <c r="AB64">
        <f>tm_F1_ST!BF64</f>
        <v>0.91958096031630776</v>
      </c>
      <c r="AI64">
        <f t="shared" si="1"/>
        <v>-2.7E-2</v>
      </c>
      <c r="AJ64" t="e">
        <f>IF(tm_F1_ST!$Q64&lt;0.003,tm_F1_ST!$BF64,NA())</f>
        <v>#N/A</v>
      </c>
      <c r="AK64">
        <f>IF(AND(tm_F1_ST!$Q64&gt;=0.003,tm_F1_ST!$Q64&lt;0.006),tm_F1_ST!$BF64,NA())</f>
        <v>0.91958096031630776</v>
      </c>
      <c r="AL64" t="e">
        <f>IF(AND(tm_F1_ST!$Q64&gt;=0.006,tm_F1_ST!$Q64&lt;0.01),tm_F1_ST!$BF64,NA())</f>
        <v>#N/A</v>
      </c>
    </row>
    <row r="65" spans="27:38">
      <c r="AA65">
        <f>tm_F1_ST!BH65</f>
        <v>-0.17399999999999999</v>
      </c>
      <c r="AB65">
        <f>tm_F1_ST!BF65</f>
        <v>1.0376475756552526</v>
      </c>
      <c r="AI65">
        <f t="shared" si="1"/>
        <v>-0.17399999999999999</v>
      </c>
      <c r="AJ65" t="e">
        <f>IF(tm_F1_ST!$Q65&lt;0.003,tm_F1_ST!$BF65,NA())</f>
        <v>#N/A</v>
      </c>
      <c r="AK65">
        <f>IF(AND(tm_F1_ST!$Q65&gt;=0.003,tm_F1_ST!$Q65&lt;0.006),tm_F1_ST!$BF65,NA())</f>
        <v>1.0376475756552526</v>
      </c>
      <c r="AL65" t="e">
        <f>IF(AND(tm_F1_ST!$Q65&gt;=0.006,tm_F1_ST!$Q65&lt;0.01),tm_F1_ST!$BF65,NA())</f>
        <v>#N/A</v>
      </c>
    </row>
    <row r="66" spans="27:38">
      <c r="AA66">
        <f>tm_F1_ST!BH66</f>
        <v>-5.6000000000000001E-2</v>
      </c>
      <c r="AB66">
        <f>tm_F1_ST!BF66</f>
        <v>0.90117825915192384</v>
      </c>
      <c r="AI66">
        <f t="shared" ref="AI66:AI97" si="2">IF(AA66="","",AA66)</f>
        <v>-5.6000000000000001E-2</v>
      </c>
      <c r="AJ66" t="e">
        <f>IF(tm_F1_ST!$Q66&lt;0.003,tm_F1_ST!$BF66,NA())</f>
        <v>#N/A</v>
      </c>
      <c r="AK66">
        <f>IF(AND(tm_F1_ST!$Q66&gt;=0.003,tm_F1_ST!$Q66&lt;0.006),tm_F1_ST!$BF66,NA())</f>
        <v>0.90117825915192384</v>
      </c>
      <c r="AL66" t="e">
        <f>IF(AND(tm_F1_ST!$Q66&gt;=0.006,tm_F1_ST!$Q66&lt;0.01),tm_F1_ST!$BF66,NA())</f>
        <v>#N/A</v>
      </c>
    </row>
    <row r="67" spans="27:38">
      <c r="AA67">
        <f>tm_F1_ST!BH67</f>
        <v>-6.0999999999999999E-2</v>
      </c>
      <c r="AB67">
        <f>tm_F1_ST!BF67</f>
        <v>1.0284568577934465</v>
      </c>
      <c r="AI67">
        <f t="shared" si="2"/>
        <v>-6.0999999999999999E-2</v>
      </c>
      <c r="AJ67" t="e">
        <f>IF(tm_F1_ST!$Q67&lt;0.003,tm_F1_ST!$BF67,NA())</f>
        <v>#N/A</v>
      </c>
      <c r="AK67">
        <f>IF(AND(tm_F1_ST!$Q67&gt;=0.003,tm_F1_ST!$Q67&lt;0.006),tm_F1_ST!$BF67,NA())</f>
        <v>1.0284568577934465</v>
      </c>
      <c r="AL67" t="e">
        <f>IF(AND(tm_F1_ST!$Q67&gt;=0.006,tm_F1_ST!$Q67&lt;0.01),tm_F1_ST!$BF67,NA())</f>
        <v>#N/A</v>
      </c>
    </row>
    <row r="68" spans="27:38">
      <c r="AA68">
        <f>tm_F1_ST!BH68</f>
        <v>-0.128</v>
      </c>
      <c r="AB68">
        <f>tm_F1_ST!BF68</f>
        <v>0.99416392179707846</v>
      </c>
      <c r="AI68">
        <f t="shared" si="2"/>
        <v>-0.128</v>
      </c>
      <c r="AJ68" t="e">
        <f>IF(tm_F1_ST!$Q68&lt;0.003,tm_F1_ST!$BF68,NA())</f>
        <v>#N/A</v>
      </c>
      <c r="AK68">
        <f>IF(AND(tm_F1_ST!$Q68&gt;=0.003,tm_F1_ST!$Q68&lt;0.006),tm_F1_ST!$BF68,NA())</f>
        <v>0.99416392179707846</v>
      </c>
      <c r="AL68" t="e">
        <f>IF(AND(tm_F1_ST!$Q68&gt;=0.006,tm_F1_ST!$Q68&lt;0.01),tm_F1_ST!$BF68,NA())</f>
        <v>#N/A</v>
      </c>
    </row>
    <row r="69" spans="27:38">
      <c r="AA69">
        <f>tm_F1_ST!BH69</f>
        <v>-0.28399999999999997</v>
      </c>
      <c r="AB69">
        <f>tm_F1_ST!BF69</f>
        <v>1.1052937814180674</v>
      </c>
      <c r="AI69">
        <f t="shared" si="2"/>
        <v>-0.28399999999999997</v>
      </c>
      <c r="AJ69" t="e">
        <f>IF(tm_F1_ST!$Q69&lt;0.003,tm_F1_ST!$BF69,NA())</f>
        <v>#N/A</v>
      </c>
      <c r="AK69">
        <f>IF(AND(tm_F1_ST!$Q69&gt;=0.003,tm_F1_ST!$Q69&lt;0.006),tm_F1_ST!$BF69,NA())</f>
        <v>1.1052937814180674</v>
      </c>
      <c r="AL69" t="e">
        <f>IF(AND(tm_F1_ST!$Q69&gt;=0.006,tm_F1_ST!$Q69&lt;0.01),tm_F1_ST!$BF69,NA())</f>
        <v>#N/A</v>
      </c>
    </row>
    <row r="70" spans="27:38">
      <c r="AA70">
        <f>tm_F1_ST!BH70</f>
        <v>-0.14799999999999999</v>
      </c>
      <c r="AB70">
        <f>tm_F1_ST!BF70</f>
        <v>0.93636374213829143</v>
      </c>
      <c r="AI70">
        <f t="shared" si="2"/>
        <v>-0.14799999999999999</v>
      </c>
      <c r="AJ70" t="e">
        <f>IF(tm_F1_ST!$Q70&lt;0.003,tm_F1_ST!$BF70,NA())</f>
        <v>#N/A</v>
      </c>
      <c r="AK70">
        <f>IF(AND(tm_F1_ST!$Q70&gt;=0.003,tm_F1_ST!$Q70&lt;0.006),tm_F1_ST!$BF70,NA())</f>
        <v>0.93636374213829143</v>
      </c>
      <c r="AL70" t="e">
        <f>IF(AND(tm_F1_ST!$Q70&gt;=0.006,tm_F1_ST!$Q70&lt;0.01),tm_F1_ST!$BF70,NA())</f>
        <v>#N/A</v>
      </c>
    </row>
    <row r="71" spans="27:38">
      <c r="AA71">
        <f>tm_F1_ST!BH71</f>
        <v>-0.216</v>
      </c>
      <c r="AB71">
        <f>tm_F1_ST!BF71</f>
        <v>1.0545451615139898</v>
      </c>
      <c r="AI71">
        <f t="shared" si="2"/>
        <v>-0.216</v>
      </c>
      <c r="AJ71" t="e">
        <f>IF(tm_F1_ST!$Q71&lt;0.003,tm_F1_ST!$BF71,NA())</f>
        <v>#N/A</v>
      </c>
      <c r="AK71">
        <f>IF(AND(tm_F1_ST!$Q71&gt;=0.003,tm_F1_ST!$Q71&lt;0.006),tm_F1_ST!$BF71,NA())</f>
        <v>1.0545451615139898</v>
      </c>
      <c r="AL71" t="e">
        <f>IF(AND(tm_F1_ST!$Q71&gt;=0.006,tm_F1_ST!$Q71&lt;0.01),tm_F1_ST!$BF71,NA())</f>
        <v>#N/A</v>
      </c>
    </row>
    <row r="72" spans="27:38">
      <c r="AA72">
        <f>tm_F1_ST!BH72</f>
        <v>-8.5000000000000006E-2</v>
      </c>
      <c r="AB72">
        <f>tm_F1_ST!BF72</f>
        <v>0.9248098354669233</v>
      </c>
      <c r="AI72">
        <f t="shared" si="2"/>
        <v>-8.5000000000000006E-2</v>
      </c>
      <c r="AJ72" t="e">
        <f>IF(tm_F1_ST!$Q72&lt;0.003,tm_F1_ST!$BF72,NA())</f>
        <v>#N/A</v>
      </c>
      <c r="AK72">
        <f>IF(AND(tm_F1_ST!$Q72&gt;=0.003,tm_F1_ST!$Q72&lt;0.006),tm_F1_ST!$BF72,NA())</f>
        <v>0.9248098354669233</v>
      </c>
      <c r="AL72" t="e">
        <f>IF(AND(tm_F1_ST!$Q72&gt;=0.006,tm_F1_ST!$Q72&lt;0.01),tm_F1_ST!$BF72,NA())</f>
        <v>#N/A</v>
      </c>
    </row>
    <row r="73" spans="27:38">
      <c r="AA73">
        <f>tm_F1_ST!BH73</f>
        <v>-0.33400000000000002</v>
      </c>
      <c r="AB73">
        <f>tm_F1_ST!BF73</f>
        <v>1.0989117330018237</v>
      </c>
      <c r="AI73">
        <f t="shared" si="2"/>
        <v>-0.33400000000000002</v>
      </c>
      <c r="AJ73" t="e">
        <f>IF(tm_F1_ST!$Q73&lt;0.003,tm_F1_ST!$BF73,NA())</f>
        <v>#N/A</v>
      </c>
      <c r="AK73">
        <f>IF(AND(tm_F1_ST!$Q73&gt;=0.003,tm_F1_ST!$Q73&lt;0.006),tm_F1_ST!$BF73,NA())</f>
        <v>1.0989117330018237</v>
      </c>
      <c r="AL73" t="e">
        <f>IF(AND(tm_F1_ST!$Q73&gt;=0.006,tm_F1_ST!$Q73&lt;0.01),tm_F1_ST!$BF73,NA())</f>
        <v>#N/A</v>
      </c>
    </row>
    <row r="74" spans="27:38">
      <c r="AA74">
        <f>tm_F1_ST!BH74</f>
        <v>-0.32900000000000001</v>
      </c>
      <c r="AB74">
        <f>tm_F1_ST!BF74</f>
        <v>1.110157513443276</v>
      </c>
      <c r="AI74">
        <f t="shared" si="2"/>
        <v>-0.32900000000000001</v>
      </c>
      <c r="AJ74" t="e">
        <f>IF(tm_F1_ST!$Q74&lt;0.003,tm_F1_ST!$BF74,NA())</f>
        <v>#N/A</v>
      </c>
      <c r="AK74">
        <f>IF(AND(tm_F1_ST!$Q74&gt;=0.003,tm_F1_ST!$Q74&lt;0.006),tm_F1_ST!$BF74,NA())</f>
        <v>1.110157513443276</v>
      </c>
      <c r="AL74" t="e">
        <f>IF(AND(tm_F1_ST!$Q74&gt;=0.006,tm_F1_ST!$Q74&lt;0.01),tm_F1_ST!$BF74,NA())</f>
        <v>#N/A</v>
      </c>
    </row>
    <row r="75" spans="27:38">
      <c r="AA75">
        <f>tm_F1_ST!BH75</f>
        <v>0.13</v>
      </c>
      <c r="AB75">
        <f>tm_F1_ST!BF75</f>
        <v>0.71644225635232806</v>
      </c>
      <c r="AI75">
        <f t="shared" si="2"/>
        <v>0.13</v>
      </c>
      <c r="AJ75" t="e">
        <f>IF(tm_F1_ST!$Q75&lt;0.003,tm_F1_ST!$BF75,NA())</f>
        <v>#N/A</v>
      </c>
      <c r="AK75">
        <f>IF(AND(tm_F1_ST!$Q75&gt;=0.003,tm_F1_ST!$Q75&lt;0.006),tm_F1_ST!$BF75,NA())</f>
        <v>0.71644225635232806</v>
      </c>
      <c r="AL75" t="e">
        <f>IF(AND(tm_F1_ST!$Q75&gt;=0.006,tm_F1_ST!$Q75&lt;0.01),tm_F1_ST!$BF75,NA())</f>
        <v>#N/A</v>
      </c>
    </row>
    <row r="76" spans="27:38">
      <c r="AA76">
        <f>tm_F1_ST!BH76</f>
        <v>0.13</v>
      </c>
      <c r="AB76">
        <f>tm_F1_ST!BF76</f>
        <v>0.72100783009613334</v>
      </c>
      <c r="AI76">
        <f t="shared" si="2"/>
        <v>0.13</v>
      </c>
      <c r="AJ76" t="e">
        <f>IF(tm_F1_ST!$Q76&lt;0.003,tm_F1_ST!$BF76,NA())</f>
        <v>#N/A</v>
      </c>
      <c r="AK76">
        <f>IF(AND(tm_F1_ST!$Q76&gt;=0.003,tm_F1_ST!$Q76&lt;0.006),tm_F1_ST!$BF76,NA())</f>
        <v>0.72100783009613334</v>
      </c>
      <c r="AL76" t="e">
        <f>IF(AND(tm_F1_ST!$Q76&gt;=0.006,tm_F1_ST!$Q76&lt;0.01),tm_F1_ST!$BF76,NA())</f>
        <v>#N/A</v>
      </c>
    </row>
    <row r="77" spans="27:38">
      <c r="AA77">
        <f>tm_F1_ST!BH77</f>
        <v>-0.45700000000000002</v>
      </c>
      <c r="AB77">
        <f>tm_F1_ST!BF77</f>
        <v>1.1732447456001771</v>
      </c>
      <c r="AI77">
        <f t="shared" si="2"/>
        <v>-0.45700000000000002</v>
      </c>
      <c r="AJ77" t="e">
        <f>IF(tm_F1_ST!$Q77&lt;0.003,tm_F1_ST!$BF77,NA())</f>
        <v>#N/A</v>
      </c>
      <c r="AK77">
        <f>IF(AND(tm_F1_ST!$Q77&gt;=0.003,tm_F1_ST!$Q77&lt;0.006),tm_F1_ST!$BF77,NA())</f>
        <v>1.1732447456001771</v>
      </c>
      <c r="AL77" t="e">
        <f>IF(AND(tm_F1_ST!$Q77&gt;=0.006,tm_F1_ST!$Q77&lt;0.01),tm_F1_ST!$BF77,NA())</f>
        <v>#N/A</v>
      </c>
    </row>
    <row r="78" spans="27:38">
      <c r="AA78">
        <f>tm_F1_ST!BH78</f>
        <v>8.8999999999999996E-2</v>
      </c>
      <c r="AB78">
        <f>tm_F1_ST!BF78</f>
        <v>0.84879300867495233</v>
      </c>
      <c r="AI78">
        <f t="shared" si="2"/>
        <v>8.8999999999999996E-2</v>
      </c>
      <c r="AJ78" t="e">
        <f>IF(tm_F1_ST!$Q78&lt;0.003,tm_F1_ST!$BF78,NA())</f>
        <v>#N/A</v>
      </c>
      <c r="AK78">
        <f>IF(AND(tm_F1_ST!$Q78&gt;=0.003,tm_F1_ST!$Q78&lt;0.006),tm_F1_ST!$BF78,NA())</f>
        <v>0.84879300867495233</v>
      </c>
      <c r="AL78" t="e">
        <f>IF(AND(tm_F1_ST!$Q78&gt;=0.006,tm_F1_ST!$Q78&lt;0.01),tm_F1_ST!$BF78,NA())</f>
        <v>#N/A</v>
      </c>
    </row>
    <row r="79" spans="27:38">
      <c r="AA79">
        <f>tm_F1_ST!BH79</f>
        <v>7.1999999999999995E-2</v>
      </c>
      <c r="AB79">
        <f>tm_F1_ST!BF79</f>
        <v>0.93031201225359672</v>
      </c>
      <c r="AI79">
        <f t="shared" si="2"/>
        <v>7.1999999999999995E-2</v>
      </c>
      <c r="AJ79" t="e">
        <f>IF(tm_F1_ST!$Q79&lt;0.003,tm_F1_ST!$BF79,NA())</f>
        <v>#N/A</v>
      </c>
      <c r="AK79">
        <f>IF(AND(tm_F1_ST!$Q79&gt;=0.003,tm_F1_ST!$Q79&lt;0.006),tm_F1_ST!$BF79,NA())</f>
        <v>0.93031201225359672</v>
      </c>
      <c r="AL79" t="e">
        <f>IF(AND(tm_F1_ST!$Q79&gt;=0.006,tm_F1_ST!$Q79&lt;0.01),tm_F1_ST!$BF79,NA())</f>
        <v>#N/A</v>
      </c>
    </row>
    <row r="80" spans="27:38">
      <c r="AA80">
        <f>tm_F1_ST!BH80</f>
        <v>8.3000000000000004E-2</v>
      </c>
      <c r="AB80">
        <f>tm_F1_ST!BF80</f>
        <v>0.93563934583850261</v>
      </c>
      <c r="AI80">
        <f t="shared" si="2"/>
        <v>8.3000000000000004E-2</v>
      </c>
      <c r="AJ80" t="e">
        <f>IF(tm_F1_ST!$Q80&lt;0.003,tm_F1_ST!$BF80,NA())</f>
        <v>#N/A</v>
      </c>
      <c r="AK80" t="e">
        <f>IF(AND(tm_F1_ST!$Q80&gt;=0.003,tm_F1_ST!$Q80&lt;0.006),tm_F1_ST!$BF80,NA())</f>
        <v>#N/A</v>
      </c>
      <c r="AL80">
        <f>IF(AND(tm_F1_ST!$Q80&gt;=0.006,tm_F1_ST!$Q80&lt;0.01),tm_F1_ST!$BF80,NA())</f>
        <v>0.93563934583850261</v>
      </c>
    </row>
    <row r="81" spans="27:38">
      <c r="AA81">
        <f>tm_F1_ST!BH81</f>
        <v>8.2000000000000003E-2</v>
      </c>
      <c r="AB81">
        <f>tm_F1_ST!BF81</f>
        <v>0.94012707108129501</v>
      </c>
      <c r="AI81">
        <f t="shared" si="2"/>
        <v>8.2000000000000003E-2</v>
      </c>
      <c r="AJ81" t="e">
        <f>IF(tm_F1_ST!$Q81&lt;0.003,tm_F1_ST!$BF81,NA())</f>
        <v>#N/A</v>
      </c>
      <c r="AK81" t="e">
        <f>IF(AND(tm_F1_ST!$Q81&gt;=0.003,tm_F1_ST!$Q81&lt;0.006),tm_F1_ST!$BF81,NA())</f>
        <v>#N/A</v>
      </c>
      <c r="AL81">
        <f>IF(AND(tm_F1_ST!$Q81&gt;=0.006,tm_F1_ST!$Q81&lt;0.01),tm_F1_ST!$BF81,NA())</f>
        <v>0.94012707108129501</v>
      </c>
    </row>
    <row r="82" spans="27:38">
      <c r="AA82">
        <f>tm_F1_ST!BH82</f>
        <v>4.9000000000000002E-2</v>
      </c>
      <c r="AB82">
        <f>tm_F1_ST!BF82</f>
        <v>1.009817825782265</v>
      </c>
      <c r="AI82">
        <f t="shared" si="2"/>
        <v>4.9000000000000002E-2</v>
      </c>
      <c r="AJ82" t="e">
        <f>IF(tm_F1_ST!$Q82&lt;0.003,tm_F1_ST!$BF82,NA())</f>
        <v>#N/A</v>
      </c>
      <c r="AK82" t="e">
        <f>IF(AND(tm_F1_ST!$Q82&gt;=0.003,tm_F1_ST!$Q82&lt;0.006),tm_F1_ST!$BF82,NA())</f>
        <v>#N/A</v>
      </c>
      <c r="AL82">
        <f>IF(AND(tm_F1_ST!$Q82&gt;=0.006,tm_F1_ST!$Q82&lt;0.01),tm_F1_ST!$BF82,NA())</f>
        <v>1.009817825782265</v>
      </c>
    </row>
    <row r="83" spans="27:38">
      <c r="AA83">
        <f>tm_F1_ST!BH83</f>
        <v>8.1000000000000003E-2</v>
      </c>
      <c r="AB83">
        <f>tm_F1_ST!BF83</f>
        <v>0.93141486990935263</v>
      </c>
      <c r="AI83">
        <f t="shared" si="2"/>
        <v>8.1000000000000003E-2</v>
      </c>
      <c r="AJ83" t="e">
        <f>IF(tm_F1_ST!$Q83&lt;0.003,tm_F1_ST!$BF83,NA())</f>
        <v>#N/A</v>
      </c>
      <c r="AK83" t="e">
        <f>IF(AND(tm_F1_ST!$Q83&gt;=0.003,tm_F1_ST!$Q83&lt;0.006),tm_F1_ST!$BF83,NA())</f>
        <v>#N/A</v>
      </c>
      <c r="AL83">
        <f>IF(AND(tm_F1_ST!$Q83&gt;=0.006,tm_F1_ST!$Q83&lt;0.01),tm_F1_ST!$BF83,NA())</f>
        <v>0.93141486990935263</v>
      </c>
    </row>
    <row r="84" spans="27:38">
      <c r="AA84">
        <f>tm_F1_ST!BH84</f>
        <v>7.6999999999999999E-2</v>
      </c>
      <c r="AB84">
        <f>tm_F1_ST!BF84</f>
        <v>0.9572878839624831</v>
      </c>
      <c r="AI84">
        <f t="shared" si="2"/>
        <v>7.6999999999999999E-2</v>
      </c>
      <c r="AJ84" t="e">
        <f>IF(tm_F1_ST!$Q84&lt;0.003,tm_F1_ST!$BF84,NA())</f>
        <v>#N/A</v>
      </c>
      <c r="AK84" t="e">
        <f>IF(AND(tm_F1_ST!$Q84&gt;=0.003,tm_F1_ST!$Q84&lt;0.006),tm_F1_ST!$BF84,NA())</f>
        <v>#N/A</v>
      </c>
      <c r="AL84">
        <f>IF(AND(tm_F1_ST!$Q84&gt;=0.006,tm_F1_ST!$Q84&lt;0.01),tm_F1_ST!$BF84,NA())</f>
        <v>0.9572878839624831</v>
      </c>
    </row>
    <row r="85" spans="27:38">
      <c r="AA85">
        <f>tm_F1_ST!BH85</f>
        <v>3.6999999999999998E-2</v>
      </c>
      <c r="AB85">
        <f>tm_F1_ST!BF85</f>
        <v>1.0434766068105512</v>
      </c>
      <c r="AI85">
        <f t="shared" si="2"/>
        <v>3.6999999999999998E-2</v>
      </c>
      <c r="AJ85" t="e">
        <f>IF(tm_F1_ST!$Q85&lt;0.003,tm_F1_ST!$BF85,NA())</f>
        <v>#N/A</v>
      </c>
      <c r="AK85" t="e">
        <f>IF(AND(tm_F1_ST!$Q85&gt;=0.003,tm_F1_ST!$Q85&lt;0.006),tm_F1_ST!$BF85,NA())</f>
        <v>#N/A</v>
      </c>
      <c r="AL85">
        <f>IF(AND(tm_F1_ST!$Q85&gt;=0.006,tm_F1_ST!$Q85&lt;0.01),tm_F1_ST!$BF85,NA())</f>
        <v>1.0434766068105512</v>
      </c>
    </row>
    <row r="86" spans="27:38">
      <c r="AA86">
        <f>tm_F1_ST!BH86</f>
        <v>3.4000000000000002E-2</v>
      </c>
      <c r="AB86">
        <f>tm_F1_ST!BF86</f>
        <v>1.0518067421366823</v>
      </c>
      <c r="AI86">
        <f t="shared" si="2"/>
        <v>3.4000000000000002E-2</v>
      </c>
      <c r="AJ86" t="e">
        <f>IF(tm_F1_ST!$Q86&lt;0.003,tm_F1_ST!$BF86,NA())</f>
        <v>#N/A</v>
      </c>
      <c r="AK86" t="e">
        <f>IF(AND(tm_F1_ST!$Q86&gt;=0.003,tm_F1_ST!$Q86&lt;0.006),tm_F1_ST!$BF86,NA())</f>
        <v>#N/A</v>
      </c>
      <c r="AL86">
        <f>IF(AND(tm_F1_ST!$Q86&gt;=0.006,tm_F1_ST!$Q86&lt;0.01),tm_F1_ST!$BF86,NA())</f>
        <v>1.0518067421366823</v>
      </c>
    </row>
    <row r="87" spans="27:38">
      <c r="AA87">
        <f>tm_F1_ST!BH87</f>
        <v>3.3000000000000002E-2</v>
      </c>
      <c r="AB87">
        <f>tm_F1_ST!BF87</f>
        <v>1.043844190931188</v>
      </c>
      <c r="AI87">
        <f t="shared" si="2"/>
        <v>3.3000000000000002E-2</v>
      </c>
      <c r="AJ87" t="e">
        <f>IF(tm_F1_ST!$Q87&lt;0.003,tm_F1_ST!$BF87,NA())</f>
        <v>#N/A</v>
      </c>
      <c r="AK87" t="e">
        <f>IF(AND(tm_F1_ST!$Q87&gt;=0.003,tm_F1_ST!$Q87&lt;0.006),tm_F1_ST!$BF87,NA())</f>
        <v>#N/A</v>
      </c>
      <c r="AL87">
        <f>IF(AND(tm_F1_ST!$Q87&gt;=0.006,tm_F1_ST!$Q87&lt;0.01),tm_F1_ST!$BF87,NA())</f>
        <v>1.043844190931188</v>
      </c>
    </row>
    <row r="88" spans="27:38">
      <c r="AA88">
        <f>tm_ST_add_TM11_14_F1_raw!BH2</f>
        <v>-3.1E-2</v>
      </c>
      <c r="AC88">
        <f>tm_ST_add_TM11_14_F1_raw!BF2</f>
        <v>1.64660199640591</v>
      </c>
      <c r="AI88">
        <f t="shared" si="2"/>
        <v>-3.1E-2</v>
      </c>
      <c r="AJ88">
        <f>tm_ST_add_TM11_14_F1_raw!BF2</f>
        <v>1.64660199640591</v>
      </c>
    </row>
    <row r="89" spans="27:38">
      <c r="AA89">
        <f>tm_ST_add_TM11_14_F1_raw!BH3</f>
        <v>-8.6999999999999994E-2</v>
      </c>
      <c r="AC89">
        <f>tm_ST_add_TM11_14_F1_raw!BF3</f>
        <v>1.69534040676583</v>
      </c>
      <c r="AI89">
        <f t="shared" si="2"/>
        <v>-8.6999999999999994E-2</v>
      </c>
      <c r="AJ89">
        <f>tm_ST_add_TM11_14_F1_raw!BF3</f>
        <v>1.69534040676583</v>
      </c>
    </row>
    <row r="90" spans="27:38">
      <c r="AA90">
        <f>tm_ST_add_TM11_14_F1_raw!BH4</f>
        <v>-8.7999999999999995E-2</v>
      </c>
      <c r="AC90">
        <f>tm_ST_add_TM11_14_F1_raw!BF4</f>
        <v>1.6576180653670201</v>
      </c>
      <c r="AI90">
        <f t="shared" si="2"/>
        <v>-8.7999999999999995E-2</v>
      </c>
      <c r="AJ90">
        <f>tm_ST_add_TM11_14_F1_raw!BF4</f>
        <v>1.6576180653670201</v>
      </c>
    </row>
    <row r="91" spans="27:38">
      <c r="AA91">
        <f>tm_ST_add_TM11_14_F1_raw!BH5</f>
        <v>-9.6000000000000002E-2</v>
      </c>
      <c r="AC91">
        <f>tm_ST_add_TM11_14_F1_raw!BF5</f>
        <v>1.64756687677834</v>
      </c>
      <c r="AI91">
        <f t="shared" si="2"/>
        <v>-9.6000000000000002E-2</v>
      </c>
      <c r="AJ91">
        <f>tm_ST_add_TM11_14_F1_raw!BF5</f>
        <v>1.64756687677834</v>
      </c>
    </row>
    <row r="92" spans="27:38">
      <c r="AA92">
        <f>tm_ST_add_TM11_14_F1_raw!BH6</f>
        <v>-4.3999999999999997E-2</v>
      </c>
      <c r="AC92">
        <f>tm_ST_add_TM11_14_F1_raw!BF6</f>
        <v>1.62131397469806</v>
      </c>
      <c r="AI92">
        <f t="shared" si="2"/>
        <v>-4.3999999999999997E-2</v>
      </c>
      <c r="AJ92">
        <f>tm_ST_add_TM11_14_F1_raw!BF6</f>
        <v>1.62131397469806</v>
      </c>
    </row>
    <row r="93" spans="27:38">
      <c r="AA93">
        <f>tm_ST_add_TM11_14_F1_raw!BH7</f>
        <v>-0.06</v>
      </c>
      <c r="AC93">
        <f>tm_ST_add_TM11_14_F1_raw!BF7</f>
        <v>1.5736704822218199</v>
      </c>
      <c r="AI93">
        <f t="shared" si="2"/>
        <v>-0.06</v>
      </c>
      <c r="AJ93">
        <f>tm_ST_add_TM11_14_F1_raw!BF7</f>
        <v>1.5736704822218199</v>
      </c>
    </row>
    <row r="94" spans="27:38">
      <c r="AA94">
        <f>tm_ST_add_TM11_14_F1_raw!BH8</f>
        <v>-0.105</v>
      </c>
      <c r="AC94">
        <f>tm_ST_add_TM11_14_F1_raw!BF8</f>
        <v>1.58753995586813</v>
      </c>
      <c r="AI94">
        <f t="shared" si="2"/>
        <v>-0.105</v>
      </c>
      <c r="AJ94">
        <f>tm_ST_add_TM11_14_F1_raw!BF8</f>
        <v>1.58753995586813</v>
      </c>
    </row>
    <row r="95" spans="27:38">
      <c r="AA95">
        <f>tm_ST_add_TM11_14_F1_raw!BH9</f>
        <v>-8.5999999999999993E-2</v>
      </c>
      <c r="AC95">
        <f>tm_ST_add_TM11_14_F1_raw!BF9</f>
        <v>1.8773305141633301</v>
      </c>
      <c r="AI95">
        <f t="shared" si="2"/>
        <v>-8.5999999999999993E-2</v>
      </c>
      <c r="AJ95">
        <f>tm_ST_add_TM11_14_F1_raw!BF9</f>
        <v>1.8773305141633301</v>
      </c>
    </row>
    <row r="96" spans="27:38">
      <c r="AA96">
        <f>tm_ST_add_TM11_14_F1_raw!BH10</f>
        <v>-0.114</v>
      </c>
      <c r="AC96">
        <f>tm_ST_add_TM11_14_F1_raw!BF10</f>
        <v>1.8497323737877001</v>
      </c>
      <c r="AI96">
        <f t="shared" si="2"/>
        <v>-0.114</v>
      </c>
      <c r="AJ96">
        <f>tm_ST_add_TM11_14_F1_raw!BF10</f>
        <v>1.8497323737877001</v>
      </c>
    </row>
    <row r="97" spans="27:39">
      <c r="AA97">
        <f>tm_ST_add_TM11_14_F1_raw!BH11</f>
        <v>-0.156</v>
      </c>
      <c r="AC97">
        <f>tm_ST_add_TM11_14_F1_raw!BF11</f>
        <v>1.8818348297026</v>
      </c>
      <c r="AI97">
        <f t="shared" si="2"/>
        <v>-0.156</v>
      </c>
      <c r="AJ97">
        <f>tm_ST_add_TM11_14_F1_raw!BF11</f>
        <v>1.8818348297026</v>
      </c>
    </row>
    <row r="98" spans="27:39">
      <c r="AA98">
        <f>tm_ST_add_TM11_14_F1_raw!BH12</f>
        <v>-7.5999999999999998E-2</v>
      </c>
      <c r="AC98">
        <f>tm_ST_add_TM11_14_F1_raw!BF12</f>
        <v>1.73586219878197</v>
      </c>
      <c r="AI98">
        <f t="shared" ref="AI98:AI129" si="3">IF(AA98="","",AA98)</f>
        <v>-7.5999999999999998E-2</v>
      </c>
      <c r="AJ98">
        <f>tm_ST_add_TM11_14_F1_raw!BF12</f>
        <v>1.73586219878197</v>
      </c>
    </row>
    <row r="99" spans="27:39">
      <c r="AA99">
        <f>tm_ST_add_TM11_14_F1_raw!BH13</f>
        <v>-9.7000000000000003E-2</v>
      </c>
      <c r="AC99">
        <f>tm_ST_add_TM11_14_F1_raw!BF13</f>
        <v>1.75534401552278</v>
      </c>
      <c r="AI99">
        <f t="shared" si="3"/>
        <v>-9.7000000000000003E-2</v>
      </c>
      <c r="AJ99">
        <f>tm_ST_add_TM11_14_F1_raw!BF13</f>
        <v>1.75534401552278</v>
      </c>
    </row>
    <row r="100" spans="27:39">
      <c r="AA100">
        <f>tm_ST_add_TM11_14_F1_raw!BH14</f>
        <v>-0.13800000000000001</v>
      </c>
      <c r="AC100">
        <f>tm_ST_add_TM11_14_F1_raw!BF14</f>
        <v>1.7973897827581</v>
      </c>
      <c r="AI100">
        <f t="shared" si="3"/>
        <v>-0.13800000000000001</v>
      </c>
      <c r="AJ100">
        <f>tm_ST_add_TM11_14_F1_raw!BF14</f>
        <v>1.7973897827581</v>
      </c>
    </row>
    <row r="101" spans="27:39">
      <c r="AA101">
        <f>tm_ST_add_TM11_14_F1_raw!BH15</f>
        <v>-0.11899999999999999</v>
      </c>
      <c r="AC101">
        <f>tm_ST_add_TM11_14_F1_raw!BF15</f>
        <v>2.0870455596022901</v>
      </c>
      <c r="AI101">
        <f t="shared" si="3"/>
        <v>-0.11899999999999999</v>
      </c>
      <c r="AJ101">
        <f>tm_ST_add_TM11_14_F1_raw!BF15</f>
        <v>2.0870455596022901</v>
      </c>
    </row>
    <row r="102" spans="27:39">
      <c r="AA102">
        <f>tm_ST_add_TM11_14_F1_raw!BH16</f>
        <v>-0.33800000000000002</v>
      </c>
      <c r="AC102">
        <f>tm_ST_add_TM11_14_F1_raw!BF16</f>
        <v>2.2971744006133501</v>
      </c>
      <c r="AI102">
        <f t="shared" si="3"/>
        <v>-0.33800000000000002</v>
      </c>
      <c r="AJ102">
        <f>tm_ST_add_TM11_14_F1_raw!BF16</f>
        <v>2.2971744006133501</v>
      </c>
    </row>
    <row r="103" spans="27:39">
      <c r="AA103">
        <f>tm_ST_add_TM11_14_F1_raw!BH17</f>
        <v>-0.23100000000000001</v>
      </c>
      <c r="AC103">
        <f>tm_ST_add_TM11_14_F1_raw!BF17</f>
        <v>2.0503945987503198</v>
      </c>
      <c r="AI103">
        <f t="shared" si="3"/>
        <v>-0.23100000000000001</v>
      </c>
      <c r="AJ103">
        <f>tm_ST_add_TM11_14_F1_raw!BF17</f>
        <v>2.0503945987503198</v>
      </c>
    </row>
    <row r="104" spans="27:39">
      <c r="AA104">
        <f>tm_ST_add_TM11_14_F1_raw!BH18</f>
        <v>-0.35099999999999998</v>
      </c>
      <c r="AC104">
        <f>tm_ST_add_TM11_14_F1_raw!BF18</f>
        <v>2.1312855932115902</v>
      </c>
      <c r="AI104">
        <f t="shared" si="3"/>
        <v>-0.35099999999999998</v>
      </c>
      <c r="AJ104">
        <f>tm_ST_add_TM11_14_F1_raw!BF18</f>
        <v>2.1312855932115902</v>
      </c>
    </row>
    <row r="105" spans="27:39">
      <c r="AA105">
        <f>tm_ST_add_TM11_14_F1_raw!BH19</f>
        <v>-0.38700000000000001</v>
      </c>
      <c r="AC105">
        <f>tm_ST_add_TM11_14_F1_raw!BF19</f>
        <v>2.1619992396228902</v>
      </c>
      <c r="AI105">
        <f t="shared" si="3"/>
        <v>-0.38700000000000001</v>
      </c>
      <c r="AJ105">
        <f>tm_ST_add_TM11_14_F1_raw!BF19</f>
        <v>2.1619992396228902</v>
      </c>
    </row>
    <row r="106" spans="27:39">
      <c r="AA106">
        <f>tm_F1_108!BH2</f>
        <v>4.1827591863522147E-2</v>
      </c>
      <c r="AD106">
        <f>tm_F1_108!BF2</f>
        <v>1.0106273276798741</v>
      </c>
      <c r="AI106">
        <f t="shared" si="3"/>
        <v>4.1827591863522147E-2</v>
      </c>
      <c r="AM106">
        <f>tm_F1_108!BF2</f>
        <v>1.0106273276798741</v>
      </c>
    </row>
    <row r="107" spans="27:39">
      <c r="AA107">
        <f>tm_F1_108!BH3</f>
        <v>3.0903005549072472E-2</v>
      </c>
      <c r="AD107">
        <f>tm_F1_108!BF3</f>
        <v>0.9941305276948661</v>
      </c>
      <c r="AI107">
        <f t="shared" si="3"/>
        <v>3.0903005549072472E-2</v>
      </c>
      <c r="AM107">
        <f>tm_F1_108!BF3</f>
        <v>0.9941305276948661</v>
      </c>
    </row>
    <row r="108" spans="27:39">
      <c r="AA108">
        <f>tm_F1_108!BH4</f>
        <v>-6.5763840908347693E-2</v>
      </c>
      <c r="AD108">
        <f>tm_F1_108!BF4</f>
        <v>1.1420331997209425</v>
      </c>
      <c r="AI108">
        <f t="shared" si="3"/>
        <v>-6.5763840908347693E-2</v>
      </c>
      <c r="AM108">
        <f>tm_F1_108!BF4</f>
        <v>1.1420331997209425</v>
      </c>
    </row>
    <row r="109" spans="27:39">
      <c r="AA109">
        <f>tm_F1_108!BH5</f>
        <v>-9.2078770611555866E-2</v>
      </c>
      <c r="AD109">
        <f>tm_F1_108!BF5</f>
        <v>1.1458211602460993</v>
      </c>
      <c r="AI109">
        <f t="shared" si="3"/>
        <v>-9.2078770611555866E-2</v>
      </c>
      <c r="AM109">
        <f>tm_F1_108!BF5</f>
        <v>1.1458211602460993</v>
      </c>
    </row>
    <row r="110" spans="27:39">
      <c r="AA110">
        <f>tm_F1_108!BH6</f>
        <v>-9.4205149215638898E-2</v>
      </c>
      <c r="AD110">
        <f>tm_F1_108!BF6</f>
        <v>1.0696424276784597</v>
      </c>
      <c r="AI110">
        <f t="shared" si="3"/>
        <v>-9.4205149215638898E-2</v>
      </c>
      <c r="AM110">
        <f>tm_F1_108!BF6</f>
        <v>1.0696424276784597</v>
      </c>
    </row>
    <row r="111" spans="27:39">
      <c r="AA111">
        <f>tm_F1_108!BH7</f>
        <v>-6.2186969406098552E-2</v>
      </c>
      <c r="AD111">
        <f>tm_F1_108!BF7</f>
        <v>1.0572574945402045</v>
      </c>
      <c r="AI111">
        <f t="shared" si="3"/>
        <v>-6.2186969406098552E-2</v>
      </c>
      <c r="AM111">
        <f>tm_F1_108!BF7</f>
        <v>1.0572574945402045</v>
      </c>
    </row>
    <row r="112" spans="27:39">
      <c r="AA112">
        <f>tm_F1_108!BH8</f>
        <v>-1.0917306192882562E-2</v>
      </c>
      <c r="AD112">
        <f>tm_F1_108!BF8</f>
        <v>1.0300449590800949</v>
      </c>
      <c r="AI112">
        <f t="shared" si="3"/>
        <v>-1.0917306192882562E-2</v>
      </c>
      <c r="AM112">
        <f>tm_F1_108!BF8</f>
        <v>1.0300449590800949</v>
      </c>
    </row>
    <row r="113" spans="27:39">
      <c r="AA113">
        <f>tm_F1_108!BH9</f>
        <v>-2.6417471996425666E-2</v>
      </c>
      <c r="AD113">
        <f>tm_F1_108!BF9</f>
        <v>1.0486269642813966</v>
      </c>
      <c r="AI113">
        <f t="shared" si="3"/>
        <v>-2.6417471996425666E-2</v>
      </c>
      <c r="AM113">
        <f>tm_F1_108!BF9</f>
        <v>1.0486269642813966</v>
      </c>
    </row>
    <row r="114" spans="27:39">
      <c r="AA114">
        <f>tm_F1_108!BH10</f>
        <v>1.1901062589217967E-2</v>
      </c>
      <c r="AD114">
        <f>tm_F1_108!BF10</f>
        <v>1.0170111030513174</v>
      </c>
      <c r="AI114">
        <f t="shared" si="3"/>
        <v>1.1901062589217967E-2</v>
      </c>
      <c r="AM114">
        <f>tm_F1_108!BF10</f>
        <v>1.0170111030513174</v>
      </c>
    </row>
    <row r="115" spans="27:39">
      <c r="AA115">
        <f>tm_F1_108!BH11</f>
        <v>1.6591548793667185E-2</v>
      </c>
      <c r="AD115">
        <f>tm_F1_108!BF11</f>
        <v>1.0784630669650037</v>
      </c>
      <c r="AI115">
        <f t="shared" si="3"/>
        <v>1.6591548793667185E-2</v>
      </c>
      <c r="AM115">
        <f>tm_F1_108!BF11</f>
        <v>1.0784630669650037</v>
      </c>
    </row>
    <row r="116" spans="27:39">
      <c r="AA116">
        <f>tm_F1_108!BH12</f>
        <v>6.9505391417700374E-2</v>
      </c>
      <c r="AD116">
        <f>tm_F1_108!BF12</f>
        <v>0.97050531197078704</v>
      </c>
      <c r="AI116">
        <f t="shared" si="3"/>
        <v>6.9505391417700374E-2</v>
      </c>
      <c r="AM116">
        <f>tm_F1_108!BF12</f>
        <v>0.97050531197078704</v>
      </c>
    </row>
    <row r="117" spans="27:39">
      <c r="AA117">
        <f>tm_F1_108!BH13</f>
        <v>-5.8276004235210725E-2</v>
      </c>
      <c r="AD117">
        <f>tm_F1_108!BF13</f>
        <v>1.1147442639782528</v>
      </c>
      <c r="AI117">
        <f t="shared" si="3"/>
        <v>-5.8276004235210725E-2</v>
      </c>
      <c r="AM117">
        <f>tm_F1_108!BF13</f>
        <v>1.1147442639782528</v>
      </c>
    </row>
    <row r="118" spans="27:39">
      <c r="AA118">
        <f>tm_F1_108!BH14</f>
        <v>-1.9712135043268779E-3</v>
      </c>
      <c r="AD118">
        <f>tm_F1_108!BF14</f>
        <v>1.1335591236790374</v>
      </c>
      <c r="AI118">
        <f t="shared" si="3"/>
        <v>-1.9712135043268779E-3</v>
      </c>
      <c r="AM118">
        <f>tm_F1_108!BF14</f>
        <v>1.1335591236790374</v>
      </c>
    </row>
    <row r="119" spans="27:39">
      <c r="AA119">
        <f>tm_F1_108!BH15</f>
        <v>4.5215393920802538E-2</v>
      </c>
      <c r="AD119">
        <f>tm_F1_108!BF15</f>
        <v>1.1225757871297435</v>
      </c>
      <c r="AI119">
        <f t="shared" si="3"/>
        <v>4.5215393920802538E-2</v>
      </c>
      <c r="AM119">
        <f>tm_F1_108!BF15</f>
        <v>1.1225757871297435</v>
      </c>
    </row>
    <row r="120" spans="27:39">
      <c r="AA120">
        <f>tm_F1_161!BH2</f>
        <v>0.10800429032202953</v>
      </c>
      <c r="AE120">
        <f>tm_F1_161!BF2</f>
        <v>0.71883944631598595</v>
      </c>
      <c r="AI120">
        <f t="shared" si="3"/>
        <v>0.10800429032202953</v>
      </c>
      <c r="AM120">
        <f>tm_F1_161!BF2</f>
        <v>0.71883944631598595</v>
      </c>
    </row>
    <row r="121" spans="27:39">
      <c r="AA121">
        <f>tm_F1_161!BH3</f>
        <v>2.9461923127596282E-2</v>
      </c>
      <c r="AE121">
        <f>tm_F1_161!BF3</f>
        <v>0.96821391716224259</v>
      </c>
      <c r="AI121">
        <f t="shared" si="3"/>
        <v>2.9461923127596282E-2</v>
      </c>
      <c r="AM121">
        <f>tm_F1_161!BF3</f>
        <v>0.96821391716224259</v>
      </c>
    </row>
    <row r="122" spans="27:39">
      <c r="AA122">
        <f>tm_F1_161!BH4</f>
        <v>-0.1313905309823481</v>
      </c>
      <c r="AE122">
        <f>tm_F1_161!BF4</f>
        <v>1.0170298270384632</v>
      </c>
      <c r="AI122">
        <f t="shared" si="3"/>
        <v>-0.1313905309823481</v>
      </c>
      <c r="AM122">
        <f>tm_F1_161!BF4</f>
        <v>1.0170298270384632</v>
      </c>
    </row>
    <row r="123" spans="27:39">
      <c r="AA123">
        <f>tm_F1_161!BH5</f>
        <v>3.7567660942059797E-3</v>
      </c>
      <c r="AE123">
        <f>tm_F1_161!BF5</f>
        <v>0.83378015007609785</v>
      </c>
      <c r="AI123">
        <f t="shared" si="3"/>
        <v>3.7567660942059797E-3</v>
      </c>
      <c r="AM123">
        <f>tm_F1_161!BF5</f>
        <v>0.83378015007609785</v>
      </c>
    </row>
    <row r="124" spans="27:39">
      <c r="AA124">
        <f>tm_F1_161!BH6</f>
        <v>-0.27208090547888958</v>
      </c>
      <c r="AE124">
        <f>tm_F1_161!BF6</f>
        <v>1.0054959727378219</v>
      </c>
      <c r="AI124">
        <f t="shared" si="3"/>
        <v>-0.27208090547888958</v>
      </c>
      <c r="AM124">
        <f>tm_F1_161!BF6</f>
        <v>1.0054959727378219</v>
      </c>
    </row>
    <row r="125" spans="27:39">
      <c r="AA125">
        <f>tm_F1_161!BH7</f>
        <v>-0.40001197272001127</v>
      </c>
      <c r="AE125">
        <f>tm_F1_161!BF7</f>
        <v>0.99986769014705335</v>
      </c>
      <c r="AI125">
        <f t="shared" si="3"/>
        <v>-0.40001197272001127</v>
      </c>
      <c r="AM125">
        <f>tm_F1_161!BF7</f>
        <v>0.99986769014705335</v>
      </c>
    </row>
    <row r="126" spans="27:39">
      <c r="AA126">
        <f>tm_F1_161!BH8</f>
        <v>-0.11111461650440628</v>
      </c>
      <c r="AE126">
        <f>tm_F1_161!BF8</f>
        <v>0.89325399259198879</v>
      </c>
      <c r="AI126">
        <f t="shared" si="3"/>
        <v>-0.11111461650440628</v>
      </c>
      <c r="AM126">
        <f>tm_F1_161!BF8</f>
        <v>0.89325399259198879</v>
      </c>
    </row>
    <row r="127" spans="27:39">
      <c r="AA127">
        <f>tm_F1_161!BH9</f>
        <v>9.9644021126698221E-2</v>
      </c>
      <c r="AE127">
        <f>tm_F1_161!BF9</f>
        <v>0.72085840207540708</v>
      </c>
      <c r="AI127">
        <f t="shared" si="3"/>
        <v>9.9644021126698221E-2</v>
      </c>
      <c r="AM127">
        <f>tm_F1_161!BF9</f>
        <v>0.72085840207540708</v>
      </c>
    </row>
    <row r="128" spans="27:39">
      <c r="AA128">
        <f>tm_F1_161!BH10</f>
        <v>1.4274736070982511E-2</v>
      </c>
      <c r="AE128">
        <f>tm_F1_161!BF10</f>
        <v>0.99900558386974514</v>
      </c>
      <c r="AI128">
        <f t="shared" si="3"/>
        <v>1.4274736070982511E-2</v>
      </c>
      <c r="AM128">
        <f>tm_F1_161!BF10</f>
        <v>0.99900558386974514</v>
      </c>
    </row>
    <row r="129" spans="27:39">
      <c r="AA129">
        <f>tm_F1_161!BH11</f>
        <v>7.5098926528288618E-2</v>
      </c>
      <c r="AE129">
        <f>tm_F1_161!BF11</f>
        <v>0.77635061951378193</v>
      </c>
      <c r="AI129">
        <f t="shared" si="3"/>
        <v>7.5098926528288618E-2</v>
      </c>
      <c r="AM129">
        <f>tm_F1_161!BF11</f>
        <v>0.77635061951378193</v>
      </c>
    </row>
    <row r="130" spans="27:39">
      <c r="AA130">
        <f>tm_F1_161!BH12</f>
        <v>1.4204433424073319E-2</v>
      </c>
      <c r="AE130">
        <f>tm_F1_161!BF12</f>
        <v>0.98607542211810006</v>
      </c>
      <c r="AI130">
        <f t="shared" ref="AI130:AI165" si="4">IF(AA130="","",AA130)</f>
        <v>1.4204433424073319E-2</v>
      </c>
      <c r="AM130">
        <f>tm_F1_161!BF12</f>
        <v>0.98607542211810006</v>
      </c>
    </row>
    <row r="131" spans="27:39">
      <c r="AA131">
        <f>tm_F1_161!BH13</f>
        <v>-0.12366381199330789</v>
      </c>
      <c r="AE131">
        <f>tm_F1_161!BF13</f>
        <v>1.0358021123112462</v>
      </c>
      <c r="AI131">
        <f t="shared" si="4"/>
        <v>-0.12366381199330789</v>
      </c>
      <c r="AM131">
        <f>tm_F1_161!BF13</f>
        <v>1.0358021123112462</v>
      </c>
    </row>
    <row r="132" spans="27:39">
      <c r="AA132">
        <f>tm_F1_161!BH14</f>
        <v>1.5749034092727456E-3</v>
      </c>
      <c r="AE132">
        <f>tm_F1_161!BF14</f>
        <v>0.87339128690803014</v>
      </c>
      <c r="AI132">
        <f t="shared" si="4"/>
        <v>1.5749034092727456E-3</v>
      </c>
      <c r="AM132">
        <f>tm_F1_161!BF14</f>
        <v>0.87339128690803014</v>
      </c>
    </row>
    <row r="133" spans="27:39">
      <c r="AA133">
        <f>tm_F1_161!BH15</f>
        <v>-0.27253915389948064</v>
      </c>
      <c r="AE133">
        <f>tm_F1_161!BF15</f>
        <v>0.98340843928386501</v>
      </c>
      <c r="AI133">
        <f t="shared" si="4"/>
        <v>-0.27253915389948064</v>
      </c>
      <c r="AM133">
        <f>tm_F1_161!BF15</f>
        <v>0.98340843928386501</v>
      </c>
    </row>
    <row r="134" spans="27:39">
      <c r="AA134">
        <f>tm_F1_161!BH16</f>
        <v>-0.12587395745743332</v>
      </c>
      <c r="AE134">
        <f>tm_F1_161!BF16</f>
        <v>1.0113336196217049</v>
      </c>
      <c r="AI134">
        <f t="shared" si="4"/>
        <v>-0.12587395745743332</v>
      </c>
      <c r="AM134">
        <f>tm_F1_161!BF16</f>
        <v>1.0113336196217049</v>
      </c>
    </row>
    <row r="135" spans="27:39">
      <c r="AA135">
        <f>tm_F1_161!BH17</f>
        <v>2.6478935571520177E-2</v>
      </c>
      <c r="AE135">
        <f>tm_F1_161!BF17</f>
        <v>0.84462124337444366</v>
      </c>
      <c r="AI135">
        <f t="shared" si="4"/>
        <v>2.6478935571520177E-2</v>
      </c>
      <c r="AM135">
        <f>tm_F1_161!BF17</f>
        <v>0.84462124337444366</v>
      </c>
    </row>
    <row r="136" spans="27:39">
      <c r="AA136">
        <f>tm_F1_161!BH18</f>
        <v>-2.5267355203347979E-2</v>
      </c>
      <c r="AE136">
        <f>tm_F1_161!BF18</f>
        <v>0.87998289251990947</v>
      </c>
      <c r="AI136">
        <f t="shared" si="4"/>
        <v>-2.5267355203347979E-2</v>
      </c>
      <c r="AM136">
        <f>tm_F1_161!BF18</f>
        <v>0.87998289251990947</v>
      </c>
    </row>
    <row r="137" spans="27:39">
      <c r="AA137">
        <f>tm_F1_161!BH19</f>
        <v>-9.9971246371980252E-2</v>
      </c>
      <c r="AE137">
        <f>tm_F1_161!BF19</f>
        <v>0.90268212146756033</v>
      </c>
      <c r="AI137">
        <f t="shared" si="4"/>
        <v>-9.9971246371980252E-2</v>
      </c>
      <c r="AM137">
        <f>tm_F1_161!BF19</f>
        <v>0.90268212146756033</v>
      </c>
    </row>
    <row r="138" spans="27:39">
      <c r="AA138">
        <f>tm_F1_161!BH20</f>
        <v>-0.15512462797083307</v>
      </c>
      <c r="AE138">
        <f>tm_F1_161!BF20</f>
        <v>0.85556401912524693</v>
      </c>
      <c r="AI138">
        <f t="shared" si="4"/>
        <v>-0.15512462797083307</v>
      </c>
      <c r="AM138">
        <f>tm_F1_161!BF20</f>
        <v>0.85556401912524693</v>
      </c>
    </row>
    <row r="139" spans="27:39">
      <c r="AA139">
        <f>tm_F1_161!BH21</f>
        <v>-0.16173137161494791</v>
      </c>
      <c r="AE139">
        <f>tm_F1_161!BF21</f>
        <v>0.88521555197109092</v>
      </c>
      <c r="AI139">
        <f t="shared" si="4"/>
        <v>-0.16173137161494791</v>
      </c>
      <c r="AM139">
        <f>tm_F1_161!BF21</f>
        <v>0.88521555197109092</v>
      </c>
    </row>
    <row r="140" spans="27:39">
      <c r="AA140">
        <f>tm_F1_161!BH22</f>
        <v>-0.2039811935761898</v>
      </c>
      <c r="AE140">
        <f>tm_F1_161!BF22</f>
        <v>0.86622323690751601</v>
      </c>
      <c r="AI140">
        <f t="shared" si="4"/>
        <v>-0.2039811935761898</v>
      </c>
      <c r="AM140">
        <f>tm_F1_161!BF22</f>
        <v>0.86622323690751601</v>
      </c>
    </row>
    <row r="141" spans="27:39">
      <c r="AA141">
        <f>tm_F1_161!BH23</f>
        <v>-0.18803060833863286</v>
      </c>
      <c r="AE141">
        <f>tm_F1_161!BF23</f>
        <v>1.0042905654274472</v>
      </c>
      <c r="AI141">
        <f t="shared" si="4"/>
        <v>-0.18803060833863286</v>
      </c>
      <c r="AM141">
        <f>tm_F1_161!BF23</f>
        <v>1.0042905654274472</v>
      </c>
    </row>
    <row r="142" spans="27:39">
      <c r="AA142">
        <f>tm_F1_161!BH24</f>
        <v>4.8574531467156894E-3</v>
      </c>
      <c r="AE142">
        <f>tm_F1_161!BF24</f>
        <v>0.84205398383796004</v>
      </c>
      <c r="AI142">
        <f t="shared" si="4"/>
        <v>4.8574531467156894E-3</v>
      </c>
      <c r="AM142">
        <f>tm_F1_161!BF24</f>
        <v>0.84205398383796004</v>
      </c>
    </row>
    <row r="143" spans="27:39">
      <c r="AA143">
        <f>tm_F1_164!BH2</f>
        <v>-0.19727053120825078</v>
      </c>
      <c r="AF143">
        <f>tm_F1_164!BF2</f>
        <v>0.85336940668300787</v>
      </c>
      <c r="AI143">
        <f t="shared" si="4"/>
        <v>-0.19727053120825078</v>
      </c>
      <c r="AM143">
        <f>tm_F1_164!BF2</f>
        <v>0.85336940668300787</v>
      </c>
    </row>
    <row r="144" spans="27:39">
      <c r="AA144">
        <f>tm_F1_164!BH3</f>
        <v>-0.214277810891494</v>
      </c>
      <c r="AF144">
        <f>tm_F1_164!BF3</f>
        <v>0.87045039764100207</v>
      </c>
      <c r="AI144">
        <f t="shared" si="4"/>
        <v>-0.214277810891494</v>
      </c>
      <c r="AM144">
        <f>tm_F1_164!BF3</f>
        <v>0.87045039764100207</v>
      </c>
    </row>
    <row r="145" spans="27:39">
      <c r="AA145">
        <f>tm_F1_164!BH4</f>
        <v>-0.36717615925548253</v>
      </c>
      <c r="AF145">
        <f>tm_F1_164!BF4</f>
        <v>0.94516293568375509</v>
      </c>
      <c r="AI145">
        <f t="shared" si="4"/>
        <v>-0.36717615925548253</v>
      </c>
      <c r="AM145">
        <f>tm_F1_164!BF4</f>
        <v>0.94516293568375509</v>
      </c>
    </row>
    <row r="146" spans="27:39">
      <c r="AA146">
        <f>tm_F1_164!BH5</f>
        <v>-0.38118649601439986</v>
      </c>
      <c r="AF146">
        <f>tm_F1_164!BF5</f>
        <v>0.96095561064617607</v>
      </c>
      <c r="AI146">
        <f t="shared" si="4"/>
        <v>-0.38118649601439986</v>
      </c>
      <c r="AM146">
        <f>tm_F1_164!BF5</f>
        <v>0.96095561064617607</v>
      </c>
    </row>
    <row r="147" spans="27:39">
      <c r="AA147">
        <f>tm_F1_164!BH6</f>
        <v>-0.23077825084822381</v>
      </c>
      <c r="AF147">
        <f>tm_F1_164!BF6</f>
        <v>1.0056607893706506</v>
      </c>
      <c r="AI147">
        <f t="shared" si="4"/>
        <v>-0.23077825084822381</v>
      </c>
      <c r="AM147">
        <f>tm_F1_164!BF6</f>
        <v>1.0056607893706506</v>
      </c>
    </row>
    <row r="148" spans="27:39">
      <c r="AA148">
        <f>tm_F1_164!BH7</f>
        <v>-0.23592695825831414</v>
      </c>
      <c r="AF148">
        <f>tm_F1_164!BF7</f>
        <v>1.00474881613253</v>
      </c>
      <c r="AI148">
        <f t="shared" si="4"/>
        <v>-0.23592695825831414</v>
      </c>
      <c r="AM148">
        <f>tm_F1_164!BF7</f>
        <v>1.00474881613253</v>
      </c>
    </row>
    <row r="149" spans="27:39">
      <c r="AA149">
        <f>tm_F1_164!BH8</f>
        <v>-0.23405491166652889</v>
      </c>
      <c r="AF149">
        <f>tm_F1_164!BF8</f>
        <v>0.97760785491798385</v>
      </c>
      <c r="AI149">
        <f t="shared" si="4"/>
        <v>-0.23405491166652889</v>
      </c>
      <c r="AM149">
        <f>tm_F1_164!BF8</f>
        <v>0.97760785491798385</v>
      </c>
    </row>
    <row r="150" spans="27:39">
      <c r="AA150">
        <f>tm_F1_164!BH9</f>
        <v>-0.10561999248083931</v>
      </c>
      <c r="AF150">
        <f>tm_F1_164!BF9</f>
        <v>0.9015283863395509</v>
      </c>
      <c r="AI150">
        <f t="shared" si="4"/>
        <v>-0.10561999248083931</v>
      </c>
      <c r="AM150">
        <f>tm_F1_164!BF9</f>
        <v>0.9015283863395509</v>
      </c>
    </row>
    <row r="151" spans="27:39">
      <c r="AA151">
        <f>tm_F1_164!BH10</f>
        <v>-0.11832822227729516</v>
      </c>
      <c r="AF151">
        <f>tm_F1_164!BF10</f>
        <v>0.91602919216198697</v>
      </c>
      <c r="AI151">
        <f t="shared" si="4"/>
        <v>-0.11832822227729516</v>
      </c>
      <c r="AM151">
        <f>tm_F1_164!BF10</f>
        <v>0.91602919216198697</v>
      </c>
    </row>
    <row r="152" spans="27:39">
      <c r="AA152">
        <f>tm_F1_164!BH11</f>
        <v>-0.12475207352738613</v>
      </c>
      <c r="AF152">
        <f>tm_F1_164!BF11</f>
        <v>0.89635566331219485</v>
      </c>
      <c r="AI152">
        <f t="shared" si="4"/>
        <v>-0.12475207352738613</v>
      </c>
      <c r="AM152">
        <f>tm_F1_164!BF11</f>
        <v>0.89635566331219485</v>
      </c>
    </row>
    <row r="153" spans="27:39">
      <c r="AA153">
        <f>tm_F1_164!BH12</f>
        <v>-8.5063307902018923E-2</v>
      </c>
      <c r="AF153">
        <f>tm_F1_164!BF12</f>
        <v>1.0066676827342744</v>
      </c>
      <c r="AI153">
        <f t="shared" si="4"/>
        <v>-8.5063307902018923E-2</v>
      </c>
      <c r="AM153">
        <f>tm_F1_164!BF12</f>
        <v>1.0066676827342744</v>
      </c>
    </row>
    <row r="154" spans="27:39">
      <c r="AA154">
        <f>tm_F1_164!BH13</f>
        <v>-6.6745540728911701E-2</v>
      </c>
      <c r="AF154">
        <f>tm_F1_164!BF13</f>
        <v>0.9637585856975367</v>
      </c>
      <c r="AI154">
        <f t="shared" si="4"/>
        <v>-6.6745540728911701E-2</v>
      </c>
      <c r="AM154">
        <f>tm_F1_164!BF13</f>
        <v>0.9637585856975367</v>
      </c>
    </row>
    <row r="155" spans="27:39">
      <c r="AA155">
        <f>tm_F1_164!BH14</f>
        <v>-8.0044111975005328E-2</v>
      </c>
      <c r="AF155">
        <f>tm_F1_164!BF14</f>
        <v>0.99846861588129399</v>
      </c>
      <c r="AI155">
        <f t="shared" si="4"/>
        <v>-8.0044111975005328E-2</v>
      </c>
      <c r="AM155">
        <f>tm_F1_164!BF14</f>
        <v>0.99846861588129399</v>
      </c>
    </row>
    <row r="156" spans="27:39">
      <c r="AA156">
        <f>tm_F1_164!BH15</f>
        <v>4.9337707216532509E-2</v>
      </c>
      <c r="AF156">
        <f>tm_F1_164!BF15</f>
        <v>0.66592778646237583</v>
      </c>
      <c r="AI156">
        <f t="shared" si="4"/>
        <v>4.9337707216532509E-2</v>
      </c>
      <c r="AM156">
        <f>tm_F1_164!BF15</f>
        <v>0.66592778646237583</v>
      </c>
    </row>
    <row r="157" spans="27:39">
      <c r="AA157">
        <f>tm_F1_164!BH16</f>
        <v>9.5434411906638122E-2</v>
      </c>
      <c r="AF157">
        <f>tm_F1_164!BF16</f>
        <v>0.68909447428525927</v>
      </c>
      <c r="AI157">
        <f t="shared" si="4"/>
        <v>9.5434411906638122E-2</v>
      </c>
      <c r="AM157">
        <f>tm_F1_164!BF16</f>
        <v>0.68909447428525927</v>
      </c>
    </row>
    <row r="158" spans="27:39">
      <c r="AA158">
        <f>tm_F1_164!BH17</f>
        <v>1.2025339245325124E-2</v>
      </c>
      <c r="AF158">
        <f>tm_F1_164!BF17</f>
        <v>0.74604525550069956</v>
      </c>
      <c r="AI158">
        <f t="shared" si="4"/>
        <v>1.2025339245325124E-2</v>
      </c>
      <c r="AM158">
        <f>tm_F1_164!BF17</f>
        <v>0.74604525550069956</v>
      </c>
    </row>
    <row r="159" spans="27:39">
      <c r="AA159">
        <f>tm_F1_164!BH18</f>
        <v>1.9365652581519007E-2</v>
      </c>
      <c r="AF159">
        <f>tm_F1_164!BF18</f>
        <v>0.7473150290366134</v>
      </c>
      <c r="AI159">
        <f t="shared" si="4"/>
        <v>1.9365652581519007E-2</v>
      </c>
      <c r="AM159">
        <f>tm_F1_164!BF18</f>
        <v>0.7473150290366134</v>
      </c>
    </row>
    <row r="160" spans="27:39">
      <c r="AA160">
        <f>tm_F1_164!BH19</f>
        <v>-0.14908507284211994</v>
      </c>
      <c r="AF160">
        <f>tm_F1_164!BF19</f>
        <v>0.94173509715834025</v>
      </c>
      <c r="AI160">
        <f t="shared" si="4"/>
        <v>-0.14908507284211994</v>
      </c>
      <c r="AM160">
        <f>tm_F1_164!BF19</f>
        <v>0.94173509715834025</v>
      </c>
    </row>
    <row r="161" spans="27:40">
      <c r="AA161">
        <f>tm_F1_164!BH20</f>
        <v>-0.49547366238389035</v>
      </c>
      <c r="AF161">
        <f>tm_F1_164!BF20</f>
        <v>0.90806338492643834</v>
      </c>
      <c r="AI161">
        <f t="shared" si="4"/>
        <v>-0.49547366238389035</v>
      </c>
      <c r="AM161">
        <f>tm_F1_164!BF20</f>
        <v>0.90806338492643834</v>
      </c>
    </row>
    <row r="162" spans="27:40">
      <c r="AA162">
        <f>tm_F1_164!BH21</f>
        <v>-0.15423248870421483</v>
      </c>
      <c r="AF162">
        <f>tm_F1_164!BF21</f>
        <v>0.85614979108026401</v>
      </c>
      <c r="AI162">
        <f t="shared" si="4"/>
        <v>-0.15423248870421483</v>
      </c>
      <c r="AM162">
        <f>tm_F1_164!BF21</f>
        <v>0.85614979108026401</v>
      </c>
    </row>
    <row r="163" spans="27:40">
      <c r="AA163">
        <f>tm_F1_164!BH22</f>
        <v>-0.19698048897518766</v>
      </c>
      <c r="AF163">
        <f>tm_F1_164!BF22</f>
        <v>0.87728584161549694</v>
      </c>
      <c r="AI163">
        <f t="shared" si="4"/>
        <v>-0.19698048897518766</v>
      </c>
      <c r="AM163">
        <f>tm_F1_164!BF22</f>
        <v>0.87728584161549694</v>
      </c>
    </row>
    <row r="164" spans="27:40">
      <c r="AA164">
        <v>-0.55000000000000004</v>
      </c>
      <c r="AG164">
        <v>1</v>
      </c>
      <c r="AI164">
        <f t="shared" si="4"/>
        <v>-0.55000000000000004</v>
      </c>
      <c r="AN164">
        <v>1</v>
      </c>
    </row>
    <row r="165" spans="27:40">
      <c r="AA165">
        <v>0.2</v>
      </c>
      <c r="AG165">
        <v>1</v>
      </c>
      <c r="AI165">
        <f t="shared" si="4"/>
        <v>0.2</v>
      </c>
      <c r="AN165">
        <v>1</v>
      </c>
    </row>
    <row r="166" spans="27:40">
      <c r="AA166" t="s">
        <v>1495</v>
      </c>
    </row>
  </sheetData>
  <phoneticPr fontId="1"/>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880B7-670D-452A-92B7-CDA6B416717D}">
  <dimension ref="A1:T52"/>
  <sheetViews>
    <sheetView topLeftCell="A18" workbookViewId="0">
      <selection activeCell="M38" sqref="M38"/>
    </sheetView>
  </sheetViews>
  <sheetFormatPr defaultRowHeight="13.5"/>
  <sheetData>
    <row r="1" spans="1:20" ht="14.25">
      <c r="A1" s="42" t="s">
        <v>1509</v>
      </c>
    </row>
    <row r="2" spans="1:20">
      <c r="A2" t="s">
        <v>1510</v>
      </c>
    </row>
    <row r="4" spans="1:20">
      <c r="A4" s="39" t="s">
        <v>1511</v>
      </c>
    </row>
    <row r="5" spans="1:20">
      <c r="A5" t="s">
        <v>1512</v>
      </c>
      <c r="B5" s="65">
        <v>3000</v>
      </c>
      <c r="C5" t="s">
        <v>1513</v>
      </c>
    </row>
    <row r="6" spans="1:20">
      <c r="A6" t="s">
        <v>1514</v>
      </c>
      <c r="B6" s="65">
        <v>3</v>
      </c>
      <c r="C6" t="s">
        <v>1515</v>
      </c>
    </row>
    <row r="7" spans="1:20">
      <c r="A7" t="s">
        <v>1516</v>
      </c>
      <c r="B7" s="65">
        <v>5</v>
      </c>
      <c r="C7" t="s">
        <v>1517</v>
      </c>
    </row>
    <row r="8" spans="1:20">
      <c r="P8" t="s">
        <v>1526</v>
      </c>
    </row>
    <row r="9" spans="1:20">
      <c r="A9" s="39" t="s">
        <v>1518</v>
      </c>
      <c r="D9" s="65">
        <v>1000</v>
      </c>
      <c r="P9" t="s">
        <v>1527</v>
      </c>
      <c r="Q9" t="s">
        <v>1528</v>
      </c>
      <c r="R9" t="s">
        <v>1529</v>
      </c>
      <c r="S9" t="s">
        <v>1530</v>
      </c>
      <c r="T9" t="s">
        <v>1531</v>
      </c>
    </row>
    <row r="10" spans="1:20">
      <c r="A10" s="61" t="s">
        <v>1519</v>
      </c>
      <c r="B10" s="66">
        <v>0.1</v>
      </c>
      <c r="C10" s="66">
        <v>0.2</v>
      </c>
      <c r="D10" s="66">
        <v>0.3</v>
      </c>
      <c r="P10">
        <v>0</v>
      </c>
      <c r="Q10">
        <v>0</v>
      </c>
      <c r="R10">
        <v>0</v>
      </c>
      <c r="S10">
        <v>0</v>
      </c>
      <c r="T10">
        <f>$B$6</f>
        <v>3</v>
      </c>
    </row>
    <row r="11" spans="1:20">
      <c r="A11" s="65">
        <v>80</v>
      </c>
      <c r="B11" s="67">
        <f t="shared" ref="B11:D13" si="0">($B$5*$D$9*1000*B$10)/(4*$A11)/1000000</f>
        <v>0.9375</v>
      </c>
      <c r="C11" s="67">
        <f t="shared" si="0"/>
        <v>1.875</v>
      </c>
      <c r="D11" s="67">
        <f t="shared" si="0"/>
        <v>2.8125</v>
      </c>
      <c r="P11">
        <v>0.1</v>
      </c>
      <c r="Q11" s="67">
        <f>B17</f>
        <v>1.125</v>
      </c>
      <c r="R11" s="67">
        <f>B18</f>
        <v>0.47619047619047622</v>
      </c>
      <c r="S11" s="67">
        <f>B19</f>
        <v>0.24657534246575344</v>
      </c>
      <c r="T11">
        <f>$B$6</f>
        <v>3</v>
      </c>
    </row>
    <row r="12" spans="1:20">
      <c r="A12" s="65">
        <v>189</v>
      </c>
      <c r="B12" s="67">
        <f t="shared" si="0"/>
        <v>0.3968253968253968</v>
      </c>
      <c r="C12" s="67">
        <f t="shared" si="0"/>
        <v>0.79365079365079361</v>
      </c>
      <c r="D12" s="67">
        <f t="shared" si="0"/>
        <v>1.1904761904761905</v>
      </c>
      <c r="P12">
        <v>0.2</v>
      </c>
      <c r="Q12" s="67">
        <f>C17</f>
        <v>2.25</v>
      </c>
      <c r="R12" s="67">
        <f>C18</f>
        <v>0.95238095238095244</v>
      </c>
      <c r="S12" s="67">
        <f>C19</f>
        <v>0.49315068493150688</v>
      </c>
      <c r="T12">
        <f>$B$6</f>
        <v>3</v>
      </c>
    </row>
    <row r="13" spans="1:20">
      <c r="A13" s="65">
        <v>365</v>
      </c>
      <c r="B13" s="67">
        <f t="shared" si="0"/>
        <v>0.20547945205479454</v>
      </c>
      <c r="C13" s="67">
        <f t="shared" si="0"/>
        <v>0.41095890410958907</v>
      </c>
      <c r="D13" s="67">
        <f t="shared" si="0"/>
        <v>0.61643835616438358</v>
      </c>
      <c r="P13">
        <v>0.3</v>
      </c>
      <c r="Q13" s="67">
        <f>D17</f>
        <v>3.375</v>
      </c>
      <c r="R13" s="67">
        <f>D18</f>
        <v>1.4285714285714286</v>
      </c>
      <c r="S13" s="67">
        <f>D19</f>
        <v>0.73972602739726034</v>
      </c>
      <c r="T13">
        <f>$B$6</f>
        <v>3</v>
      </c>
    </row>
    <row r="15" spans="1:20">
      <c r="A15" s="39" t="s">
        <v>1520</v>
      </c>
      <c r="D15" s="65">
        <v>1200</v>
      </c>
    </row>
    <row r="16" spans="1:20">
      <c r="A16" s="61" t="s">
        <v>1519</v>
      </c>
      <c r="B16" s="66">
        <v>0.1</v>
      </c>
      <c r="C16" s="66">
        <v>0.2</v>
      </c>
      <c r="D16" s="66">
        <v>0.3</v>
      </c>
    </row>
    <row r="17" spans="1:4">
      <c r="A17" s="65">
        <v>80</v>
      </c>
      <c r="B17" s="67">
        <f t="shared" ref="B17:D19" si="1">($B$5*$D$15*1000*B$16)/(4*$A17)/1000000</f>
        <v>1.125</v>
      </c>
      <c r="C17" s="67">
        <f t="shared" si="1"/>
        <v>2.25</v>
      </c>
      <c r="D17" s="67">
        <f t="shared" si="1"/>
        <v>3.375</v>
      </c>
    </row>
    <row r="18" spans="1:4">
      <c r="A18" s="65">
        <v>189</v>
      </c>
      <c r="B18" s="67">
        <f t="shared" si="1"/>
        <v>0.47619047619047622</v>
      </c>
      <c r="C18" s="67">
        <f t="shared" si="1"/>
        <v>0.95238095238095244</v>
      </c>
      <c r="D18" s="67">
        <f t="shared" si="1"/>
        <v>1.4285714285714286</v>
      </c>
    </row>
    <row r="19" spans="1:4">
      <c r="A19" s="65">
        <v>365</v>
      </c>
      <c r="B19" s="67">
        <f t="shared" si="1"/>
        <v>0.24657534246575344</v>
      </c>
      <c r="C19" s="67">
        <f t="shared" si="1"/>
        <v>0.49315068493150688</v>
      </c>
      <c r="D19" s="67">
        <f t="shared" si="1"/>
        <v>0.73972602739726034</v>
      </c>
    </row>
    <row r="21" spans="1:4">
      <c r="A21" s="39" t="s">
        <v>1521</v>
      </c>
      <c r="D21" s="65">
        <v>1500</v>
      </c>
    </row>
    <row r="22" spans="1:4">
      <c r="A22" s="61" t="s">
        <v>1519</v>
      </c>
      <c r="B22" s="66">
        <v>0.1</v>
      </c>
      <c r="C22" s="66">
        <v>0.2</v>
      </c>
      <c r="D22" s="66">
        <v>0.3</v>
      </c>
    </row>
    <row r="23" spans="1:4">
      <c r="A23" s="65">
        <v>80</v>
      </c>
      <c r="B23" s="67">
        <f t="shared" ref="B23:D25" si="2">($B$5*$D$21*1000*B$22)/(4*$A23)/1000000</f>
        <v>1.40625</v>
      </c>
      <c r="C23" s="67">
        <f t="shared" si="2"/>
        <v>2.8125</v>
      </c>
      <c r="D23" s="67">
        <f t="shared" si="2"/>
        <v>4.21875</v>
      </c>
    </row>
    <row r="24" spans="1:4">
      <c r="A24" s="65">
        <v>189</v>
      </c>
      <c r="B24" s="67">
        <f t="shared" si="2"/>
        <v>0.59523809523809523</v>
      </c>
      <c r="C24" s="67">
        <f t="shared" si="2"/>
        <v>1.1904761904761905</v>
      </c>
      <c r="D24" s="67">
        <f t="shared" si="2"/>
        <v>1.7857142857142856</v>
      </c>
    </row>
    <row r="25" spans="1:4">
      <c r="A25" s="65">
        <v>365</v>
      </c>
      <c r="B25" s="67">
        <f t="shared" si="2"/>
        <v>0.30821917808219179</v>
      </c>
      <c r="C25" s="67">
        <f t="shared" si="2"/>
        <v>0.61643835616438358</v>
      </c>
      <c r="D25" s="67">
        <f t="shared" si="2"/>
        <v>0.92465753424657537</v>
      </c>
    </row>
    <row r="27" spans="1:4">
      <c r="A27" s="39" t="s">
        <v>1522</v>
      </c>
    </row>
    <row r="28" spans="1:4">
      <c r="A28" s="61" t="s">
        <v>1523</v>
      </c>
      <c r="B28" s="61">
        <f>D9</f>
        <v>1000</v>
      </c>
      <c r="C28" s="61">
        <f>D15</f>
        <v>1200</v>
      </c>
      <c r="D28" s="61">
        <f>D21</f>
        <v>1500</v>
      </c>
    </row>
    <row r="29" spans="1:4">
      <c r="A29">
        <f>A11</f>
        <v>80</v>
      </c>
      <c r="B29" s="67">
        <f t="shared" ref="B29:D31" si="3">$B$6*1000000*4*$A29/($B$5*B$28*1000)</f>
        <v>0.32</v>
      </c>
      <c r="C29" s="67">
        <f t="shared" si="3"/>
        <v>0.26666666666666666</v>
      </c>
      <c r="D29" s="67">
        <f t="shared" si="3"/>
        <v>0.21333333333333335</v>
      </c>
    </row>
    <row r="30" spans="1:4">
      <c r="A30">
        <f>A12</f>
        <v>189</v>
      </c>
      <c r="B30" s="67">
        <f t="shared" si="3"/>
        <v>0.75600000000000001</v>
      </c>
      <c r="C30" s="67">
        <f t="shared" si="3"/>
        <v>0.63</v>
      </c>
      <c r="D30" s="67">
        <f t="shared" si="3"/>
        <v>0.504</v>
      </c>
    </row>
    <row r="31" spans="1:4">
      <c r="A31">
        <f>A13</f>
        <v>365</v>
      </c>
      <c r="B31" s="67">
        <f t="shared" si="3"/>
        <v>1.46</v>
      </c>
      <c r="C31" s="67">
        <f t="shared" si="3"/>
        <v>1.2166666666666666</v>
      </c>
      <c r="D31" s="67">
        <f t="shared" si="3"/>
        <v>0.97333333333333338</v>
      </c>
    </row>
    <row r="33" spans="1:4">
      <c r="A33" s="39" t="s">
        <v>1524</v>
      </c>
    </row>
    <row r="34" spans="1:4">
      <c r="A34" s="61" t="s">
        <v>1525</v>
      </c>
      <c r="B34" s="61">
        <f>D9</f>
        <v>1000</v>
      </c>
      <c r="C34" s="61">
        <f>D15</f>
        <v>1200</v>
      </c>
      <c r="D34" s="61">
        <f>D21</f>
        <v>1500</v>
      </c>
    </row>
    <row r="35" spans="1:4">
      <c r="A35" s="65">
        <v>20</v>
      </c>
      <c r="B35" s="62">
        <f t="shared" ref="B35:D38" si="4">$B$7*$A35/B$34</f>
        <v>0.1</v>
      </c>
      <c r="C35" s="62">
        <f t="shared" si="4"/>
        <v>8.3333333333333329E-2</v>
      </c>
      <c r="D35" s="62">
        <f t="shared" si="4"/>
        <v>6.6666666666666666E-2</v>
      </c>
    </row>
    <row r="36" spans="1:4">
      <c r="A36" s="65">
        <v>40</v>
      </c>
      <c r="B36" s="62">
        <f t="shared" si="4"/>
        <v>0.2</v>
      </c>
      <c r="C36" s="62">
        <f t="shared" si="4"/>
        <v>0.16666666666666666</v>
      </c>
      <c r="D36" s="62">
        <f t="shared" si="4"/>
        <v>0.13333333333333333</v>
      </c>
    </row>
    <row r="37" spans="1:4">
      <c r="A37" s="65">
        <v>60</v>
      </c>
      <c r="B37" s="62">
        <f t="shared" si="4"/>
        <v>0.3</v>
      </c>
      <c r="C37" s="62">
        <f t="shared" si="4"/>
        <v>0.25</v>
      </c>
      <c r="D37" s="62">
        <f t="shared" si="4"/>
        <v>0.2</v>
      </c>
    </row>
    <row r="38" spans="1:4">
      <c r="A38" s="65">
        <v>80</v>
      </c>
      <c r="B38" s="62">
        <f t="shared" si="4"/>
        <v>0.4</v>
      </c>
      <c r="C38" s="62">
        <f t="shared" si="4"/>
        <v>0.33333333333333331</v>
      </c>
      <c r="D38" s="62">
        <f t="shared" si="4"/>
        <v>0.26666666666666666</v>
      </c>
    </row>
    <row r="40" spans="1:4">
      <c r="A40" s="68" t="s">
        <v>1532</v>
      </c>
    </row>
    <row r="41" spans="1:4">
      <c r="A41" s="69" t="s">
        <v>1533</v>
      </c>
    </row>
    <row r="42" spans="1:4">
      <c r="A42" s="69" t="s">
        <v>1534</v>
      </c>
    </row>
    <row r="43" spans="1:4">
      <c r="A43" s="69" t="s">
        <v>1535</v>
      </c>
    </row>
    <row r="44" spans="1:4">
      <c r="A44" s="69" t="s">
        <v>1536</v>
      </c>
    </row>
    <row r="45" spans="1:4">
      <c r="A45" s="69"/>
    </row>
    <row r="46" spans="1:4">
      <c r="A46" s="68" t="s">
        <v>1537</v>
      </c>
    </row>
    <row r="47" spans="1:4">
      <c r="A47" s="69" t="s">
        <v>1538</v>
      </c>
    </row>
    <row r="48" spans="1:4">
      <c r="A48" s="69"/>
    </row>
    <row r="49" spans="1:1">
      <c r="A49" s="68" t="s">
        <v>1539</v>
      </c>
    </row>
    <row r="50" spans="1:1">
      <c r="A50" s="69" t="s">
        <v>1540</v>
      </c>
    </row>
    <row r="51" spans="1:1">
      <c r="A51" s="69" t="s">
        <v>1541</v>
      </c>
    </row>
    <row r="52" spans="1:1">
      <c r="A52" s="69" t="s">
        <v>1542</v>
      </c>
    </row>
  </sheetData>
  <phoneticPr fontId="1"/>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8EAD6-3448-4F21-A1E9-D7B7B02A20E0}">
  <dimension ref="A1:I42"/>
  <sheetViews>
    <sheetView topLeftCell="A19" workbookViewId="0">
      <selection activeCell="C29" sqref="C29"/>
    </sheetView>
  </sheetViews>
  <sheetFormatPr defaultRowHeight="13.5"/>
  <cols>
    <col min="1" max="1" width="25" customWidth="1"/>
    <col min="2" max="2" width="38.375" customWidth="1"/>
    <col min="3" max="5" width="33.375" customWidth="1"/>
    <col min="6" max="6" width="15" customWidth="1"/>
    <col min="7" max="7" width="33.375" customWidth="1"/>
    <col min="8" max="8" width="11.625" customWidth="1"/>
    <col min="9" max="9" width="21.625" customWidth="1"/>
  </cols>
  <sheetData>
    <row r="1" spans="1:8" ht="14.25">
      <c r="A1" s="42" t="s">
        <v>1543</v>
      </c>
    </row>
    <row r="2" spans="1:8" ht="67.5">
      <c r="A2" s="70" t="s">
        <v>1544</v>
      </c>
    </row>
    <row r="4" spans="1:8">
      <c r="A4" s="39" t="s">
        <v>1545</v>
      </c>
    </row>
    <row r="5" spans="1:8">
      <c r="A5" s="71" t="s">
        <v>1546</v>
      </c>
      <c r="B5" s="71" t="s">
        <v>1547</v>
      </c>
      <c r="C5" s="71" t="s">
        <v>1548</v>
      </c>
      <c r="D5" s="71" t="s">
        <v>1549</v>
      </c>
      <c r="E5" s="71" t="s">
        <v>1550</v>
      </c>
      <c r="F5" s="71" t="s">
        <v>1551</v>
      </c>
      <c r="G5" s="71" t="s">
        <v>1552</v>
      </c>
      <c r="H5" s="71" t="s">
        <v>1553</v>
      </c>
    </row>
    <row r="6" spans="1:8" ht="40.5">
      <c r="A6" s="72" t="s">
        <v>1554</v>
      </c>
      <c r="B6" s="72" t="s">
        <v>1555</v>
      </c>
      <c r="C6" s="72" t="s">
        <v>1556</v>
      </c>
      <c r="D6" s="72" t="s">
        <v>1557</v>
      </c>
      <c r="E6" s="72" t="s">
        <v>1558</v>
      </c>
      <c r="F6" s="73" t="s">
        <v>1559</v>
      </c>
      <c r="G6" s="72" t="s">
        <v>1560</v>
      </c>
      <c r="H6" s="74">
        <v>46184</v>
      </c>
    </row>
    <row r="7" spans="1:8" ht="40.5">
      <c r="A7" s="72" t="s">
        <v>1561</v>
      </c>
      <c r="B7" s="72" t="s">
        <v>1562</v>
      </c>
      <c r="C7" s="72" t="s">
        <v>1563</v>
      </c>
      <c r="D7" s="72" t="s">
        <v>1564</v>
      </c>
      <c r="E7" s="72" t="s">
        <v>1565</v>
      </c>
      <c r="F7" s="75" t="s">
        <v>1566</v>
      </c>
      <c r="G7" s="72" t="s">
        <v>1567</v>
      </c>
      <c r="H7" s="74">
        <v>46184</v>
      </c>
    </row>
    <row r="8" spans="1:8" ht="54">
      <c r="A8" s="72" t="s">
        <v>1568</v>
      </c>
      <c r="B8" s="72" t="s">
        <v>1569</v>
      </c>
      <c r="C8" s="72" t="s">
        <v>1570</v>
      </c>
      <c r="D8" s="72" t="s">
        <v>1571</v>
      </c>
      <c r="E8" s="72" t="s">
        <v>1572</v>
      </c>
      <c r="F8" s="73" t="s">
        <v>1559</v>
      </c>
      <c r="G8" s="72" t="s">
        <v>1573</v>
      </c>
      <c r="H8" s="74">
        <v>46184</v>
      </c>
    </row>
    <row r="9" spans="1:8" ht="121.5">
      <c r="A9" s="72" t="s">
        <v>1574</v>
      </c>
      <c r="B9" s="72" t="s">
        <v>1575</v>
      </c>
      <c r="C9" s="72" t="s">
        <v>1576</v>
      </c>
      <c r="D9" s="72" t="s">
        <v>1577</v>
      </c>
      <c r="E9" s="126" t="s">
        <v>1941</v>
      </c>
      <c r="F9" s="126" t="s">
        <v>1942</v>
      </c>
      <c r="G9" s="72" t="s">
        <v>1579</v>
      </c>
      <c r="H9" s="127">
        <v>46185</v>
      </c>
    </row>
    <row r="10" spans="1:8" ht="94.5">
      <c r="A10" s="72" t="s">
        <v>1580</v>
      </c>
      <c r="B10" s="72" t="s">
        <v>1581</v>
      </c>
      <c r="C10" s="72" t="s">
        <v>1582</v>
      </c>
      <c r="D10" s="72" t="s">
        <v>1583</v>
      </c>
      <c r="E10" s="126" t="s">
        <v>1943</v>
      </c>
      <c r="F10" s="126" t="s">
        <v>1944</v>
      </c>
      <c r="G10" s="126" t="s">
        <v>1945</v>
      </c>
      <c r="H10" s="127">
        <v>46185</v>
      </c>
    </row>
    <row r="11" spans="1:8" ht="94.5">
      <c r="A11" s="126" t="s">
        <v>1946</v>
      </c>
      <c r="B11" s="72" t="s">
        <v>1584</v>
      </c>
      <c r="C11" s="72" t="s">
        <v>1585</v>
      </c>
      <c r="D11" s="72" t="s">
        <v>1586</v>
      </c>
      <c r="E11" s="126" t="s">
        <v>1947</v>
      </c>
      <c r="F11" s="126" t="s">
        <v>1948</v>
      </c>
      <c r="G11" s="126" t="s">
        <v>1949</v>
      </c>
      <c r="H11" s="127">
        <v>46185</v>
      </c>
    </row>
    <row r="12" spans="1:8" ht="40.5">
      <c r="A12" s="72" t="s">
        <v>1587</v>
      </c>
      <c r="B12" s="72" t="s">
        <v>1588</v>
      </c>
      <c r="C12" s="72" t="s">
        <v>1589</v>
      </c>
      <c r="D12" s="72" t="s">
        <v>1590</v>
      </c>
      <c r="E12" s="72" t="s">
        <v>1591</v>
      </c>
      <c r="F12" s="78" t="s">
        <v>1592</v>
      </c>
      <c r="G12" s="72" t="s">
        <v>1593</v>
      </c>
      <c r="H12" s="74">
        <v>46184</v>
      </c>
    </row>
    <row r="13" spans="1:8" ht="108">
      <c r="A13" s="72" t="s">
        <v>1594</v>
      </c>
      <c r="B13" s="72" t="s">
        <v>1595</v>
      </c>
      <c r="C13" s="72" t="s">
        <v>1596</v>
      </c>
      <c r="D13" s="72" t="s">
        <v>1597</v>
      </c>
      <c r="E13" s="126" t="s">
        <v>1950</v>
      </c>
      <c r="F13" s="126" t="s">
        <v>1951</v>
      </c>
      <c r="G13" s="126" t="s">
        <v>1952</v>
      </c>
      <c r="H13" s="127">
        <v>46185</v>
      </c>
    </row>
    <row r="14" spans="1:8" ht="27">
      <c r="A14" s="72" t="s">
        <v>1598</v>
      </c>
      <c r="B14" s="72" t="s">
        <v>1599</v>
      </c>
      <c r="C14" s="72" t="s">
        <v>1600</v>
      </c>
      <c r="D14" s="72" t="s">
        <v>1601</v>
      </c>
      <c r="E14" s="72" t="s">
        <v>1602</v>
      </c>
      <c r="F14" s="75" t="s">
        <v>1566</v>
      </c>
      <c r="G14" s="72" t="s">
        <v>1603</v>
      </c>
      <c r="H14" s="74">
        <v>46184</v>
      </c>
    </row>
    <row r="16" spans="1:8">
      <c r="A16" s="39" t="s">
        <v>1604</v>
      </c>
    </row>
    <row r="17" spans="1:9" ht="27">
      <c r="A17" s="79" t="s">
        <v>1605</v>
      </c>
      <c r="B17" s="79" t="s">
        <v>1606</v>
      </c>
      <c r="C17" s="79" t="s">
        <v>1607</v>
      </c>
      <c r="D17" s="79" t="s">
        <v>1608</v>
      </c>
      <c r="E17" s="79" t="s">
        <v>1609</v>
      </c>
      <c r="F17" s="79" t="s">
        <v>1610</v>
      </c>
      <c r="G17" s="79" t="s">
        <v>1611</v>
      </c>
      <c r="H17" s="79" t="s">
        <v>1612</v>
      </c>
      <c r="I17" s="79" t="s">
        <v>1613</v>
      </c>
    </row>
    <row r="18" spans="1:9" ht="40.5">
      <c r="A18" s="72" t="s">
        <v>1614</v>
      </c>
      <c r="B18" s="73" t="s">
        <v>1615</v>
      </c>
      <c r="C18" s="76" t="s">
        <v>1616</v>
      </c>
      <c r="D18" s="72" t="s">
        <v>1617</v>
      </c>
      <c r="E18" s="72" t="s">
        <v>1617</v>
      </c>
      <c r="F18" s="78" t="s">
        <v>1618</v>
      </c>
      <c r="G18" s="78" t="s">
        <v>1619</v>
      </c>
      <c r="H18" s="72" t="s">
        <v>1617</v>
      </c>
      <c r="I18" s="78" t="s">
        <v>1620</v>
      </c>
    </row>
    <row r="19" spans="1:9" ht="27">
      <c r="A19" s="72" t="s">
        <v>1621</v>
      </c>
      <c r="B19" s="78" t="s">
        <v>1622</v>
      </c>
      <c r="C19" s="73" t="s">
        <v>1623</v>
      </c>
      <c r="D19" s="72" t="s">
        <v>1617</v>
      </c>
      <c r="E19" s="73" t="s">
        <v>1624</v>
      </c>
      <c r="F19" s="73" t="s">
        <v>1559</v>
      </c>
      <c r="G19" s="73" t="s">
        <v>1559</v>
      </c>
      <c r="H19" s="72" t="s">
        <v>1617</v>
      </c>
      <c r="I19" s="76" t="s">
        <v>1578</v>
      </c>
    </row>
    <row r="20" spans="1:9" ht="27">
      <c r="A20" s="72" t="s">
        <v>1625</v>
      </c>
      <c r="B20" s="78" t="s">
        <v>1592</v>
      </c>
      <c r="C20" s="73" t="s">
        <v>1623</v>
      </c>
      <c r="D20" s="72" t="s">
        <v>1617</v>
      </c>
      <c r="E20" s="73" t="s">
        <v>1559</v>
      </c>
      <c r="F20" s="73" t="s">
        <v>1559</v>
      </c>
      <c r="G20" s="73" t="s">
        <v>1559</v>
      </c>
      <c r="H20" s="72" t="s">
        <v>1617</v>
      </c>
      <c r="I20" s="76" t="s">
        <v>1578</v>
      </c>
    </row>
    <row r="21" spans="1:9" ht="40.5">
      <c r="A21" s="72" t="s">
        <v>1626</v>
      </c>
      <c r="B21" s="72" t="s">
        <v>1617</v>
      </c>
      <c r="C21" s="78" t="s">
        <v>1627</v>
      </c>
      <c r="D21" s="76" t="s">
        <v>1628</v>
      </c>
      <c r="E21" s="73" t="s">
        <v>1629</v>
      </c>
      <c r="F21" s="73" t="s">
        <v>1630</v>
      </c>
      <c r="G21" s="76" t="s">
        <v>1578</v>
      </c>
      <c r="H21" s="78" t="s">
        <v>1631</v>
      </c>
      <c r="I21" s="72" t="s">
        <v>1617</v>
      </c>
    </row>
    <row r="22" spans="1:9" ht="27">
      <c r="A22" s="72" t="s">
        <v>1632</v>
      </c>
      <c r="B22" s="72" t="s">
        <v>1617</v>
      </c>
      <c r="C22" s="72" t="s">
        <v>1617</v>
      </c>
      <c r="D22" s="72" t="s">
        <v>1617</v>
      </c>
      <c r="E22" s="73" t="s">
        <v>1633</v>
      </c>
      <c r="F22" s="73" t="s">
        <v>1634</v>
      </c>
      <c r="G22" s="73" t="s">
        <v>1634</v>
      </c>
      <c r="H22" s="78" t="s">
        <v>1635</v>
      </c>
      <c r="I22" s="72" t="s">
        <v>1617</v>
      </c>
    </row>
    <row r="23" spans="1:9" ht="40.5">
      <c r="A23" s="72" t="s">
        <v>1636</v>
      </c>
      <c r="B23" s="72" t="s">
        <v>1617</v>
      </c>
      <c r="C23" s="72" t="s">
        <v>1617</v>
      </c>
      <c r="D23" s="72" t="s">
        <v>1617</v>
      </c>
      <c r="E23" s="72" t="s">
        <v>1637</v>
      </c>
      <c r="F23" s="72" t="s">
        <v>1617</v>
      </c>
      <c r="G23" s="72" t="s">
        <v>1617</v>
      </c>
      <c r="H23" s="72" t="s">
        <v>1638</v>
      </c>
      <c r="I23" s="72" t="s">
        <v>1617</v>
      </c>
    </row>
    <row r="24" spans="1:9" ht="40.5">
      <c r="A24" s="72" t="s">
        <v>1639</v>
      </c>
      <c r="B24" s="73" t="s">
        <v>1640</v>
      </c>
      <c r="C24" s="72" t="s">
        <v>1617</v>
      </c>
      <c r="D24" s="73" t="s">
        <v>1623</v>
      </c>
      <c r="E24" s="72" t="s">
        <v>1641</v>
      </c>
      <c r="F24" s="78" t="s">
        <v>1642</v>
      </c>
      <c r="G24" s="72" t="s">
        <v>1617</v>
      </c>
      <c r="H24" s="72" t="s">
        <v>1617</v>
      </c>
      <c r="I24" s="72" t="s">
        <v>1617</v>
      </c>
    </row>
    <row r="25" spans="1:9" ht="40.5">
      <c r="A25" s="72" t="s">
        <v>1643</v>
      </c>
      <c r="B25" s="73" t="s">
        <v>1644</v>
      </c>
      <c r="C25" s="72" t="s">
        <v>1617</v>
      </c>
      <c r="D25" s="73" t="s">
        <v>1645</v>
      </c>
      <c r="E25" s="72" t="s">
        <v>1617</v>
      </c>
      <c r="F25" s="72" t="s">
        <v>1617</v>
      </c>
      <c r="G25" s="72" t="s">
        <v>1617</v>
      </c>
      <c r="H25" s="72" t="s">
        <v>1617</v>
      </c>
      <c r="I25" s="72" t="s">
        <v>1617</v>
      </c>
    </row>
    <row r="27" spans="1:9">
      <c r="A27" s="39" t="s">
        <v>1646</v>
      </c>
    </row>
    <row r="28" spans="1:9">
      <c r="A28" s="80" t="s">
        <v>1647</v>
      </c>
      <c r="B28" s="80" t="s">
        <v>1648</v>
      </c>
    </row>
    <row r="29" spans="1:9" ht="189">
      <c r="A29" s="72" t="s">
        <v>1649</v>
      </c>
      <c r="B29" s="77" t="s">
        <v>1969</v>
      </c>
    </row>
    <row r="30" spans="1:9" ht="108">
      <c r="A30" s="72" t="s">
        <v>1650</v>
      </c>
      <c r="B30" s="77" t="s">
        <v>1970</v>
      </c>
    </row>
    <row r="31" spans="1:9" ht="40.5">
      <c r="A31" s="72" t="s">
        <v>1651</v>
      </c>
      <c r="B31" s="77" t="s">
        <v>1971</v>
      </c>
    </row>
    <row r="32" spans="1:9" ht="40.5">
      <c r="A32" s="72" t="s">
        <v>1652</v>
      </c>
      <c r="B32" s="77" t="s">
        <v>1972</v>
      </c>
    </row>
    <row r="34" spans="1:3">
      <c r="A34" s="39" t="s">
        <v>1653</v>
      </c>
    </row>
    <row r="35" spans="1:3">
      <c r="A35" s="81" t="s">
        <v>1654</v>
      </c>
      <c r="B35" s="81" t="s">
        <v>1331</v>
      </c>
      <c r="C35" s="81" t="s">
        <v>1655</v>
      </c>
    </row>
    <row r="36" spans="1:3" ht="40.5">
      <c r="A36" s="72" t="s">
        <v>1656</v>
      </c>
      <c r="B36" s="72" t="s">
        <v>1657</v>
      </c>
      <c r="C36" s="72" t="s">
        <v>1658</v>
      </c>
    </row>
    <row r="37" spans="1:3" ht="40.5">
      <c r="A37" s="72" t="s">
        <v>1659</v>
      </c>
      <c r="B37" s="72" t="s">
        <v>1660</v>
      </c>
      <c r="C37" s="72" t="s">
        <v>1661</v>
      </c>
    </row>
    <row r="38" spans="1:3" ht="27">
      <c r="A38" s="72" t="s">
        <v>1662</v>
      </c>
      <c r="B38" s="72" t="s">
        <v>1663</v>
      </c>
      <c r="C38" s="72" t="s">
        <v>1664</v>
      </c>
    </row>
    <row r="39" spans="1:3" ht="27">
      <c r="A39" s="72" t="s">
        <v>1662</v>
      </c>
      <c r="B39" s="72" t="s">
        <v>1665</v>
      </c>
      <c r="C39" s="72" t="s">
        <v>1666</v>
      </c>
    </row>
    <row r="40" spans="1:3" ht="27">
      <c r="A40" s="72" t="s">
        <v>1667</v>
      </c>
      <c r="B40" s="72" t="s">
        <v>1668</v>
      </c>
      <c r="C40" s="72" t="s">
        <v>1669</v>
      </c>
    </row>
    <row r="41" spans="1:3" ht="27">
      <c r="A41" s="72" t="s">
        <v>1670</v>
      </c>
      <c r="B41" s="72" t="s">
        <v>304</v>
      </c>
      <c r="C41" s="72" t="s">
        <v>1671</v>
      </c>
    </row>
    <row r="42" spans="1:3" ht="40.5">
      <c r="A42" s="72" t="s">
        <v>1672</v>
      </c>
      <c r="B42" s="72" t="s">
        <v>304</v>
      </c>
      <c r="C42" s="72" t="s">
        <v>1673</v>
      </c>
    </row>
  </sheetData>
  <phoneticPr fontId="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75A60-962D-4E23-B20E-ADB39267EF34}">
  <dimension ref="A1:H54"/>
  <sheetViews>
    <sheetView topLeftCell="A11" workbookViewId="0">
      <selection activeCell="B51" sqref="B51"/>
    </sheetView>
  </sheetViews>
  <sheetFormatPr defaultRowHeight="13.5"/>
  <cols>
    <col min="1" max="1" width="28.375" customWidth="1"/>
    <col min="2" max="2" width="46.625" customWidth="1"/>
    <col min="3" max="3" width="40" customWidth="1"/>
    <col min="4" max="4" width="33.375" customWidth="1"/>
    <col min="5" max="5" width="21.625" customWidth="1"/>
    <col min="6" max="6" width="33.375" customWidth="1"/>
    <col min="7" max="7" width="18.375" customWidth="1"/>
    <col min="8" max="8" width="11.625" customWidth="1"/>
  </cols>
  <sheetData>
    <row r="1" spans="1:6" ht="14.25">
      <c r="A1" s="42" t="s">
        <v>1674</v>
      </c>
    </row>
    <row r="2" spans="1:6" ht="90">
      <c r="A2" s="70" t="s">
        <v>1675</v>
      </c>
    </row>
    <row r="4" spans="1:6">
      <c r="A4" s="61" t="s">
        <v>1676</v>
      </c>
    </row>
    <row r="5" spans="1:6" ht="67.5">
      <c r="A5" s="52" t="s">
        <v>1677</v>
      </c>
    </row>
    <row r="6" spans="1:6" ht="94.5">
      <c r="A6" s="52" t="s">
        <v>1678</v>
      </c>
    </row>
    <row r="7" spans="1:6" ht="54">
      <c r="A7" s="52" t="s">
        <v>1679</v>
      </c>
    </row>
    <row r="8" spans="1:6" ht="94.5">
      <c r="A8" s="52" t="s">
        <v>1680</v>
      </c>
    </row>
    <row r="9" spans="1:6" ht="54">
      <c r="A9" s="52" t="s">
        <v>1681</v>
      </c>
    </row>
    <row r="10" spans="1:6" ht="54">
      <c r="A10" s="52" t="s">
        <v>1682</v>
      </c>
    </row>
    <row r="11" spans="1:6" ht="135">
      <c r="A11" s="128" t="s">
        <v>1953</v>
      </c>
    </row>
    <row r="13" spans="1:6">
      <c r="A13" s="61" t="s">
        <v>1683</v>
      </c>
    </row>
    <row r="14" spans="1:6">
      <c r="A14" s="71" t="s">
        <v>1684</v>
      </c>
      <c r="B14" s="71" t="s">
        <v>1685</v>
      </c>
      <c r="C14" s="71" t="s">
        <v>1686</v>
      </c>
      <c r="D14" s="71" t="s">
        <v>1687</v>
      </c>
      <c r="E14" s="71" t="s">
        <v>1688</v>
      </c>
      <c r="F14" s="71" t="s">
        <v>1552</v>
      </c>
    </row>
    <row r="15" spans="1:6" ht="40.5">
      <c r="A15" s="72" t="s">
        <v>1689</v>
      </c>
      <c r="B15" s="72" t="s">
        <v>1690</v>
      </c>
      <c r="C15" s="72" t="s">
        <v>1691</v>
      </c>
      <c r="D15" s="72" t="s">
        <v>1692</v>
      </c>
      <c r="E15" s="76" t="s">
        <v>1693</v>
      </c>
      <c r="F15" s="72" t="s">
        <v>1694</v>
      </c>
    </row>
    <row r="16" spans="1:6" ht="40.5">
      <c r="A16" s="72" t="s">
        <v>1695</v>
      </c>
      <c r="B16" s="72" t="s">
        <v>1696</v>
      </c>
      <c r="C16" s="72" t="s">
        <v>1697</v>
      </c>
      <c r="D16" s="72" t="s">
        <v>1698</v>
      </c>
      <c r="E16" s="76" t="s">
        <v>1662</v>
      </c>
      <c r="F16" s="72" t="s">
        <v>1699</v>
      </c>
    </row>
    <row r="17" spans="1:8" ht="27">
      <c r="A17" s="72" t="s">
        <v>1700</v>
      </c>
      <c r="B17" s="72" t="s">
        <v>1701</v>
      </c>
      <c r="C17" s="72" t="s">
        <v>1702</v>
      </c>
      <c r="D17" s="72" t="s">
        <v>1703</v>
      </c>
      <c r="E17" s="76" t="s">
        <v>1662</v>
      </c>
      <c r="F17" s="72" t="s">
        <v>1704</v>
      </c>
    </row>
    <row r="18" spans="1:8" ht="40.5">
      <c r="A18" s="72" t="s">
        <v>1705</v>
      </c>
      <c r="B18" s="72" t="s">
        <v>1706</v>
      </c>
      <c r="C18" s="72" t="s">
        <v>1707</v>
      </c>
      <c r="D18" s="72" t="s">
        <v>1708</v>
      </c>
      <c r="E18" s="73" t="s">
        <v>1656</v>
      </c>
      <c r="F18" s="72" t="s">
        <v>1709</v>
      </c>
    </row>
    <row r="19" spans="1:8" ht="40.5">
      <c r="A19" s="72" t="s">
        <v>1710</v>
      </c>
      <c r="B19" s="72" t="s">
        <v>1711</v>
      </c>
      <c r="C19" s="72" t="s">
        <v>1712</v>
      </c>
      <c r="D19" s="72" t="s">
        <v>1713</v>
      </c>
      <c r="E19" s="75" t="s">
        <v>1667</v>
      </c>
      <c r="F19" s="72" t="s">
        <v>1714</v>
      </c>
    </row>
    <row r="21" spans="1:8">
      <c r="A21" s="61" t="s">
        <v>1715</v>
      </c>
    </row>
    <row r="22" spans="1:8">
      <c r="A22" s="81" t="s">
        <v>1654</v>
      </c>
      <c r="B22" s="81" t="s">
        <v>1685</v>
      </c>
    </row>
    <row r="23" spans="1:8" ht="27">
      <c r="A23" s="72" t="s">
        <v>1656</v>
      </c>
      <c r="B23" s="72" t="s">
        <v>1716</v>
      </c>
    </row>
    <row r="24" spans="1:8" ht="40.5">
      <c r="A24" s="72" t="s">
        <v>1659</v>
      </c>
      <c r="B24" s="72" t="s">
        <v>1717</v>
      </c>
    </row>
    <row r="25" spans="1:8" ht="40.5">
      <c r="A25" s="72" t="s">
        <v>1662</v>
      </c>
      <c r="B25" s="72" t="s">
        <v>1718</v>
      </c>
    </row>
    <row r="26" spans="1:8" ht="27">
      <c r="A26" s="72" t="s">
        <v>1667</v>
      </c>
      <c r="B26" s="72" t="s">
        <v>1719</v>
      </c>
    </row>
    <row r="27" spans="1:8" ht="27">
      <c r="A27" s="78" t="s">
        <v>1670</v>
      </c>
      <c r="B27" s="78" t="s">
        <v>1671</v>
      </c>
    </row>
    <row r="28" spans="1:8" ht="27">
      <c r="A28" s="73" t="s">
        <v>1672</v>
      </c>
      <c r="B28" s="73" t="s">
        <v>1673</v>
      </c>
    </row>
    <row r="30" spans="1:8">
      <c r="A30" s="61" t="s">
        <v>1720</v>
      </c>
    </row>
    <row r="31" spans="1:8">
      <c r="A31" s="79" t="s">
        <v>1721</v>
      </c>
      <c r="B31" s="79" t="s">
        <v>1722</v>
      </c>
      <c r="C31" s="79" t="s">
        <v>1723</v>
      </c>
      <c r="D31" s="79" t="s">
        <v>1724</v>
      </c>
      <c r="E31" s="79" t="s">
        <v>1725</v>
      </c>
      <c r="F31" s="79" t="s">
        <v>1726</v>
      </c>
      <c r="G31" s="79" t="s">
        <v>1727</v>
      </c>
      <c r="H31" s="79" t="s">
        <v>1553</v>
      </c>
    </row>
    <row r="32" spans="1:8" ht="40.5">
      <c r="A32" s="72" t="s">
        <v>1118</v>
      </c>
      <c r="B32" s="72" t="s">
        <v>1728</v>
      </c>
      <c r="C32" s="72" t="s">
        <v>1729</v>
      </c>
      <c r="D32" s="72" t="s">
        <v>1730</v>
      </c>
      <c r="E32" s="72" t="s">
        <v>1731</v>
      </c>
      <c r="F32" s="72" t="s">
        <v>1732</v>
      </c>
      <c r="G32" s="77"/>
      <c r="H32" s="77"/>
    </row>
    <row r="33" spans="1:8" ht="54">
      <c r="A33" s="72" t="s">
        <v>1130</v>
      </c>
      <c r="B33" s="72" t="s">
        <v>1733</v>
      </c>
      <c r="C33" s="72" t="s">
        <v>1734</v>
      </c>
      <c r="D33" s="72" t="s">
        <v>1735</v>
      </c>
      <c r="E33" s="72" t="s">
        <v>1736</v>
      </c>
      <c r="F33" s="72" t="s">
        <v>1737</v>
      </c>
      <c r="G33" s="77"/>
      <c r="H33" s="77"/>
    </row>
    <row r="34" spans="1:8" ht="27">
      <c r="A34" s="72" t="s">
        <v>1142</v>
      </c>
      <c r="B34" s="72" t="s">
        <v>1738</v>
      </c>
      <c r="C34" s="72" t="s">
        <v>1739</v>
      </c>
      <c r="D34" s="72" t="s">
        <v>1740</v>
      </c>
      <c r="E34" s="72" t="s">
        <v>1741</v>
      </c>
      <c r="F34" s="72" t="s">
        <v>1742</v>
      </c>
      <c r="G34" s="77"/>
      <c r="H34" s="77"/>
    </row>
    <row r="36" spans="1:8">
      <c r="A36" s="61" t="s">
        <v>1743</v>
      </c>
    </row>
    <row r="37" spans="1:8">
      <c r="A37" s="80" t="s">
        <v>1744</v>
      </c>
      <c r="B37" s="80" t="s">
        <v>1745</v>
      </c>
      <c r="C37" s="80" t="s">
        <v>1746</v>
      </c>
      <c r="D37" s="80" t="s">
        <v>1553</v>
      </c>
    </row>
    <row r="38" spans="1:8" ht="54">
      <c r="A38" s="72" t="s">
        <v>1747</v>
      </c>
      <c r="B38" s="126" t="s">
        <v>1954</v>
      </c>
      <c r="C38" s="126" t="s">
        <v>1955</v>
      </c>
      <c r="D38" s="127">
        <v>46185</v>
      </c>
    </row>
    <row r="39" spans="1:8" ht="27">
      <c r="A39" s="72" t="s">
        <v>1748</v>
      </c>
      <c r="B39" s="72" t="s">
        <v>1749</v>
      </c>
      <c r="C39" s="77"/>
      <c r="D39" s="77"/>
    </row>
    <row r="40" spans="1:8" ht="27">
      <c r="A40" s="72" t="s">
        <v>1750</v>
      </c>
      <c r="B40" s="72" t="s">
        <v>1751</v>
      </c>
      <c r="C40" s="77"/>
      <c r="D40" s="77"/>
    </row>
    <row r="41" spans="1:8" ht="54">
      <c r="A41" s="72" t="s">
        <v>1752</v>
      </c>
      <c r="B41" s="126" t="s">
        <v>1956</v>
      </c>
      <c r="C41" s="126" t="s">
        <v>1957</v>
      </c>
      <c r="D41" s="127">
        <v>46185</v>
      </c>
    </row>
    <row r="42" spans="1:8" ht="27">
      <c r="A42" s="72" t="s">
        <v>1753</v>
      </c>
      <c r="B42" s="72" t="s">
        <v>1754</v>
      </c>
      <c r="C42" s="77"/>
      <c r="D42" s="77"/>
    </row>
    <row r="43" spans="1:8" ht="27">
      <c r="A43" s="72" t="s">
        <v>1755</v>
      </c>
      <c r="B43" s="72" t="s">
        <v>1756</v>
      </c>
      <c r="C43" s="77"/>
      <c r="D43" s="77"/>
    </row>
    <row r="44" spans="1:8" ht="54">
      <c r="A44" s="128" t="s">
        <v>1958</v>
      </c>
      <c r="B44" s="128" t="s">
        <v>1959</v>
      </c>
      <c r="C44" s="128" t="s">
        <v>1960</v>
      </c>
      <c r="D44" s="129">
        <v>46185</v>
      </c>
    </row>
    <row r="46" spans="1:8">
      <c r="A46" s="61" t="s">
        <v>1757</v>
      </c>
    </row>
    <row r="47" spans="1:8" ht="75" customHeight="1">
      <c r="A47" s="131" t="s">
        <v>1968</v>
      </c>
    </row>
    <row r="49" spans="1:1">
      <c r="A49" s="122" t="s">
        <v>1961</v>
      </c>
    </row>
    <row r="50" spans="1:1">
      <c r="A50" s="123" t="s">
        <v>1962</v>
      </c>
    </row>
    <row r="51" spans="1:1">
      <c r="A51" s="123" t="s">
        <v>1963</v>
      </c>
    </row>
    <row r="52" spans="1:1">
      <c r="A52" s="123" t="s">
        <v>1964</v>
      </c>
    </row>
    <row r="53" spans="1:1">
      <c r="A53" s="123" t="s">
        <v>1965</v>
      </c>
    </row>
    <row r="54" spans="1:1">
      <c r="A54" s="123" t="s">
        <v>1966</v>
      </c>
    </row>
  </sheetData>
  <phoneticPr fontId="1"/>
  <pageMargins left="0.7" right="0.7" top="0.75" bottom="0.75" header="0.3" footer="0.3"/>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8D89D-4D8E-425D-B049-C2EDBE3EC20D}">
  <dimension ref="A1:AD93"/>
  <sheetViews>
    <sheetView workbookViewId="0"/>
  </sheetViews>
  <sheetFormatPr defaultRowHeight="13.5"/>
  <cols>
    <col min="1" max="1" width="15.125" customWidth="1"/>
    <col min="2" max="2" width="11.125" customWidth="1"/>
    <col min="3" max="4" width="9.375" customWidth="1"/>
    <col min="5" max="6" width="8.125" customWidth="1"/>
    <col min="7" max="7" width="12.875" customWidth="1"/>
    <col min="8" max="8" width="11.625" customWidth="1"/>
    <col min="9" max="9" width="12.875" customWidth="1"/>
    <col min="10" max="10" width="9.375" customWidth="1"/>
    <col min="11" max="11" width="15.125" customWidth="1"/>
    <col min="12" max="12" width="12.875" customWidth="1"/>
    <col min="13" max="13" width="11.625" customWidth="1"/>
    <col min="14" max="14" width="10.5" customWidth="1"/>
    <col min="15" max="15" width="12.875" customWidth="1"/>
    <col min="16" max="16" width="11.625" customWidth="1"/>
    <col min="17" max="17" width="14" customWidth="1"/>
    <col min="18" max="18" width="15.125" customWidth="1"/>
    <col min="19" max="19" width="12.875" customWidth="1"/>
    <col min="20" max="20" width="11.625" customWidth="1"/>
    <col min="21" max="21" width="10.5" customWidth="1"/>
    <col min="22" max="22" width="14" customWidth="1"/>
    <col min="23" max="27" width="10.5" customWidth="1"/>
    <col min="28" max="28" width="12.875" customWidth="1"/>
    <col min="29" max="29" width="15.125" customWidth="1"/>
    <col min="30" max="30" width="10.5" customWidth="1"/>
  </cols>
  <sheetData>
    <row r="1" spans="1:4" ht="15">
      <c r="A1" s="43" t="s">
        <v>1797</v>
      </c>
    </row>
    <row r="2" spans="1:4">
      <c r="A2" s="82" t="s">
        <v>1798</v>
      </c>
    </row>
    <row r="3" spans="1:4">
      <c r="A3" s="82" t="s">
        <v>1799</v>
      </c>
    </row>
    <row r="4" spans="1:4">
      <c r="A4" s="122" t="s">
        <v>1919</v>
      </c>
    </row>
    <row r="5" spans="1:4">
      <c r="A5" s="90" t="s">
        <v>1800</v>
      </c>
    </row>
    <row r="6" spans="1:4">
      <c r="A6" t="s">
        <v>1801</v>
      </c>
      <c r="B6" s="91">
        <v>6894.7572899999996</v>
      </c>
      <c r="C6" t="s">
        <v>1802</v>
      </c>
    </row>
    <row r="7" spans="1:4">
      <c r="A7" t="s">
        <v>1803</v>
      </c>
      <c r="B7" s="92">
        <v>2.5399999999999999E-2</v>
      </c>
      <c r="C7" t="s">
        <v>1804</v>
      </c>
    </row>
    <row r="8" spans="1:4">
      <c r="A8" t="s">
        <v>1805</v>
      </c>
      <c r="B8" s="93">
        <f>0.45359237/(3600*0.09290304)</f>
        <v>1.3562298989952916E-3</v>
      </c>
      <c r="C8" s="94" t="s">
        <v>1806</v>
      </c>
    </row>
    <row r="9" spans="1:4">
      <c r="A9" t="s">
        <v>1807</v>
      </c>
      <c r="B9" s="95">
        <f>1055.05585262/(3600*0.09290304)</f>
        <v>3.1545907450630484</v>
      </c>
      <c r="C9" s="94" t="s">
        <v>1808</v>
      </c>
    </row>
    <row r="10" spans="1:4">
      <c r="A10" t="s">
        <v>1809</v>
      </c>
      <c r="B10" s="96">
        <f>1055.05585262/0.45359237</f>
        <v>2326</v>
      </c>
      <c r="C10" s="94" t="s">
        <v>1810</v>
      </c>
    </row>
    <row r="11" spans="1:4">
      <c r="A11" t="s">
        <v>1811</v>
      </c>
      <c r="B11" s="97">
        <v>0.1</v>
      </c>
      <c r="C11" t="s">
        <v>1812</v>
      </c>
    </row>
    <row r="12" spans="1:4">
      <c r="A12" t="s">
        <v>1813</v>
      </c>
      <c r="B12" s="92">
        <v>1E-3</v>
      </c>
      <c r="C12" t="s">
        <v>1814</v>
      </c>
    </row>
    <row r="13" spans="1:4">
      <c r="A13" t="s">
        <v>1815</v>
      </c>
      <c r="B13" s="98">
        <v>0.02</v>
      </c>
      <c r="C13" t="s">
        <v>1816</v>
      </c>
    </row>
    <row r="14" spans="1:4">
      <c r="A14" t="s">
        <v>1817</v>
      </c>
      <c r="B14" s="99">
        <v>4000</v>
      </c>
      <c r="C14" s="99">
        <v>5500</v>
      </c>
      <c r="D14" t="s">
        <v>1818</v>
      </c>
    </row>
    <row r="16" spans="1:4">
      <c r="A16" s="90" t="s">
        <v>1819</v>
      </c>
    </row>
    <row r="17" spans="1:30">
      <c r="A17" s="100" t="s">
        <v>1331</v>
      </c>
      <c r="D17" s="61" t="s">
        <v>1820</v>
      </c>
      <c r="K17" s="101" t="s">
        <v>1821</v>
      </c>
      <c r="R17" s="102" t="s">
        <v>1822</v>
      </c>
      <c r="W17" s="85" t="s">
        <v>1823</v>
      </c>
      <c r="AD17" s="100" t="s">
        <v>1746</v>
      </c>
    </row>
    <row r="18" spans="1:30">
      <c r="A18" s="84" t="s">
        <v>1436</v>
      </c>
      <c r="B18" s="84" t="s">
        <v>1764</v>
      </c>
      <c r="C18" s="84" t="s">
        <v>1824</v>
      </c>
      <c r="D18" s="84" t="s">
        <v>1825</v>
      </c>
      <c r="E18" s="84" t="s">
        <v>1826</v>
      </c>
      <c r="F18" s="84" t="s">
        <v>1827</v>
      </c>
      <c r="G18" s="84" t="s">
        <v>1828</v>
      </c>
      <c r="H18" s="84" t="s">
        <v>1829</v>
      </c>
      <c r="I18" s="84" t="s">
        <v>1830</v>
      </c>
      <c r="J18" s="84" t="s">
        <v>1831</v>
      </c>
      <c r="K18" s="103" t="s">
        <v>1832</v>
      </c>
      <c r="L18" s="103" t="s">
        <v>1833</v>
      </c>
      <c r="M18" s="103" t="s">
        <v>1834</v>
      </c>
      <c r="N18" s="103" t="s">
        <v>1835</v>
      </c>
      <c r="O18" s="103" t="s">
        <v>1836</v>
      </c>
      <c r="P18" s="103" t="s">
        <v>1837</v>
      </c>
      <c r="Q18" s="103" t="s">
        <v>1838</v>
      </c>
      <c r="R18" s="104" t="s">
        <v>1839</v>
      </c>
      <c r="S18" s="104" t="s">
        <v>1840</v>
      </c>
      <c r="T18" s="104" t="s">
        <v>1841</v>
      </c>
      <c r="U18" s="104" t="s">
        <v>1842</v>
      </c>
      <c r="V18" s="104" t="s">
        <v>1843</v>
      </c>
      <c r="W18" s="105" t="s">
        <v>1844</v>
      </c>
      <c r="X18" s="105" t="s">
        <v>1845</v>
      </c>
      <c r="Y18" s="105" t="s">
        <v>1846</v>
      </c>
      <c r="Z18" s="105" t="s">
        <v>1847</v>
      </c>
      <c r="AA18" s="105" t="s">
        <v>1848</v>
      </c>
      <c r="AB18" s="105" t="s">
        <v>1849</v>
      </c>
      <c r="AC18" s="105" t="s">
        <v>1850</v>
      </c>
      <c r="AD18" s="84" t="s">
        <v>1851</v>
      </c>
    </row>
    <row r="19" spans="1:30">
      <c r="A19" t="s">
        <v>1218</v>
      </c>
      <c r="B19" t="s">
        <v>1282</v>
      </c>
      <c r="C19">
        <v>24.01</v>
      </c>
      <c r="D19" s="106">
        <v>2250</v>
      </c>
      <c r="E19" s="92">
        <v>7.4999999999999997E-2</v>
      </c>
      <c r="F19" s="98">
        <v>27.4</v>
      </c>
      <c r="G19" s="92">
        <v>1.81</v>
      </c>
      <c r="H19" s="107">
        <v>650.70000000000005</v>
      </c>
      <c r="I19" s="92">
        <v>0.79</v>
      </c>
      <c r="J19" s="98">
        <v>-3.1E-2</v>
      </c>
      <c r="K19" s="109">
        <f>INDEX(LUT_input_TM10_TM11_14!$D:$D,MATCH($A19,LUT_input_TM10_TM11_14!$A:$A,0))</f>
        <v>15513203.909628799</v>
      </c>
      <c r="L19" s="110">
        <f>INDEX(LUT_input_TM10_TM11_14!$E:$E,MATCH($A19,LUT_input_TM10_TM11_14!$A:$A,0))</f>
        <v>2454.7763</v>
      </c>
      <c r="M19" s="111">
        <f>INDEX(LUT_input_TM10_TM11_14!$F:$F,MATCH($A19,LUT_input_TM10_TM11_14!$A:$A,0))</f>
        <v>1.905E-3</v>
      </c>
      <c r="N19" s="112">
        <f>INDEX(LUT_input_TM10_TM11_14!$G:$G,MATCH($A19,LUT_input_TM10_TM11_14!$A:$A,0))</f>
        <v>0.69596000000000002</v>
      </c>
      <c r="O19" s="113">
        <f>INDEX(LUT_input_TM10_TM11_14!$I:$I,MATCH($A19,LUT_input_TM10_TM11_14!$A:$A,0))</f>
        <v>320.37320443502102</v>
      </c>
      <c r="P19" s="113">
        <f>INDEX(LUT_input_TM10_TM11_14!$J:$J,MATCH($A19,LUT_input_TM10_TM11_14!$A:$A,0))</f>
        <v>-3.1E-2</v>
      </c>
      <c r="Q19" s="109">
        <f>INDEX(LUT_input_TM10_TM11_14!$K:$K,MATCH($A19,LUT_input_TM10_TM11_14!$A:$A,0))</f>
        <v>2492126.1</v>
      </c>
      <c r="R19" s="114">
        <f>D19*$B$6</f>
        <v>15513203.9025</v>
      </c>
      <c r="S19" s="96">
        <f>G19*1000000*$B$8</f>
        <v>2454.7761171814777</v>
      </c>
      <c r="T19" s="95">
        <f>E19*$B$7</f>
        <v>1.9049999999999998E-3</v>
      </c>
      <c r="U19" s="115">
        <f>F19*$B$7</f>
        <v>0.69595999999999991</v>
      </c>
      <c r="V19" s="114">
        <f>I19*1000000*$B$9</f>
        <v>2492126.6885998081</v>
      </c>
      <c r="W19" s="22">
        <f>(K19-R19)/R19*100</f>
        <v>4.5953107939357433E-8</v>
      </c>
      <c r="X19" s="22">
        <f>(L19-S19)/S19*100</f>
        <v>7.4474621527605663E-6</v>
      </c>
      <c r="Y19" s="22">
        <f>(M19-T19)/T19*100</f>
        <v>1.1382699973601097E-14</v>
      </c>
      <c r="Z19" s="22">
        <f>(N19-U19)/U19*100</f>
        <v>1.5952397043294969E-14</v>
      </c>
      <c r="AA19" s="22">
        <f>(Q19-V19)/V19*100</f>
        <v>-2.3618374248026673E-5</v>
      </c>
      <c r="AB19" s="96">
        <f>P19-J19</f>
        <v>0</v>
      </c>
      <c r="AC19" s="116">
        <f>H19*$B$10/O19</f>
        <v>4724.2658844365933</v>
      </c>
      <c r="AD19" s="39" t="str">
        <f>IF(AND(ABS(W19)&lt;$B$11,ABS(X19)&lt;$B$11,ABS(Y19)&lt;$B$11,ABS(Z19)&lt;$B$11,ABS(AA19)&lt;$B$11,ABS(AB19)&lt;$B$12),"一致","要確認")</f>
        <v>一致</v>
      </c>
    </row>
    <row r="20" spans="1:30">
      <c r="A20" t="s">
        <v>1219</v>
      </c>
      <c r="B20" t="s">
        <v>1282</v>
      </c>
      <c r="C20">
        <v>25.01</v>
      </c>
      <c r="D20" s="106">
        <v>2250</v>
      </c>
      <c r="E20" s="92">
        <v>7.4999999999999997E-2</v>
      </c>
      <c r="F20" s="98">
        <v>27.4</v>
      </c>
      <c r="G20" s="92">
        <v>1.84</v>
      </c>
      <c r="H20" s="107">
        <v>647.70000000000005</v>
      </c>
      <c r="I20" s="92">
        <v>0.77</v>
      </c>
      <c r="J20" s="98">
        <v>-8.6999999999999994E-2</v>
      </c>
      <c r="K20" s="109">
        <f>INDEX(LUT_input_TM10_TM11_14!$D:$D,MATCH($A20,LUT_input_TM10_TM11_14!$A:$A,0))</f>
        <v>15513203.909628799</v>
      </c>
      <c r="L20" s="110">
        <f>INDEX(LUT_input_TM10_TM11_14!$E:$E,MATCH($A20,LUT_input_TM10_TM11_14!$A:$A,0))</f>
        <v>2495.4632000000001</v>
      </c>
      <c r="M20" s="111">
        <f>INDEX(LUT_input_TM10_TM11_14!$F:$F,MATCH($A20,LUT_input_TM10_TM11_14!$A:$A,0))</f>
        <v>1.905E-3</v>
      </c>
      <c r="N20" s="112">
        <f>INDEX(LUT_input_TM10_TM11_14!$G:$G,MATCH($A20,LUT_input_TM10_TM11_14!$A:$A,0))</f>
        <v>0.69596000000000002</v>
      </c>
      <c r="O20" s="113">
        <f>INDEX(LUT_input_TM10_TM11_14!$I:$I,MATCH($A20,LUT_input_TM10_TM11_14!$A:$A,0))</f>
        <v>318.68763943502103</v>
      </c>
      <c r="P20" s="113">
        <f>INDEX(LUT_input_TM10_TM11_14!$J:$J,MATCH($A20,LUT_input_TM10_TM11_14!$A:$A,0))</f>
        <v>-8.6999999999999994E-2</v>
      </c>
      <c r="Q20" s="109">
        <f>INDEX(LUT_input_TM10_TM11_14!$K:$K,MATCH($A20,LUT_input_TM10_TM11_14!$A:$A,0))</f>
        <v>2429034.2999999998</v>
      </c>
      <c r="R20" s="114">
        <f t="shared" ref="R20:R36" si="0">D20*$B$6</f>
        <v>15513203.9025</v>
      </c>
      <c r="S20" s="96">
        <f t="shared" ref="S20:S36" si="1">G20*1000000*$B$8</f>
        <v>2495.4630141513367</v>
      </c>
      <c r="T20" s="95">
        <f t="shared" ref="T20:T36" si="2">E20*$B$7</f>
        <v>1.9049999999999998E-3</v>
      </c>
      <c r="U20" s="115">
        <f t="shared" ref="U20:U36" si="3">F20*$B$7</f>
        <v>0.69595999999999991</v>
      </c>
      <c r="V20" s="114">
        <f t="shared" ref="V20:V36" si="4">I20*1000000*$B$9</f>
        <v>2429034.873698547</v>
      </c>
      <c r="W20" s="22">
        <f t="shared" ref="W20:W36" si="5">(K20-R20)/R20*100</f>
        <v>4.5953107939357433E-8</v>
      </c>
      <c r="X20" s="22">
        <f t="shared" ref="X20:X36" si="6">(L20-S20)/S20*100</f>
        <v>7.4474621512503752E-6</v>
      </c>
      <c r="Y20" s="22">
        <f t="shared" ref="Y20:Y36" si="7">(M20-T20)/T20*100</f>
        <v>1.1382699973601097E-14</v>
      </c>
      <c r="Z20" s="22">
        <f t="shared" ref="Z20:Z36" si="8">(N20-U20)/U20*100</f>
        <v>1.5952397043294969E-14</v>
      </c>
      <c r="AA20" s="22">
        <f t="shared" ref="AA20:AA36" si="9">(Q20-V20)/V20*100</f>
        <v>-2.3618374252879995E-5</v>
      </c>
      <c r="AB20" s="96">
        <f t="shared" ref="AB20:AB36" si="10">P20-J20</f>
        <v>0</v>
      </c>
      <c r="AC20" s="116">
        <f t="shared" ref="AC20:AC36" si="11">H20*$B$10/O20</f>
        <v>4727.3568647684533</v>
      </c>
      <c r="AD20" s="39" t="str">
        <f t="shared" ref="AD20:AD36" si="12">IF(AND(ABS(W20)&lt;$B$11,ABS(X20)&lt;$B$11,ABS(Y20)&lt;$B$11,ABS(Z20)&lt;$B$11,ABS(AA20)&lt;$B$11,ABS(AB20)&lt;$B$12),"一致","要確認")</f>
        <v>一致</v>
      </c>
    </row>
    <row r="21" spans="1:30">
      <c r="A21" t="s">
        <v>1220</v>
      </c>
      <c r="B21" t="s">
        <v>1282</v>
      </c>
      <c r="C21">
        <v>26.01</v>
      </c>
      <c r="D21" s="106">
        <v>2250</v>
      </c>
      <c r="E21" s="92">
        <v>7.4999999999999997E-2</v>
      </c>
      <c r="F21" s="98">
        <v>27.4</v>
      </c>
      <c r="G21" s="92">
        <v>2.2599999999999998</v>
      </c>
      <c r="H21" s="107">
        <v>650.70000000000005</v>
      </c>
      <c r="I21" s="92">
        <v>0.95</v>
      </c>
      <c r="J21" s="98">
        <v>-8.7999999999999995E-2</v>
      </c>
      <c r="K21" s="109">
        <f>INDEX(LUT_input_TM10_TM11_14!$D:$D,MATCH($A21,LUT_input_TM10_TM11_14!$A:$A,0))</f>
        <v>15513203.909628799</v>
      </c>
      <c r="L21" s="110">
        <f>INDEX(LUT_input_TM10_TM11_14!$E:$E,MATCH($A21,LUT_input_TM10_TM11_14!$A:$A,0))</f>
        <v>3065.0798</v>
      </c>
      <c r="M21" s="111">
        <f>INDEX(LUT_input_TM10_TM11_14!$F:$F,MATCH($A21,LUT_input_TM10_TM11_14!$A:$A,0))</f>
        <v>1.905E-3</v>
      </c>
      <c r="N21" s="112">
        <f>INDEX(LUT_input_TM10_TM11_14!$G:$G,MATCH($A21,LUT_input_TM10_TM11_14!$A:$A,0))</f>
        <v>0.69596000000000002</v>
      </c>
      <c r="O21" s="113">
        <f>INDEX(LUT_input_TM10_TM11_14!$I:$I,MATCH($A21,LUT_input_TM10_TM11_14!$A:$A,0))</f>
        <v>320.37320443502102</v>
      </c>
      <c r="P21" s="113">
        <f>INDEX(LUT_input_TM10_TM11_14!$J:$J,MATCH($A21,LUT_input_TM10_TM11_14!$A:$A,0))</f>
        <v>-8.7999999999999995E-2</v>
      </c>
      <c r="Q21" s="109">
        <f>INDEX(LUT_input_TM10_TM11_14!$K:$K,MATCH($A21,LUT_input_TM10_TM11_14!$A:$A,0))</f>
        <v>2996860.5</v>
      </c>
      <c r="R21" s="114">
        <f t="shared" si="0"/>
        <v>15513203.9025</v>
      </c>
      <c r="S21" s="96">
        <f t="shared" si="1"/>
        <v>3065.079571729359</v>
      </c>
      <c r="T21" s="95">
        <f t="shared" si="2"/>
        <v>1.9049999999999998E-3</v>
      </c>
      <c r="U21" s="115">
        <f t="shared" si="3"/>
        <v>0.69595999999999991</v>
      </c>
      <c r="V21" s="114">
        <f t="shared" si="4"/>
        <v>2996861.2078098957</v>
      </c>
      <c r="W21" s="22">
        <f t="shared" si="5"/>
        <v>4.5953107939357433E-8</v>
      </c>
      <c r="X21" s="22">
        <f t="shared" si="6"/>
        <v>7.4474621491539288E-6</v>
      </c>
      <c r="Y21" s="22">
        <f t="shared" si="7"/>
        <v>1.1382699973601097E-14</v>
      </c>
      <c r="Z21" s="22">
        <f t="shared" si="8"/>
        <v>1.5952397043294969E-14</v>
      </c>
      <c r="AA21" s="22">
        <f t="shared" si="9"/>
        <v>-2.3618374247633297E-5</v>
      </c>
      <c r="AB21" s="96">
        <f t="shared" si="10"/>
        <v>0</v>
      </c>
      <c r="AC21" s="116">
        <f t="shared" si="11"/>
        <v>4724.2658844365933</v>
      </c>
      <c r="AD21" s="39" t="str">
        <f t="shared" si="12"/>
        <v>一致</v>
      </c>
    </row>
    <row r="22" spans="1:30">
      <c r="A22" t="s">
        <v>1221</v>
      </c>
      <c r="B22" t="s">
        <v>1282</v>
      </c>
      <c r="C22">
        <v>27.01</v>
      </c>
      <c r="D22" s="106">
        <v>2250</v>
      </c>
      <c r="E22" s="92">
        <v>7.4999999999999997E-2</v>
      </c>
      <c r="F22" s="98">
        <v>27.4</v>
      </c>
      <c r="G22" s="92">
        <v>2.34</v>
      </c>
      <c r="H22" s="107">
        <v>651.70000000000005</v>
      </c>
      <c r="I22" s="92">
        <v>0.98</v>
      </c>
      <c r="J22" s="98">
        <v>-9.6000000000000002E-2</v>
      </c>
      <c r="K22" s="109">
        <f>INDEX(LUT_input_TM10_TM11_14!$D:$D,MATCH($A22,LUT_input_TM10_TM11_14!$A:$A,0))</f>
        <v>15513203.909628799</v>
      </c>
      <c r="L22" s="110">
        <f>INDEX(LUT_input_TM10_TM11_14!$E:$E,MATCH($A22,LUT_input_TM10_TM11_14!$A:$A,0))</f>
        <v>3173.5781999999999</v>
      </c>
      <c r="M22" s="111">
        <f>INDEX(LUT_input_TM10_TM11_14!$F:$F,MATCH($A22,LUT_input_TM10_TM11_14!$A:$A,0))</f>
        <v>1.905E-3</v>
      </c>
      <c r="N22" s="112">
        <f>INDEX(LUT_input_TM10_TM11_14!$G:$G,MATCH($A22,LUT_input_TM10_TM11_14!$A:$A,0))</f>
        <v>0.69596000000000002</v>
      </c>
      <c r="O22" s="113">
        <f>INDEX(LUT_input_TM10_TM11_14!$I:$I,MATCH($A22,LUT_input_TM10_TM11_14!$A:$A,0))</f>
        <v>320.93507143502097</v>
      </c>
      <c r="P22" s="113">
        <f>INDEX(LUT_input_TM10_TM11_14!$J:$J,MATCH($A22,LUT_input_TM10_TM11_14!$A:$A,0))</f>
        <v>-9.6000000000000002E-2</v>
      </c>
      <c r="Q22" s="109">
        <f>INDEX(LUT_input_TM10_TM11_14!$K:$K,MATCH($A22,LUT_input_TM10_TM11_14!$A:$A,0))</f>
        <v>3091498.2</v>
      </c>
      <c r="R22" s="114">
        <f t="shared" si="0"/>
        <v>15513203.9025</v>
      </c>
      <c r="S22" s="96">
        <f t="shared" si="1"/>
        <v>3173.5779636489824</v>
      </c>
      <c r="T22" s="95">
        <f t="shared" si="2"/>
        <v>1.9049999999999998E-3</v>
      </c>
      <c r="U22" s="115">
        <f t="shared" si="3"/>
        <v>0.69595999999999991</v>
      </c>
      <c r="V22" s="114">
        <f t="shared" si="4"/>
        <v>3091498.9301617872</v>
      </c>
      <c r="W22" s="22">
        <f t="shared" si="5"/>
        <v>4.5953107939357433E-8</v>
      </c>
      <c r="X22" s="22">
        <f t="shared" si="6"/>
        <v>7.4474621461105649E-6</v>
      </c>
      <c r="Y22" s="22">
        <f t="shared" si="7"/>
        <v>1.1382699973601097E-14</v>
      </c>
      <c r="Z22" s="22">
        <f t="shared" si="8"/>
        <v>1.5952397043294969E-14</v>
      </c>
      <c r="AA22" s="22">
        <f t="shared" si="9"/>
        <v>-2.3618374241925349E-5</v>
      </c>
      <c r="AB22" s="96">
        <f t="shared" si="10"/>
        <v>0</v>
      </c>
      <c r="AC22" s="116">
        <f t="shared" si="11"/>
        <v>4723.2425961489589</v>
      </c>
      <c r="AD22" s="39" t="str">
        <f t="shared" si="12"/>
        <v>一致</v>
      </c>
    </row>
    <row r="23" spans="1:30">
      <c r="A23" t="s">
        <v>1222</v>
      </c>
      <c r="B23" t="s">
        <v>1282</v>
      </c>
      <c r="C23">
        <v>28.01</v>
      </c>
      <c r="D23" s="106">
        <v>2250</v>
      </c>
      <c r="E23" s="92">
        <v>7.4999999999999997E-2</v>
      </c>
      <c r="F23" s="98">
        <v>27.4</v>
      </c>
      <c r="G23" s="92">
        <v>2.72</v>
      </c>
      <c r="H23" s="107">
        <v>646.79999999999995</v>
      </c>
      <c r="I23" s="92">
        <v>1.117</v>
      </c>
      <c r="J23" s="98">
        <v>-4.3999999999999997E-2</v>
      </c>
      <c r="K23" s="109">
        <f>INDEX(LUT_input_TM10_TM11_14!$D:$D,MATCH($A23,LUT_input_TM10_TM11_14!$A:$A,0))</f>
        <v>15513203.909628799</v>
      </c>
      <c r="L23" s="110">
        <f>INDEX(LUT_input_TM10_TM11_14!$E:$E,MATCH($A23,LUT_input_TM10_TM11_14!$A:$A,0))</f>
        <v>3688.9456</v>
      </c>
      <c r="M23" s="111">
        <f>INDEX(LUT_input_TM10_TM11_14!$F:$F,MATCH($A23,LUT_input_TM10_TM11_14!$A:$A,0))</f>
        <v>1.905E-3</v>
      </c>
      <c r="N23" s="112">
        <f>INDEX(LUT_input_TM10_TM11_14!$G:$G,MATCH($A23,LUT_input_TM10_TM11_14!$A:$A,0))</f>
        <v>0.69596000000000002</v>
      </c>
      <c r="O23" s="113">
        <f>INDEX(LUT_input_TM10_TM11_14!$I:$I,MATCH($A23,LUT_input_TM10_TM11_14!$A:$A,0))</f>
        <v>318.18198243502098</v>
      </c>
      <c r="P23" s="113">
        <f>INDEX(LUT_input_TM10_TM11_14!$J:$J,MATCH($A23,LUT_input_TM10_TM11_14!$A:$A,0))</f>
        <v>-4.3999999999999997E-2</v>
      </c>
      <c r="Q23" s="109">
        <f>INDEX(LUT_input_TM10_TM11_14!$K:$K,MATCH($A23,LUT_input_TM10_TM11_14!$A:$A,0))</f>
        <v>3523677.03</v>
      </c>
      <c r="R23" s="114">
        <f t="shared" si="0"/>
        <v>15513203.9025</v>
      </c>
      <c r="S23" s="96">
        <f t="shared" si="1"/>
        <v>3688.9453252671933</v>
      </c>
      <c r="T23" s="95">
        <f t="shared" si="2"/>
        <v>1.9049999999999998E-3</v>
      </c>
      <c r="U23" s="115">
        <f t="shared" si="3"/>
        <v>0.69595999999999991</v>
      </c>
      <c r="V23" s="114">
        <f t="shared" si="4"/>
        <v>3523677.862235425</v>
      </c>
      <c r="W23" s="22">
        <f t="shared" si="5"/>
        <v>4.5953107939357433E-8</v>
      </c>
      <c r="X23" s="22">
        <f t="shared" si="6"/>
        <v>7.4474621464266496E-6</v>
      </c>
      <c r="Y23" s="22">
        <f t="shared" si="7"/>
        <v>1.1382699973601097E-14</v>
      </c>
      <c r="Z23" s="22">
        <f t="shared" si="8"/>
        <v>1.5952397043294969E-14</v>
      </c>
      <c r="AA23" s="22">
        <f t="shared" si="9"/>
        <v>-2.3618374260723307E-5</v>
      </c>
      <c r="AB23" s="96">
        <f t="shared" si="10"/>
        <v>0</v>
      </c>
      <c r="AC23" s="116">
        <f t="shared" si="11"/>
        <v>4728.2903591413742</v>
      </c>
      <c r="AD23" s="39" t="str">
        <f t="shared" si="12"/>
        <v>一致</v>
      </c>
    </row>
    <row r="24" spans="1:30">
      <c r="A24" t="s">
        <v>1223</v>
      </c>
      <c r="B24" t="s">
        <v>1282</v>
      </c>
      <c r="C24">
        <v>29.01</v>
      </c>
      <c r="D24" s="106">
        <v>2250</v>
      </c>
      <c r="E24" s="92">
        <v>7.4999999999999997E-2</v>
      </c>
      <c r="F24" s="98">
        <v>27.4</v>
      </c>
      <c r="G24" s="92">
        <v>2.76</v>
      </c>
      <c r="H24" s="107">
        <v>646.79999999999995</v>
      </c>
      <c r="I24" s="92">
        <v>1.18</v>
      </c>
      <c r="J24" s="98">
        <v>-0.06</v>
      </c>
      <c r="K24" s="109">
        <f>INDEX(LUT_input_TM10_TM11_14!$D:$D,MATCH($A24,LUT_input_TM10_TM11_14!$A:$A,0))</f>
        <v>15513203.909628799</v>
      </c>
      <c r="L24" s="110">
        <f>INDEX(LUT_input_TM10_TM11_14!$E:$E,MATCH($A24,LUT_input_TM10_TM11_14!$A:$A,0))</f>
        <v>3743.1948000000002</v>
      </c>
      <c r="M24" s="111">
        <f>INDEX(LUT_input_TM10_TM11_14!$F:$F,MATCH($A24,LUT_input_TM10_TM11_14!$A:$A,0))</f>
        <v>1.905E-3</v>
      </c>
      <c r="N24" s="112">
        <f>INDEX(LUT_input_TM10_TM11_14!$G:$G,MATCH($A24,LUT_input_TM10_TM11_14!$A:$A,0))</f>
        <v>0.69596000000000002</v>
      </c>
      <c r="O24" s="113">
        <f>INDEX(LUT_input_TM10_TM11_14!$I:$I,MATCH($A24,LUT_input_TM10_TM11_14!$A:$A,0))</f>
        <v>318.18198243502098</v>
      </c>
      <c r="P24" s="113">
        <f>INDEX(LUT_input_TM10_TM11_14!$J:$J,MATCH($A24,LUT_input_TM10_TM11_14!$A:$A,0))</f>
        <v>-0.06</v>
      </c>
      <c r="Q24" s="109">
        <f>INDEX(LUT_input_TM10_TM11_14!$K:$K,MATCH($A24,LUT_input_TM10_TM11_14!$A:$A,0))</f>
        <v>3722416.2</v>
      </c>
      <c r="R24" s="114">
        <f t="shared" si="0"/>
        <v>15513203.9025</v>
      </c>
      <c r="S24" s="96">
        <f t="shared" si="1"/>
        <v>3743.1945212270048</v>
      </c>
      <c r="T24" s="95">
        <f t="shared" si="2"/>
        <v>1.9049999999999998E-3</v>
      </c>
      <c r="U24" s="115">
        <f t="shared" si="3"/>
        <v>0.69595999999999991</v>
      </c>
      <c r="V24" s="114">
        <f t="shared" si="4"/>
        <v>3722417.079174397</v>
      </c>
      <c r="W24" s="22">
        <f t="shared" si="5"/>
        <v>4.5953107939357433E-8</v>
      </c>
      <c r="X24" s="22">
        <f t="shared" si="6"/>
        <v>7.4474621573246975E-6</v>
      </c>
      <c r="Y24" s="22">
        <f t="shared" si="7"/>
        <v>1.1382699973601097E-14</v>
      </c>
      <c r="Z24" s="22">
        <f t="shared" si="8"/>
        <v>1.5952397043294969E-14</v>
      </c>
      <c r="AA24" s="22">
        <f t="shared" si="9"/>
        <v>-2.3618374248818418E-5</v>
      </c>
      <c r="AB24" s="96">
        <f t="shared" si="10"/>
        <v>0</v>
      </c>
      <c r="AC24" s="116">
        <f t="shared" si="11"/>
        <v>4728.2903591413742</v>
      </c>
      <c r="AD24" s="39" t="str">
        <f t="shared" si="12"/>
        <v>一致</v>
      </c>
    </row>
    <row r="25" spans="1:30">
      <c r="A25" t="s">
        <v>1224</v>
      </c>
      <c r="B25" t="s">
        <v>1282</v>
      </c>
      <c r="C25">
        <v>30.01</v>
      </c>
      <c r="D25" s="106">
        <v>2250</v>
      </c>
      <c r="E25" s="92">
        <v>7.4999999999999997E-2</v>
      </c>
      <c r="F25" s="98">
        <v>27.4</v>
      </c>
      <c r="G25" s="92">
        <v>2.86</v>
      </c>
      <c r="H25" s="107">
        <v>645.79999999999995</v>
      </c>
      <c r="I25" s="92">
        <v>1.19</v>
      </c>
      <c r="J25" s="98">
        <v>-0.105</v>
      </c>
      <c r="K25" s="109">
        <f>INDEX(LUT_input_TM10_TM11_14!$D:$D,MATCH($A25,LUT_input_TM10_TM11_14!$A:$A,0))</f>
        <v>15513203.909628799</v>
      </c>
      <c r="L25" s="110">
        <f>INDEX(LUT_input_TM10_TM11_14!$E:$E,MATCH($A25,LUT_input_TM10_TM11_14!$A:$A,0))</f>
        <v>3878.8177999999998</v>
      </c>
      <c r="M25" s="111">
        <f>INDEX(LUT_input_TM10_TM11_14!$F:$F,MATCH($A25,LUT_input_TM10_TM11_14!$A:$A,0))</f>
        <v>1.905E-3</v>
      </c>
      <c r="N25" s="112">
        <f>INDEX(LUT_input_TM10_TM11_14!$G:$G,MATCH($A25,LUT_input_TM10_TM11_14!$A:$A,0))</f>
        <v>0.69596000000000002</v>
      </c>
      <c r="O25" s="113">
        <f>INDEX(LUT_input_TM10_TM11_14!$I:$I,MATCH($A25,LUT_input_TM10_TM11_14!$A:$A,0))</f>
        <v>317.62014843501998</v>
      </c>
      <c r="P25" s="113">
        <f>INDEX(LUT_input_TM10_TM11_14!$J:$J,MATCH($A25,LUT_input_TM10_TM11_14!$A:$A,0))</f>
        <v>-0.105</v>
      </c>
      <c r="Q25" s="109">
        <f>INDEX(LUT_input_TM10_TM11_14!$K:$K,MATCH($A25,LUT_input_TM10_TM11_14!$A:$A,0))</f>
        <v>3753962.1</v>
      </c>
      <c r="R25" s="114">
        <f t="shared" si="0"/>
        <v>15513203.9025</v>
      </c>
      <c r="S25" s="96">
        <f t="shared" si="1"/>
        <v>3878.8175111265341</v>
      </c>
      <c r="T25" s="95">
        <f t="shared" si="2"/>
        <v>1.9049999999999998E-3</v>
      </c>
      <c r="U25" s="115">
        <f t="shared" si="3"/>
        <v>0.69595999999999991</v>
      </c>
      <c r="V25" s="114">
        <f t="shared" si="4"/>
        <v>3753962.9866250274</v>
      </c>
      <c r="W25" s="22">
        <f t="shared" si="5"/>
        <v>4.5953107939357433E-8</v>
      </c>
      <c r="X25" s="22">
        <f t="shared" si="6"/>
        <v>7.4474621422026107E-6</v>
      </c>
      <c r="Y25" s="22">
        <f t="shared" si="7"/>
        <v>1.1382699973601097E-14</v>
      </c>
      <c r="Z25" s="22">
        <f t="shared" si="8"/>
        <v>1.5952397043294969E-14</v>
      </c>
      <c r="AA25" s="22">
        <f t="shared" si="9"/>
        <v>-2.3618374247241575E-5</v>
      </c>
      <c r="AB25" s="96">
        <f t="shared" si="10"/>
        <v>0</v>
      </c>
      <c r="AC25" s="116">
        <f t="shared" si="11"/>
        <v>4729.3309552347619</v>
      </c>
      <c r="AD25" s="39" t="str">
        <f t="shared" si="12"/>
        <v>一致</v>
      </c>
    </row>
    <row r="26" spans="1:30">
      <c r="A26" t="s">
        <v>1225</v>
      </c>
      <c r="B26" t="s">
        <v>1284</v>
      </c>
      <c r="C26">
        <v>25.01</v>
      </c>
      <c r="D26" s="106">
        <v>2500</v>
      </c>
      <c r="E26" s="92">
        <v>7.4999999999999997E-2</v>
      </c>
      <c r="F26" s="98">
        <v>27.4</v>
      </c>
      <c r="G26" s="92">
        <v>1.78</v>
      </c>
      <c r="H26" s="107">
        <v>679.6</v>
      </c>
      <c r="I26" s="92">
        <v>0.79</v>
      </c>
      <c r="J26" s="98">
        <v>-8.5999999999999993E-2</v>
      </c>
      <c r="K26" s="109">
        <f>INDEX(LUT_input_TM10_TM11_14!$D:$D,MATCH($A26,LUT_input_TM10_TM11_14!$A:$A,0))</f>
        <v>17236893.2329209</v>
      </c>
      <c r="L26" s="110">
        <f>INDEX(LUT_input_TM10_TM11_14!$E:$E,MATCH($A26,LUT_input_TM10_TM11_14!$A:$A,0))</f>
        <v>2414.0893999999998</v>
      </c>
      <c r="M26" s="111">
        <f>INDEX(LUT_input_TM10_TM11_14!$F:$F,MATCH($A26,LUT_input_TM10_TM11_14!$A:$A,0))</f>
        <v>1.905E-3</v>
      </c>
      <c r="N26" s="112">
        <f>INDEX(LUT_input_TM10_TM11_14!$G:$G,MATCH($A26,LUT_input_TM10_TM11_14!$A:$A,0))</f>
        <v>0.69596000000000002</v>
      </c>
      <c r="O26" s="113">
        <f>INDEX(LUT_input_TM10_TM11_14!$I:$I,MATCH($A26,LUT_input_TM10_TM11_14!$A:$A,0))</f>
        <v>328.85427459859</v>
      </c>
      <c r="P26" s="113">
        <f>INDEX(LUT_input_TM10_TM11_14!$J:$J,MATCH($A26,LUT_input_TM10_TM11_14!$A:$A,0))</f>
        <v>-8.5999999999999993E-2</v>
      </c>
      <c r="Q26" s="109">
        <f>INDEX(LUT_input_TM10_TM11_14!$K:$K,MATCH($A26,LUT_input_TM10_TM11_14!$A:$A,0))</f>
        <v>2492126.1</v>
      </c>
      <c r="R26" s="114">
        <f t="shared" si="0"/>
        <v>17236893.224999998</v>
      </c>
      <c r="S26" s="96">
        <f t="shared" si="1"/>
        <v>2414.0892202116192</v>
      </c>
      <c r="T26" s="95">
        <f t="shared" si="2"/>
        <v>1.9049999999999998E-3</v>
      </c>
      <c r="U26" s="115">
        <f t="shared" si="3"/>
        <v>0.69595999999999991</v>
      </c>
      <c r="V26" s="114">
        <f t="shared" si="4"/>
        <v>2492126.6885998081</v>
      </c>
      <c r="W26" s="22">
        <f t="shared" si="5"/>
        <v>4.5953189585850926E-8</v>
      </c>
      <c r="X26" s="22">
        <f t="shared" si="6"/>
        <v>7.44746213548444E-6</v>
      </c>
      <c r="Y26" s="22">
        <f t="shared" si="7"/>
        <v>1.1382699973601097E-14</v>
      </c>
      <c r="Z26" s="22">
        <f t="shared" si="8"/>
        <v>1.5952397043294969E-14</v>
      </c>
      <c r="AA26" s="22">
        <f t="shared" si="9"/>
        <v>-2.3618374248026673E-5</v>
      </c>
      <c r="AB26" s="96">
        <f t="shared" si="10"/>
        <v>0</v>
      </c>
      <c r="AC26" s="116">
        <f t="shared" si="11"/>
        <v>4806.8391445709913</v>
      </c>
      <c r="AD26" s="39" t="str">
        <f t="shared" si="12"/>
        <v>一致</v>
      </c>
    </row>
    <row r="27" spans="1:30">
      <c r="A27" t="s">
        <v>1226</v>
      </c>
      <c r="B27" t="s">
        <v>1284</v>
      </c>
      <c r="C27">
        <v>26.01</v>
      </c>
      <c r="D27" s="106">
        <v>2500</v>
      </c>
      <c r="E27" s="92">
        <v>7.4999999999999997E-2</v>
      </c>
      <c r="F27" s="98">
        <v>27.4</v>
      </c>
      <c r="G27" s="92">
        <v>2.2000000000000002</v>
      </c>
      <c r="H27" s="107">
        <v>678.6</v>
      </c>
      <c r="I27" s="92">
        <v>0.96</v>
      </c>
      <c r="J27" s="98">
        <v>-0.114</v>
      </c>
      <c r="K27" s="109">
        <f>INDEX(LUT_input_TM10_TM11_14!$D:$D,MATCH($A27,LUT_input_TM10_TM11_14!$A:$A,0))</f>
        <v>17236893.2329209</v>
      </c>
      <c r="L27" s="110">
        <f>INDEX(LUT_input_TM10_TM11_14!$E:$E,MATCH($A27,LUT_input_TM10_TM11_14!$A:$A,0))</f>
        <v>2983.7060000000001</v>
      </c>
      <c r="M27" s="111">
        <f>INDEX(LUT_input_TM10_TM11_14!$F:$F,MATCH($A27,LUT_input_TM10_TM11_14!$A:$A,0))</f>
        <v>1.905E-3</v>
      </c>
      <c r="N27" s="112">
        <f>INDEX(LUT_input_TM10_TM11_14!$G:$G,MATCH($A27,LUT_input_TM10_TM11_14!$A:$A,0))</f>
        <v>0.69596000000000002</v>
      </c>
      <c r="O27" s="113">
        <f>INDEX(LUT_input_TM10_TM11_14!$I:$I,MATCH($A27,LUT_input_TM10_TM11_14!$A:$A,0))</f>
        <v>328.29181383811402</v>
      </c>
      <c r="P27" s="113">
        <f>INDEX(LUT_input_TM10_TM11_14!$J:$J,MATCH($A27,LUT_input_TM10_TM11_14!$A:$A,0))</f>
        <v>-0.114</v>
      </c>
      <c r="Q27" s="109">
        <f>INDEX(LUT_input_TM10_TM11_14!$K:$K,MATCH($A27,LUT_input_TM10_TM11_14!$A:$A,0))</f>
        <v>3028406.4</v>
      </c>
      <c r="R27" s="114">
        <f t="shared" si="0"/>
        <v>17236893.224999998</v>
      </c>
      <c r="S27" s="96">
        <f t="shared" si="1"/>
        <v>2983.7057777896416</v>
      </c>
      <c r="T27" s="95">
        <f t="shared" si="2"/>
        <v>1.9049999999999998E-3</v>
      </c>
      <c r="U27" s="115">
        <f t="shared" si="3"/>
        <v>0.69595999999999991</v>
      </c>
      <c r="V27" s="114">
        <f t="shared" si="4"/>
        <v>3028407.1152605265</v>
      </c>
      <c r="W27" s="22">
        <f t="shared" si="5"/>
        <v>4.5953189585850926E-8</v>
      </c>
      <c r="X27" s="22">
        <f t="shared" si="6"/>
        <v>7.4474621515817031E-6</v>
      </c>
      <c r="Y27" s="22">
        <f t="shared" si="7"/>
        <v>1.1382699973601097E-14</v>
      </c>
      <c r="Z27" s="22">
        <f t="shared" si="8"/>
        <v>1.5952397043294969E-14</v>
      </c>
      <c r="AA27" s="22">
        <f t="shared" si="9"/>
        <v>-2.361837426106745E-5</v>
      </c>
      <c r="AB27" s="96">
        <f t="shared" si="10"/>
        <v>0</v>
      </c>
      <c r="AC27" s="116">
        <f t="shared" si="11"/>
        <v>4807.9895186736094</v>
      </c>
      <c r="AD27" s="39" t="str">
        <f t="shared" si="12"/>
        <v>一致</v>
      </c>
    </row>
    <row r="28" spans="1:30">
      <c r="A28" t="s">
        <v>1227</v>
      </c>
      <c r="B28" t="s">
        <v>1284</v>
      </c>
      <c r="C28">
        <v>27.01</v>
      </c>
      <c r="D28" s="106">
        <v>2500</v>
      </c>
      <c r="E28" s="92">
        <v>7.4999999999999997E-2</v>
      </c>
      <c r="F28" s="98">
        <v>27.4</v>
      </c>
      <c r="G28" s="92">
        <v>2.25</v>
      </c>
      <c r="H28" s="107">
        <v>679.6</v>
      </c>
      <c r="I28" s="92">
        <v>0.96</v>
      </c>
      <c r="J28" s="98">
        <v>-0.156</v>
      </c>
      <c r="K28" s="109">
        <f>INDEX(LUT_input_TM10_TM11_14!$D:$D,MATCH($A28,LUT_input_TM10_TM11_14!$A:$A,0))</f>
        <v>17236893.2329209</v>
      </c>
      <c r="L28" s="110">
        <f>INDEX(LUT_input_TM10_TM11_14!$E:$E,MATCH($A28,LUT_input_TM10_TM11_14!$A:$A,0))</f>
        <v>3051.5174999999999</v>
      </c>
      <c r="M28" s="111">
        <f>INDEX(LUT_input_TM10_TM11_14!$F:$F,MATCH($A28,LUT_input_TM10_TM11_14!$A:$A,0))</f>
        <v>1.905E-3</v>
      </c>
      <c r="N28" s="112">
        <f>INDEX(LUT_input_TM10_TM11_14!$G:$G,MATCH($A28,LUT_input_TM10_TM11_14!$A:$A,0))</f>
        <v>0.69596000000000002</v>
      </c>
      <c r="O28" s="113">
        <f>INDEX(LUT_input_TM10_TM11_14!$I:$I,MATCH($A28,LUT_input_TM10_TM11_14!$A:$A,0))</f>
        <v>328.85427459859</v>
      </c>
      <c r="P28" s="113">
        <f>INDEX(LUT_input_TM10_TM11_14!$J:$J,MATCH($A28,LUT_input_TM10_TM11_14!$A:$A,0))</f>
        <v>-0.156</v>
      </c>
      <c r="Q28" s="109">
        <f>INDEX(LUT_input_TM10_TM11_14!$K:$K,MATCH($A28,LUT_input_TM10_TM11_14!$A:$A,0))</f>
        <v>3028406.4</v>
      </c>
      <c r="R28" s="114">
        <f t="shared" si="0"/>
        <v>17236893.224999998</v>
      </c>
      <c r="S28" s="96">
        <f t="shared" si="1"/>
        <v>3051.5172727394061</v>
      </c>
      <c r="T28" s="95">
        <f t="shared" si="2"/>
        <v>1.9049999999999998E-3</v>
      </c>
      <c r="U28" s="115">
        <f t="shared" si="3"/>
        <v>0.69595999999999991</v>
      </c>
      <c r="V28" s="114">
        <f t="shared" si="4"/>
        <v>3028407.1152605265</v>
      </c>
      <c r="W28" s="22">
        <f t="shared" si="5"/>
        <v>4.5953189585850926E-8</v>
      </c>
      <c r="X28" s="22">
        <f t="shared" si="6"/>
        <v>7.4474621495495661E-6</v>
      </c>
      <c r="Y28" s="22">
        <f t="shared" si="7"/>
        <v>1.1382699973601097E-14</v>
      </c>
      <c r="Z28" s="22">
        <f t="shared" si="8"/>
        <v>1.5952397043294969E-14</v>
      </c>
      <c r="AA28" s="22">
        <f t="shared" si="9"/>
        <v>-2.361837426106745E-5</v>
      </c>
      <c r="AB28" s="96">
        <f t="shared" si="10"/>
        <v>0</v>
      </c>
      <c r="AC28" s="116">
        <f t="shared" si="11"/>
        <v>4806.8391445709913</v>
      </c>
      <c r="AD28" s="39" t="str">
        <f t="shared" si="12"/>
        <v>一致</v>
      </c>
    </row>
    <row r="29" spans="1:30">
      <c r="A29" t="s">
        <v>1228</v>
      </c>
      <c r="B29" t="s">
        <v>1284</v>
      </c>
      <c r="C29">
        <v>28.01</v>
      </c>
      <c r="D29" s="106">
        <v>2500</v>
      </c>
      <c r="E29" s="92">
        <v>7.4999999999999997E-2</v>
      </c>
      <c r="F29" s="98">
        <v>27.4</v>
      </c>
      <c r="G29" s="92">
        <v>2.66</v>
      </c>
      <c r="H29" s="107">
        <v>675.7</v>
      </c>
      <c r="I29" s="92">
        <v>1.18</v>
      </c>
      <c r="J29" s="98">
        <v>-7.5999999999999998E-2</v>
      </c>
      <c r="K29" s="109">
        <f>INDEX(LUT_input_TM10_TM11_14!$D:$D,MATCH($A29,LUT_input_TM10_TM11_14!$A:$A,0))</f>
        <v>17236893.2329209</v>
      </c>
      <c r="L29" s="110">
        <f>INDEX(LUT_input_TM10_TM11_14!$E:$E,MATCH($A29,LUT_input_TM10_TM11_14!$A:$A,0))</f>
        <v>3607.5718000000002</v>
      </c>
      <c r="M29" s="111">
        <f>INDEX(LUT_input_TM10_TM11_14!$F:$F,MATCH($A29,LUT_input_TM10_TM11_14!$A:$A,0))</f>
        <v>1.905E-3</v>
      </c>
      <c r="N29" s="112">
        <f>INDEX(LUT_input_TM10_TM11_14!$G:$G,MATCH($A29,LUT_input_TM10_TM11_14!$A:$A,0))</f>
        <v>0.69596000000000002</v>
      </c>
      <c r="O29" s="113">
        <f>INDEX(LUT_input_TM10_TM11_14!$I:$I,MATCH($A29,LUT_input_TM10_TM11_14!$A:$A,0))</f>
        <v>326.660740146759</v>
      </c>
      <c r="P29" s="113">
        <f>INDEX(LUT_input_TM10_TM11_14!$J:$J,MATCH($A29,LUT_input_TM10_TM11_14!$A:$A,0))</f>
        <v>-7.5999999999999998E-2</v>
      </c>
      <c r="Q29" s="109">
        <f>INDEX(LUT_input_TM10_TM11_14!$K:$K,MATCH($A29,LUT_input_TM10_TM11_14!$A:$A,0))</f>
        <v>3722416.2</v>
      </c>
      <c r="R29" s="114">
        <f t="shared" si="0"/>
        <v>17236893.224999998</v>
      </c>
      <c r="S29" s="96">
        <f t="shared" si="1"/>
        <v>3607.5715313274759</v>
      </c>
      <c r="T29" s="95">
        <f t="shared" si="2"/>
        <v>1.9049999999999998E-3</v>
      </c>
      <c r="U29" s="115">
        <f t="shared" si="3"/>
        <v>0.69595999999999991</v>
      </c>
      <c r="V29" s="114">
        <f t="shared" si="4"/>
        <v>3722417.079174397</v>
      </c>
      <c r="W29" s="22">
        <f t="shared" si="5"/>
        <v>4.5953189585850926E-8</v>
      </c>
      <c r="X29" s="22">
        <f t="shared" si="6"/>
        <v>7.4474621483730653E-6</v>
      </c>
      <c r="Y29" s="22">
        <f t="shared" si="7"/>
        <v>1.1382699973601097E-14</v>
      </c>
      <c r="Z29" s="22">
        <f t="shared" si="8"/>
        <v>1.5952397043294969E-14</v>
      </c>
      <c r="AA29" s="22">
        <f t="shared" si="9"/>
        <v>-2.3618374248818418E-5</v>
      </c>
      <c r="AB29" s="96">
        <f t="shared" si="10"/>
        <v>0</v>
      </c>
      <c r="AC29" s="116">
        <f t="shared" si="11"/>
        <v>4811.3470853396457</v>
      </c>
      <c r="AD29" s="39" t="str">
        <f t="shared" si="12"/>
        <v>一致</v>
      </c>
    </row>
    <row r="30" spans="1:30">
      <c r="A30" t="s">
        <v>1229</v>
      </c>
      <c r="B30" t="s">
        <v>1284</v>
      </c>
      <c r="C30">
        <v>29.01</v>
      </c>
      <c r="D30" s="106">
        <v>2500</v>
      </c>
      <c r="E30" s="92">
        <v>7.4999999999999997E-2</v>
      </c>
      <c r="F30" s="98">
        <v>27.4</v>
      </c>
      <c r="G30" s="92">
        <v>2.69</v>
      </c>
      <c r="H30" s="107">
        <v>681.6</v>
      </c>
      <c r="I30" s="92">
        <v>1.19</v>
      </c>
      <c r="J30" s="98">
        <v>-9.7000000000000003E-2</v>
      </c>
      <c r="K30" s="109">
        <f>INDEX(LUT_input_TM10_TM11_14!$D:$D,MATCH($A30,LUT_input_TM10_TM11_14!$A:$A,0))</f>
        <v>17236893.2329209</v>
      </c>
      <c r="L30" s="110">
        <f>INDEX(LUT_input_TM10_TM11_14!$E:$E,MATCH($A30,LUT_input_TM10_TM11_14!$A:$A,0))</f>
        <v>3648.2586999999999</v>
      </c>
      <c r="M30" s="111">
        <f>INDEX(LUT_input_TM10_TM11_14!$F:$F,MATCH($A30,LUT_input_TM10_TM11_14!$A:$A,0))</f>
        <v>1.905E-3</v>
      </c>
      <c r="N30" s="112">
        <f>INDEX(LUT_input_TM10_TM11_14!$G:$G,MATCH($A30,LUT_input_TM10_TM11_14!$A:$A,0))</f>
        <v>0.69596000000000002</v>
      </c>
      <c r="O30" s="113">
        <f>INDEX(LUT_input_TM10_TM11_14!$I:$I,MATCH($A30,LUT_input_TM10_TM11_14!$A:$A,0))</f>
        <v>329.97922670934503</v>
      </c>
      <c r="P30" s="113">
        <f>INDEX(LUT_input_TM10_TM11_14!$J:$J,MATCH($A30,LUT_input_TM10_TM11_14!$A:$A,0))</f>
        <v>-9.7000000000000003E-2</v>
      </c>
      <c r="Q30" s="109">
        <f>INDEX(LUT_input_TM10_TM11_14!$K:$K,MATCH($A30,LUT_input_TM10_TM11_14!$A:$A,0))</f>
        <v>3753962.1</v>
      </c>
      <c r="R30" s="114">
        <f t="shared" si="0"/>
        <v>17236893.224999998</v>
      </c>
      <c r="S30" s="96">
        <f t="shared" si="1"/>
        <v>3648.2584282973344</v>
      </c>
      <c r="T30" s="95">
        <f t="shared" si="2"/>
        <v>1.9049999999999998E-3</v>
      </c>
      <c r="U30" s="115">
        <f t="shared" si="3"/>
        <v>0.69595999999999991</v>
      </c>
      <c r="V30" s="114">
        <f t="shared" si="4"/>
        <v>3753962.9866250274</v>
      </c>
      <c r="W30" s="22">
        <f t="shared" si="5"/>
        <v>4.5953189585850926E-8</v>
      </c>
      <c r="X30" s="22">
        <f t="shared" si="6"/>
        <v>7.4474621473890052E-6</v>
      </c>
      <c r="Y30" s="22">
        <f t="shared" si="7"/>
        <v>1.1382699973601097E-14</v>
      </c>
      <c r="Z30" s="22">
        <f t="shared" si="8"/>
        <v>1.5952397043294969E-14</v>
      </c>
      <c r="AA30" s="22">
        <f t="shared" si="9"/>
        <v>-2.3618374247241575E-5</v>
      </c>
      <c r="AB30" s="96">
        <f t="shared" si="10"/>
        <v>0</v>
      </c>
      <c r="AC30" s="116">
        <f t="shared" si="11"/>
        <v>4804.5497160839959</v>
      </c>
      <c r="AD30" s="39" t="str">
        <f t="shared" si="12"/>
        <v>一致</v>
      </c>
    </row>
    <row r="31" spans="1:30">
      <c r="A31" t="s">
        <v>1230</v>
      </c>
      <c r="B31" t="s">
        <v>1284</v>
      </c>
      <c r="C31">
        <v>30.01</v>
      </c>
      <c r="D31" s="106">
        <v>2500</v>
      </c>
      <c r="E31" s="92">
        <v>7.4999999999999997E-2</v>
      </c>
      <c r="F31" s="98">
        <v>27.4</v>
      </c>
      <c r="G31" s="92">
        <v>2.7</v>
      </c>
      <c r="H31" s="107">
        <v>677.6</v>
      </c>
      <c r="I31" s="92">
        <v>1.1599999999999999</v>
      </c>
      <c r="J31" s="98">
        <v>-0.13800000000000001</v>
      </c>
      <c r="K31" s="109">
        <f>INDEX(LUT_input_TM10_TM11_14!$D:$D,MATCH($A31,LUT_input_TM10_TM11_14!$A:$A,0))</f>
        <v>17236893.2329209</v>
      </c>
      <c r="L31" s="110">
        <f>INDEX(LUT_input_TM10_TM11_14!$E:$E,MATCH($A31,LUT_input_TM10_TM11_14!$A:$A,0))</f>
        <v>3661.8209999999999</v>
      </c>
      <c r="M31" s="111">
        <f>INDEX(LUT_input_TM10_TM11_14!$F:$F,MATCH($A31,LUT_input_TM10_TM11_14!$A:$A,0))</f>
        <v>1.905E-3</v>
      </c>
      <c r="N31" s="112">
        <f>INDEX(LUT_input_TM10_TM11_14!$G:$G,MATCH($A31,LUT_input_TM10_TM11_14!$A:$A,0))</f>
        <v>0.69596000000000002</v>
      </c>
      <c r="O31" s="113">
        <f>INDEX(LUT_input_TM10_TM11_14!$I:$I,MATCH($A31,LUT_input_TM10_TM11_14!$A:$A,0))</f>
        <v>327.72936386354797</v>
      </c>
      <c r="P31" s="113">
        <f>INDEX(LUT_input_TM10_TM11_14!$J:$J,MATCH($A31,LUT_input_TM10_TM11_14!$A:$A,0))</f>
        <v>-0.13800000000000001</v>
      </c>
      <c r="Q31" s="109">
        <f>INDEX(LUT_input_TM10_TM11_14!$K:$K,MATCH($A31,LUT_input_TM10_TM11_14!$A:$A,0))</f>
        <v>3659324.4</v>
      </c>
      <c r="R31" s="114">
        <f t="shared" si="0"/>
        <v>17236893.224999998</v>
      </c>
      <c r="S31" s="96">
        <f t="shared" si="1"/>
        <v>3661.8207272872874</v>
      </c>
      <c r="T31" s="95">
        <f t="shared" si="2"/>
        <v>1.9049999999999998E-3</v>
      </c>
      <c r="U31" s="115">
        <f t="shared" si="3"/>
        <v>0.69595999999999991</v>
      </c>
      <c r="V31" s="114">
        <f t="shared" si="4"/>
        <v>3659325.2642731359</v>
      </c>
      <c r="W31" s="22">
        <f t="shared" si="5"/>
        <v>4.5953189585850926E-8</v>
      </c>
      <c r="X31" s="22">
        <f t="shared" si="6"/>
        <v>7.4474621470658435E-6</v>
      </c>
      <c r="Y31" s="22">
        <f t="shared" si="7"/>
        <v>1.1382699973601097E-14</v>
      </c>
      <c r="Z31" s="22">
        <f t="shared" si="8"/>
        <v>1.5952397043294969E-14</v>
      </c>
      <c r="AA31" s="22">
        <f t="shared" si="9"/>
        <v>-2.3618374252053674E-5</v>
      </c>
      <c r="AB31" s="96">
        <f t="shared" si="10"/>
        <v>0</v>
      </c>
      <c r="AC31" s="116">
        <f t="shared" si="11"/>
        <v>4809.1436831281844</v>
      </c>
      <c r="AD31" s="39" t="str">
        <f t="shared" si="12"/>
        <v>一致</v>
      </c>
    </row>
    <row r="32" spans="1:30">
      <c r="A32" t="s">
        <v>1231</v>
      </c>
      <c r="B32" t="s">
        <v>1286</v>
      </c>
      <c r="C32">
        <v>26.01</v>
      </c>
      <c r="D32" s="106">
        <v>2750</v>
      </c>
      <c r="E32" s="92">
        <v>7.4999999999999997E-2</v>
      </c>
      <c r="F32" s="98">
        <v>27.4</v>
      </c>
      <c r="G32" s="121">
        <v>2.06</v>
      </c>
      <c r="H32" s="107">
        <v>709.3</v>
      </c>
      <c r="I32" s="92">
        <v>0.95</v>
      </c>
      <c r="J32" s="98">
        <v>-0.11899999999999999</v>
      </c>
      <c r="K32" s="109">
        <f>INDEX(LUT_input_TM10_TM11_14!$D:$D,MATCH($A32,LUT_input_TM10_TM11_14!$A:$A,0))</f>
        <v>18960582.556212999</v>
      </c>
      <c r="L32" s="110">
        <f>INDEX(LUT_input_TM10_TM11_14!$E:$E,MATCH($A32,LUT_input_TM10_TM11_14!$A:$A,0))</f>
        <v>2793.8337999999999</v>
      </c>
      <c r="M32" s="111">
        <f>INDEX(LUT_input_TM10_TM11_14!$F:$F,MATCH($A32,LUT_input_TM10_TM11_14!$A:$A,0))</f>
        <v>1.905E-3</v>
      </c>
      <c r="N32" s="112">
        <f>INDEX(LUT_input_TM10_TM11_14!$G:$G,MATCH($A32,LUT_input_TM10_TM11_14!$A:$A,0))</f>
        <v>0.69596000000000002</v>
      </c>
      <c r="O32" s="113">
        <f>INDEX(LUT_input_TM10_TM11_14!$I:$I,MATCH($A32,LUT_input_TM10_TM11_14!$A:$A,0))</f>
        <v>335.99053269906699</v>
      </c>
      <c r="P32" s="113">
        <f>INDEX(LUT_input_TM10_TM11_14!$J:$J,MATCH($A32,LUT_input_TM10_TM11_14!$A:$A,0))</f>
        <v>-0.11899999999999999</v>
      </c>
      <c r="Q32" s="109">
        <f>INDEX(LUT_input_TM10_TM11_14!$K:$K,MATCH($A32,LUT_input_TM10_TM11_14!$A:$A,0))</f>
        <v>2996860.5</v>
      </c>
      <c r="R32" s="114">
        <f t="shared" si="0"/>
        <v>18960582.547499999</v>
      </c>
      <c r="S32" s="96">
        <f t="shared" si="1"/>
        <v>2793.8335919303008</v>
      </c>
      <c r="T32" s="95">
        <f t="shared" si="2"/>
        <v>1.9049999999999998E-3</v>
      </c>
      <c r="U32" s="115">
        <f t="shared" si="3"/>
        <v>0.69595999999999991</v>
      </c>
      <c r="V32" s="114">
        <f t="shared" si="4"/>
        <v>2996861.2078098957</v>
      </c>
      <c r="W32" s="22">
        <f t="shared" si="5"/>
        <v>4.5953226916199554E-8</v>
      </c>
      <c r="X32" s="22">
        <f t="shared" si="6"/>
        <v>7.4474621415196666E-6</v>
      </c>
      <c r="Y32" s="22">
        <f t="shared" si="7"/>
        <v>1.1382699973601097E-14</v>
      </c>
      <c r="Z32" s="22">
        <f t="shared" si="8"/>
        <v>1.5952397043294969E-14</v>
      </c>
      <c r="AA32" s="22">
        <f t="shared" si="9"/>
        <v>-2.3618374247633297E-5</v>
      </c>
      <c r="AB32" s="96">
        <f t="shared" si="10"/>
        <v>0</v>
      </c>
      <c r="AC32" s="116">
        <f t="shared" si="11"/>
        <v>4910.3520469658197</v>
      </c>
      <c r="AD32" s="39" t="str">
        <f t="shared" si="12"/>
        <v>一致</v>
      </c>
    </row>
    <row r="33" spans="1:30">
      <c r="A33" t="s">
        <v>1232</v>
      </c>
      <c r="B33" t="s">
        <v>1286</v>
      </c>
      <c r="C33">
        <v>27.01</v>
      </c>
      <c r="D33" s="106">
        <v>2750</v>
      </c>
      <c r="E33" s="92">
        <v>7.4999999999999997E-2</v>
      </c>
      <c r="F33" s="98">
        <v>27.4</v>
      </c>
      <c r="G33" s="92">
        <v>2.11</v>
      </c>
      <c r="H33" s="107">
        <v>710.3</v>
      </c>
      <c r="I33" s="92">
        <v>0.88</v>
      </c>
      <c r="J33" s="98">
        <v>-0.33800000000000002</v>
      </c>
      <c r="K33" s="109">
        <f>INDEX(LUT_input_TM10_TM11_14!$D:$D,MATCH($A33,LUT_input_TM10_TM11_14!$A:$A,0))</f>
        <v>18960582.556212999</v>
      </c>
      <c r="L33" s="110">
        <f>INDEX(LUT_input_TM10_TM11_14!$E:$E,MATCH($A33,LUT_input_TM10_TM11_14!$A:$A,0))</f>
        <v>2861.6453000000001</v>
      </c>
      <c r="M33" s="111">
        <f>INDEX(LUT_input_TM10_TM11_14!$F:$F,MATCH($A33,LUT_input_TM10_TM11_14!$A:$A,0))</f>
        <v>1.905E-3</v>
      </c>
      <c r="N33" s="112">
        <f>INDEX(LUT_input_TM10_TM11_14!$G:$G,MATCH($A33,LUT_input_TM10_TM11_14!$A:$A,0))</f>
        <v>0.69596000000000002</v>
      </c>
      <c r="O33" s="113">
        <f>INDEX(LUT_input_TM10_TM11_14!$I:$I,MATCH($A33,LUT_input_TM10_TM11_14!$A:$A,0))</f>
        <v>336.55358306845602</v>
      </c>
      <c r="P33" s="113">
        <f>INDEX(LUT_input_TM10_TM11_14!$J:$J,MATCH($A33,LUT_input_TM10_TM11_14!$A:$A,0))</f>
        <v>-0.33800000000000002</v>
      </c>
      <c r="Q33" s="109">
        <f>INDEX(LUT_input_TM10_TM11_14!$K:$K,MATCH($A33,LUT_input_TM10_TM11_14!$A:$A,0))</f>
        <v>2776039.2</v>
      </c>
      <c r="R33" s="114">
        <f t="shared" si="0"/>
        <v>18960582.547499999</v>
      </c>
      <c r="S33" s="96">
        <f t="shared" si="1"/>
        <v>2861.6450868800653</v>
      </c>
      <c r="T33" s="95">
        <f t="shared" si="2"/>
        <v>1.9049999999999998E-3</v>
      </c>
      <c r="U33" s="115">
        <f t="shared" si="3"/>
        <v>0.69595999999999991</v>
      </c>
      <c r="V33" s="114">
        <f t="shared" si="4"/>
        <v>2776039.8556554825</v>
      </c>
      <c r="W33" s="22">
        <f t="shared" si="5"/>
        <v>4.5953226916199554E-8</v>
      </c>
      <c r="X33" s="22">
        <f t="shared" si="6"/>
        <v>7.4474621554822501E-6</v>
      </c>
      <c r="Y33" s="22">
        <f t="shared" si="7"/>
        <v>1.1382699973601097E-14</v>
      </c>
      <c r="Z33" s="22">
        <f t="shared" si="8"/>
        <v>1.5952397043294969E-14</v>
      </c>
      <c r="AA33" s="22">
        <f t="shared" si="9"/>
        <v>-2.361837424569101E-5</v>
      </c>
      <c r="AB33" s="96">
        <f t="shared" si="10"/>
        <v>0</v>
      </c>
      <c r="AC33" s="116">
        <f t="shared" si="11"/>
        <v>4909.0483153880014</v>
      </c>
      <c r="AD33" s="39" t="str">
        <f t="shared" si="12"/>
        <v>一致</v>
      </c>
    </row>
    <row r="34" spans="1:30">
      <c r="A34" t="s">
        <v>1233</v>
      </c>
      <c r="B34" t="s">
        <v>1286</v>
      </c>
      <c r="C34">
        <v>28.01</v>
      </c>
      <c r="D34" s="106">
        <v>2750</v>
      </c>
      <c r="E34" s="92">
        <v>7.4999999999999997E-2</v>
      </c>
      <c r="F34" s="98">
        <v>27.4</v>
      </c>
      <c r="G34" s="92">
        <v>2.56</v>
      </c>
      <c r="H34" s="107">
        <v>708.3</v>
      </c>
      <c r="I34" s="92">
        <v>1.1200000000000001</v>
      </c>
      <c r="J34" s="98">
        <v>-0.23100000000000001</v>
      </c>
      <c r="K34" s="109">
        <f>INDEX(LUT_input_TM10_TM11_14!$D:$D,MATCH($A34,LUT_input_TM10_TM11_14!$A:$A,0))</f>
        <v>18960582.556212999</v>
      </c>
      <c r="L34" s="110">
        <f>INDEX(LUT_input_TM10_TM11_14!$E:$E,MATCH($A34,LUT_input_TM10_TM11_14!$A:$A,0))</f>
        <v>3471.9488000000001</v>
      </c>
      <c r="M34" s="111">
        <f>INDEX(LUT_input_TM10_TM11_14!$F:$F,MATCH($A34,LUT_input_TM10_TM11_14!$A:$A,0))</f>
        <v>1.905E-3</v>
      </c>
      <c r="N34" s="112">
        <f>INDEX(LUT_input_TM10_TM11_14!$G:$G,MATCH($A34,LUT_input_TM10_TM11_14!$A:$A,0))</f>
        <v>0.69596000000000002</v>
      </c>
      <c r="O34" s="113">
        <f>INDEX(LUT_input_TM10_TM11_14!$I:$I,MATCH($A34,LUT_input_TM10_TM11_14!$A:$A,0))</f>
        <v>335.42749733589602</v>
      </c>
      <c r="P34" s="113">
        <f>INDEX(LUT_input_TM10_TM11_14!$J:$J,MATCH($A34,LUT_input_TM10_TM11_14!$A:$A,0))</f>
        <v>-0.23100000000000001</v>
      </c>
      <c r="Q34" s="109">
        <f>INDEX(LUT_input_TM10_TM11_14!$K:$K,MATCH($A34,LUT_input_TM10_TM11_14!$A:$A,0))</f>
        <v>3533140.8</v>
      </c>
      <c r="R34" s="114">
        <f t="shared" si="0"/>
        <v>18960582.547499999</v>
      </c>
      <c r="S34" s="96">
        <f t="shared" si="1"/>
        <v>3471.9485414279466</v>
      </c>
      <c r="T34" s="95">
        <f t="shared" si="2"/>
        <v>1.9049999999999998E-3</v>
      </c>
      <c r="U34" s="115">
        <f t="shared" si="3"/>
        <v>0.69595999999999991</v>
      </c>
      <c r="V34" s="114">
        <f t="shared" si="4"/>
        <v>3533141.6344706141</v>
      </c>
      <c r="W34" s="22">
        <f t="shared" si="5"/>
        <v>4.5953226916199554E-8</v>
      </c>
      <c r="X34" s="22">
        <f t="shared" si="6"/>
        <v>7.4474621518198439E-6</v>
      </c>
      <c r="Y34" s="22">
        <f t="shared" si="7"/>
        <v>1.1382699973601097E-14</v>
      </c>
      <c r="Z34" s="22">
        <f t="shared" si="8"/>
        <v>1.5952397043294969E-14</v>
      </c>
      <c r="AA34" s="22">
        <f t="shared" si="9"/>
        <v>-2.3618374258870815E-5</v>
      </c>
      <c r="AB34" s="96">
        <f t="shared" si="10"/>
        <v>0</v>
      </c>
      <c r="AC34" s="116">
        <f t="shared" si="11"/>
        <v>4911.6599357094237</v>
      </c>
      <c r="AD34" s="39" t="str">
        <f t="shared" si="12"/>
        <v>一致</v>
      </c>
    </row>
    <row r="35" spans="1:30">
      <c r="A35" t="s">
        <v>1234</v>
      </c>
      <c r="B35" t="s">
        <v>1286</v>
      </c>
      <c r="C35">
        <v>29.01</v>
      </c>
      <c r="D35" s="106">
        <v>2750</v>
      </c>
      <c r="E35" s="92">
        <v>7.4999999999999997E-2</v>
      </c>
      <c r="F35" s="98">
        <v>27.4</v>
      </c>
      <c r="G35" s="92">
        <v>2.69</v>
      </c>
      <c r="H35" s="107">
        <v>713.2</v>
      </c>
      <c r="I35" s="92">
        <v>1.1200000000000001</v>
      </c>
      <c r="J35" s="98">
        <v>-0.35099999999999998</v>
      </c>
      <c r="K35" s="109">
        <f>INDEX(LUT_input_TM10_TM11_14!$D:$D,MATCH($A35,LUT_input_TM10_TM11_14!$A:$A,0))</f>
        <v>18960582.556212999</v>
      </c>
      <c r="L35" s="110">
        <f>INDEX(LUT_input_TM10_TM11_14!$E:$E,MATCH($A35,LUT_input_TM10_TM11_14!$A:$A,0))</f>
        <v>3648.2586999999999</v>
      </c>
      <c r="M35" s="111">
        <f>INDEX(LUT_input_TM10_TM11_14!$F:$F,MATCH($A35,LUT_input_TM10_TM11_14!$A:$A,0))</f>
        <v>1.905E-3</v>
      </c>
      <c r="N35" s="112">
        <f>INDEX(LUT_input_TM10_TM11_14!$G:$G,MATCH($A35,LUT_input_TM10_TM11_14!$A:$A,0))</f>
        <v>0.69596000000000002</v>
      </c>
      <c r="O35" s="113">
        <f>INDEX(LUT_input_TM10_TM11_14!$I:$I,MATCH($A35,LUT_input_TM10_TM11_14!$A:$A,0))</f>
        <v>338.18651099653101</v>
      </c>
      <c r="P35" s="113">
        <f>INDEX(LUT_input_TM10_TM11_14!$J:$J,MATCH($A35,LUT_input_TM10_TM11_14!$A:$A,0))</f>
        <v>-0.35099999999999998</v>
      </c>
      <c r="Q35" s="109">
        <f>INDEX(LUT_input_TM10_TM11_14!$K:$K,MATCH($A35,LUT_input_TM10_TM11_14!$A:$A,0))</f>
        <v>3533140.8</v>
      </c>
      <c r="R35" s="114">
        <f t="shared" si="0"/>
        <v>18960582.547499999</v>
      </c>
      <c r="S35" s="96">
        <f t="shared" si="1"/>
        <v>3648.2584282973344</v>
      </c>
      <c r="T35" s="95">
        <f t="shared" si="2"/>
        <v>1.9049999999999998E-3</v>
      </c>
      <c r="U35" s="115">
        <f t="shared" si="3"/>
        <v>0.69595999999999991</v>
      </c>
      <c r="V35" s="114">
        <f t="shared" si="4"/>
        <v>3533141.6344706141</v>
      </c>
      <c r="W35" s="22">
        <f t="shared" si="5"/>
        <v>4.5953226916199554E-8</v>
      </c>
      <c r="X35" s="22">
        <f t="shared" si="6"/>
        <v>7.4474621473890052E-6</v>
      </c>
      <c r="Y35" s="22">
        <f t="shared" si="7"/>
        <v>1.1382699973601097E-14</v>
      </c>
      <c r="Z35" s="22">
        <f t="shared" si="8"/>
        <v>1.5952397043294969E-14</v>
      </c>
      <c r="AA35" s="22">
        <f t="shared" si="9"/>
        <v>-2.3618374258870815E-5</v>
      </c>
      <c r="AB35" s="96">
        <f t="shared" si="10"/>
        <v>0</v>
      </c>
      <c r="AC35" s="116">
        <f t="shared" si="11"/>
        <v>4905.2908559591151</v>
      </c>
      <c r="AD35" s="39" t="str">
        <f t="shared" si="12"/>
        <v>一致</v>
      </c>
    </row>
    <row r="36" spans="1:30">
      <c r="A36" t="s">
        <v>1235</v>
      </c>
      <c r="B36" t="s">
        <v>1286</v>
      </c>
      <c r="C36">
        <v>30.01</v>
      </c>
      <c r="D36" s="106">
        <v>2750</v>
      </c>
      <c r="E36" s="92">
        <v>7.4999999999999997E-2</v>
      </c>
      <c r="F36" s="98">
        <v>27.4</v>
      </c>
      <c r="G36" s="92">
        <v>2.79</v>
      </c>
      <c r="H36" s="107">
        <v>707.3</v>
      </c>
      <c r="I36" s="92">
        <v>1.1299999999999999</v>
      </c>
      <c r="J36" s="98">
        <v>-0.38700000000000001</v>
      </c>
      <c r="K36" s="109">
        <f>INDEX(LUT_input_TM10_TM11_14!$D:$D,MATCH($A36,LUT_input_TM10_TM11_14!$A:$A,0))</f>
        <v>18960582.556212999</v>
      </c>
      <c r="L36" s="110">
        <f>INDEX(LUT_input_TM10_TM11_14!$E:$E,MATCH($A36,LUT_input_TM10_TM11_14!$A:$A,0))</f>
        <v>3783.8816999999999</v>
      </c>
      <c r="M36" s="111">
        <f>INDEX(LUT_input_TM10_TM11_14!$F:$F,MATCH($A36,LUT_input_TM10_TM11_14!$A:$A,0))</f>
        <v>1.905E-3</v>
      </c>
      <c r="N36" s="112">
        <f>INDEX(LUT_input_TM10_TM11_14!$G:$G,MATCH($A36,LUT_input_TM10_TM11_14!$A:$A,0))</f>
        <v>0.69596000000000002</v>
      </c>
      <c r="O36" s="113">
        <f>INDEX(LUT_input_TM10_TM11_14!$I:$I,MATCH($A36,LUT_input_TM10_TM11_14!$A:$A,0))</f>
        <v>334.86447729169299</v>
      </c>
      <c r="P36" s="113">
        <f>INDEX(LUT_input_TM10_TM11_14!$J:$J,MATCH($A36,LUT_input_TM10_TM11_14!$A:$A,0))</f>
        <v>-0.38700000000000001</v>
      </c>
      <c r="Q36" s="109">
        <f>INDEX(LUT_input_TM10_TM11_14!$K:$K,MATCH($A36,LUT_input_TM10_TM11_14!$A:$A,0))</f>
        <v>3564686.7</v>
      </c>
      <c r="R36" s="114">
        <f t="shared" si="0"/>
        <v>18960582.547499999</v>
      </c>
      <c r="S36" s="96">
        <f t="shared" si="1"/>
        <v>3783.8814181968637</v>
      </c>
      <c r="T36" s="95">
        <f t="shared" si="2"/>
        <v>1.9049999999999998E-3</v>
      </c>
      <c r="U36" s="115">
        <f t="shared" si="3"/>
        <v>0.69595999999999991</v>
      </c>
      <c r="V36" s="114">
        <f t="shared" si="4"/>
        <v>3564687.5419212445</v>
      </c>
      <c r="W36" s="22">
        <f t="shared" si="5"/>
        <v>4.5953226916199554E-8</v>
      </c>
      <c r="X36" s="22">
        <f t="shared" si="6"/>
        <v>7.4474621442616402E-6</v>
      </c>
      <c r="Y36" s="22">
        <f t="shared" si="7"/>
        <v>1.1382699973601097E-14</v>
      </c>
      <c r="Z36" s="22">
        <f t="shared" si="8"/>
        <v>1.5952397043294969E-14</v>
      </c>
      <c r="AA36" s="22">
        <f t="shared" si="9"/>
        <v>-2.3618374244058113E-5</v>
      </c>
      <c r="AB36" s="96">
        <f t="shared" si="10"/>
        <v>0</v>
      </c>
      <c r="AC36" s="116">
        <f t="shared" si="11"/>
        <v>4912.9719978238254</v>
      </c>
      <c r="AD36" s="39" t="str">
        <f t="shared" si="12"/>
        <v>一致</v>
      </c>
    </row>
    <row r="37" spans="1:30">
      <c r="A37" s="39" t="s">
        <v>1852</v>
      </c>
      <c r="B37" s="117">
        <f>COUNTIF(AD19:AD36,"要確認")</f>
        <v>0</v>
      </c>
      <c r="C37" t="s">
        <v>1853</v>
      </c>
      <c r="D37" s="22" cm="1">
        <f t="array" ref="D37">MAX(ABS(W19:AA36))</f>
        <v>2.361837426106745E-5</v>
      </c>
      <c r="E37" t="s">
        <v>1854</v>
      </c>
      <c r="F37" s="96" cm="1">
        <f t="array" ref="F37">MAX(ABS(AB19:AB36))</f>
        <v>0</v>
      </c>
      <c r="G37" t="s">
        <v>1855</v>
      </c>
      <c r="H37" s="116">
        <f>MIN(AC19:AC36)</f>
        <v>4723.2425961489589</v>
      </c>
      <c r="I37" s="116">
        <f>MAX(AC19:AC36)</f>
        <v>4912.9719978238254</v>
      </c>
      <c r="J37" s="39" t="str">
        <f>IF(AND(H37&gt;=$B$14,I37&lt;=$C$14),"妥当範囲内（蒸気表経由のTsub換算と整合）","要確認")</f>
        <v>妥当範囲内（蒸気表経由のTsub換算と整合）</v>
      </c>
    </row>
    <row r="38" spans="1:30">
      <c r="A38" s="123" t="s">
        <v>1920</v>
      </c>
    </row>
    <row r="40" spans="1:30">
      <c r="A40" s="90" t="s">
        <v>1856</v>
      </c>
    </row>
    <row r="41" spans="1:30">
      <c r="A41" s="82" t="s">
        <v>1857</v>
      </c>
    </row>
    <row r="42" spans="1:30">
      <c r="A42" s="84" t="s">
        <v>1436</v>
      </c>
      <c r="B42" s="84" t="s">
        <v>1825</v>
      </c>
      <c r="C42" s="84" t="s">
        <v>1858</v>
      </c>
      <c r="D42" s="84" t="s">
        <v>1830</v>
      </c>
      <c r="E42" s="84" t="s">
        <v>1828</v>
      </c>
      <c r="F42" s="84" t="s">
        <v>1829</v>
      </c>
      <c r="G42" s="84" t="s">
        <v>1859</v>
      </c>
      <c r="H42" s="103" t="s">
        <v>1860</v>
      </c>
      <c r="I42" s="103" t="s">
        <v>1861</v>
      </c>
      <c r="J42" s="104" t="s">
        <v>1862</v>
      </c>
      <c r="K42" s="104" t="s">
        <v>1863</v>
      </c>
      <c r="L42" s="104" t="s">
        <v>1864</v>
      </c>
      <c r="M42" s="105" t="s">
        <v>1865</v>
      </c>
      <c r="N42" s="84" t="s">
        <v>1866</v>
      </c>
      <c r="O42" s="84" t="s">
        <v>1921</v>
      </c>
    </row>
    <row r="43" spans="1:30">
      <c r="A43" t="str">
        <f>A19</f>
        <v>24.01_11</v>
      </c>
      <c r="B43" s="23">
        <f>D19</f>
        <v>2250</v>
      </c>
      <c r="C43" s="67">
        <f>F19/E19</f>
        <v>365.33333333333331</v>
      </c>
      <c r="D43" s="96">
        <f>I19</f>
        <v>0.79</v>
      </c>
      <c r="E43" s="96">
        <f>G19</f>
        <v>1.81</v>
      </c>
      <c r="F43" s="89">
        <f>H19</f>
        <v>650.70000000000005</v>
      </c>
      <c r="G43" s="62">
        <f>J19</f>
        <v>-3.1E-2</v>
      </c>
      <c r="H43" s="118">
        <f>INDEX(tm_ST_add_TM11_14_F1_raw!$F:$F,MATCH($A43,tm_ST_add_TM11_14_F1_raw!$A:$A,0))-INDEX(tm_ST_add_TM11_14_F1_raw!$G:$G,MATCH($A43,tm_ST_add_TM11_14_F1_raw!$A:$A,0))</f>
        <v>964852.16359160026</v>
      </c>
      <c r="I43" s="89">
        <f>H43/$B$10</f>
        <v>414.81176422682728</v>
      </c>
      <c r="J43" s="96">
        <f>4*C43*D43/(E43*I43)</f>
        <v>1.5376119391586611</v>
      </c>
      <c r="K43" s="96">
        <f>-F43/I43</f>
        <v>-1.568663321815011</v>
      </c>
      <c r="L43" s="96">
        <f>J43+K43</f>
        <v>-3.105138265634988E-2</v>
      </c>
      <c r="M43" s="96">
        <f>L43-G43</f>
        <v>-5.1382656349879818E-5</v>
      </c>
      <c r="N43" s="39" t="str">
        <f>IF(ABS(M43)&lt;$B$13,"整合","要確認")</f>
        <v>整合</v>
      </c>
    </row>
    <row r="44" spans="1:30">
      <c r="A44" t="str">
        <f t="shared" ref="A44:A60" si="13">A20</f>
        <v>25.01_11</v>
      </c>
      <c r="B44" s="23">
        <f t="shared" ref="B44:B60" si="14">D20</f>
        <v>2250</v>
      </c>
      <c r="C44" s="67">
        <f t="shared" ref="C44:C60" si="15">F20/E20</f>
        <v>365.33333333333331</v>
      </c>
      <c r="D44" s="96">
        <f t="shared" ref="D44:D60" si="16">I20</f>
        <v>0.77</v>
      </c>
      <c r="E44" s="96">
        <f t="shared" ref="E44:F44" si="17">G20</f>
        <v>1.84</v>
      </c>
      <c r="F44" s="89">
        <f t="shared" si="17"/>
        <v>647.70000000000005</v>
      </c>
      <c r="G44" s="62">
        <f t="shared" ref="G44:G60" si="18">J20</f>
        <v>-8.6999999999999994E-2</v>
      </c>
      <c r="H44" s="118">
        <f>INDEX(tm_ST_add_TM11_14_F1_raw!$F:$F,MATCH($A44,tm_ST_add_TM11_14_F1_raw!$A:$A,0))-INDEX(tm_ST_add_TM11_14_F1_raw!$G:$G,MATCH($A44,tm_ST_add_TM11_14_F1_raw!$A:$A,0))</f>
        <v>964852.16359160026</v>
      </c>
      <c r="I44" s="89">
        <f t="shared" ref="I44:I60" si="19">H44/$B$10</f>
        <v>414.81176422682728</v>
      </c>
      <c r="J44" s="96">
        <f t="shared" ref="J44:J60" si="20">4*C44*D44/(E44*I44)</f>
        <v>1.4742499722106672</v>
      </c>
      <c r="K44" s="96">
        <f t="shared" ref="K44:K60" si="21">-F44/I44</f>
        <v>-1.5614311257716038</v>
      </c>
      <c r="L44" s="96">
        <f t="shared" ref="L44:L60" si="22">J44+K44</f>
        <v>-8.7181153560936586E-2</v>
      </c>
      <c r="M44" s="96">
        <f t="shared" ref="M44:M60" si="23">L44-G44</f>
        <v>-1.8115356093659218E-4</v>
      </c>
      <c r="N44" s="39" t="str">
        <f t="shared" ref="N44:N60" si="24">IF(ABS(M44)&lt;$B$13,"整合","要確認")</f>
        <v>整合</v>
      </c>
    </row>
    <row r="45" spans="1:30">
      <c r="A45" t="str">
        <f t="shared" si="13"/>
        <v>26.01_11</v>
      </c>
      <c r="B45" s="23">
        <f t="shared" si="14"/>
        <v>2250</v>
      </c>
      <c r="C45" s="67">
        <f t="shared" si="15"/>
        <v>365.33333333333331</v>
      </c>
      <c r="D45" s="96">
        <f t="shared" si="16"/>
        <v>0.95</v>
      </c>
      <c r="E45" s="96">
        <f t="shared" ref="E45:F45" si="25">G21</f>
        <v>2.2599999999999998</v>
      </c>
      <c r="F45" s="89">
        <f t="shared" si="25"/>
        <v>650.70000000000005</v>
      </c>
      <c r="G45" s="62">
        <f t="shared" si="18"/>
        <v>-8.7999999999999995E-2</v>
      </c>
      <c r="H45" s="118">
        <f>INDEX(tm_ST_add_TM11_14_F1_raw!$F:$F,MATCH($A45,tm_ST_add_TM11_14_F1_raw!$A:$A,0))-INDEX(tm_ST_add_TM11_14_F1_raw!$G:$G,MATCH($A45,tm_ST_add_TM11_14_F1_raw!$A:$A,0))</f>
        <v>964852.16359160026</v>
      </c>
      <c r="I45" s="89">
        <f t="shared" si="19"/>
        <v>414.81176422682728</v>
      </c>
      <c r="J45" s="96">
        <f t="shared" si="20"/>
        <v>1.4808579194484808</v>
      </c>
      <c r="K45" s="96">
        <f t="shared" si="21"/>
        <v>-1.568663321815011</v>
      </c>
      <c r="L45" s="96">
        <f t="shared" si="22"/>
        <v>-8.7805402366530227E-2</v>
      </c>
      <c r="M45" s="96">
        <f t="shared" si="23"/>
        <v>1.9459763346976744E-4</v>
      </c>
      <c r="N45" s="39" t="str">
        <f t="shared" si="24"/>
        <v>整合</v>
      </c>
    </row>
    <row r="46" spans="1:30">
      <c r="A46" t="str">
        <f t="shared" si="13"/>
        <v>27.01_11</v>
      </c>
      <c r="B46" s="23">
        <f t="shared" si="14"/>
        <v>2250</v>
      </c>
      <c r="C46" s="67">
        <f t="shared" si="15"/>
        <v>365.33333333333331</v>
      </c>
      <c r="D46" s="96">
        <f t="shared" si="16"/>
        <v>0.98</v>
      </c>
      <c r="E46" s="96">
        <f t="shared" ref="E46:F46" si="26">G22</f>
        <v>2.34</v>
      </c>
      <c r="F46" s="89">
        <f t="shared" si="26"/>
        <v>651.70000000000005</v>
      </c>
      <c r="G46" s="62">
        <f t="shared" si="18"/>
        <v>-9.6000000000000002E-2</v>
      </c>
      <c r="H46" s="118">
        <f>INDEX(tm_ST_add_TM11_14_F1_raw!$F:$F,MATCH($A46,tm_ST_add_TM11_14_F1_raw!$A:$A,0))-INDEX(tm_ST_add_TM11_14_F1_raw!$G:$G,MATCH($A46,tm_ST_add_TM11_14_F1_raw!$A:$A,0))</f>
        <v>964852.16359160026</v>
      </c>
      <c r="I46" s="89">
        <f t="shared" si="19"/>
        <v>414.81176422682728</v>
      </c>
      <c r="J46" s="96">
        <f t="shared" si="20"/>
        <v>1.4753954655845682</v>
      </c>
      <c r="K46" s="96">
        <f t="shared" si="21"/>
        <v>-1.5710740538294801</v>
      </c>
      <c r="L46" s="96">
        <f t="shared" si="22"/>
        <v>-9.5678588244911822E-2</v>
      </c>
      <c r="M46" s="96">
        <f t="shared" si="23"/>
        <v>3.214117550881801E-4</v>
      </c>
      <c r="N46" s="39" t="str">
        <f t="shared" si="24"/>
        <v>整合</v>
      </c>
    </row>
    <row r="47" spans="1:30">
      <c r="A47" t="str">
        <f t="shared" si="13"/>
        <v>28.01_11</v>
      </c>
      <c r="B47" s="23">
        <f t="shared" si="14"/>
        <v>2250</v>
      </c>
      <c r="C47" s="67">
        <f t="shared" si="15"/>
        <v>365.33333333333331</v>
      </c>
      <c r="D47" s="96">
        <f t="shared" si="16"/>
        <v>1.117</v>
      </c>
      <c r="E47" s="96">
        <f t="shared" ref="E47:F47" si="27">G23</f>
        <v>2.72</v>
      </c>
      <c r="F47" s="89">
        <f t="shared" si="27"/>
        <v>646.79999999999995</v>
      </c>
      <c r="G47" s="62">
        <f t="shared" si="18"/>
        <v>-4.3999999999999997E-2</v>
      </c>
      <c r="H47" s="118">
        <f>INDEX(tm_ST_add_TM11_14_F1_raw!$F:$F,MATCH($A47,tm_ST_add_TM11_14_F1_raw!$A:$A,0))-INDEX(tm_ST_add_TM11_14_F1_raw!$G:$G,MATCH($A47,tm_ST_add_TM11_14_F1_raw!$A:$A,0))</f>
        <v>964852.16359160026</v>
      </c>
      <c r="I47" s="89">
        <f t="shared" si="19"/>
        <v>414.81176422682728</v>
      </c>
      <c r="J47" s="96">
        <f t="shared" si="20"/>
        <v>1.4467133703615065</v>
      </c>
      <c r="K47" s="96">
        <f t="shared" si="21"/>
        <v>-1.5592614669585816</v>
      </c>
      <c r="L47" s="96">
        <f t="shared" si="22"/>
        <v>-0.1125480965970751</v>
      </c>
      <c r="M47" s="96">
        <f t="shared" si="23"/>
        <v>-6.8548096597075101E-2</v>
      </c>
      <c r="N47" s="39" t="str">
        <f t="shared" si="24"/>
        <v>要確認</v>
      </c>
      <c r="O47" s="123" t="s">
        <v>1922</v>
      </c>
    </row>
    <row r="48" spans="1:30">
      <c r="A48" t="str">
        <f t="shared" si="13"/>
        <v>29.01_11</v>
      </c>
      <c r="B48" s="23">
        <f t="shared" si="14"/>
        <v>2250</v>
      </c>
      <c r="C48" s="67">
        <f t="shared" si="15"/>
        <v>365.33333333333331</v>
      </c>
      <c r="D48" s="96">
        <f t="shared" si="16"/>
        <v>1.18</v>
      </c>
      <c r="E48" s="96">
        <f t="shared" ref="E48:F48" si="28">G24</f>
        <v>2.76</v>
      </c>
      <c r="F48" s="89">
        <f t="shared" si="28"/>
        <v>646.79999999999995</v>
      </c>
      <c r="G48" s="62">
        <f t="shared" si="18"/>
        <v>-0.06</v>
      </c>
      <c r="H48" s="118">
        <f>INDEX(tm_ST_add_TM11_14_F1_raw!$F:$F,MATCH($A48,tm_ST_add_TM11_14_F1_raw!$A:$A,0))-INDEX(tm_ST_add_TM11_14_F1_raw!$G:$G,MATCH($A48,tm_ST_add_TM11_14_F1_raw!$A:$A,0))</f>
        <v>964852.16359160026</v>
      </c>
      <c r="I48" s="89">
        <f t="shared" si="19"/>
        <v>414.81176422682728</v>
      </c>
      <c r="J48" s="96">
        <f t="shared" si="20"/>
        <v>1.5061601447693396</v>
      </c>
      <c r="K48" s="96">
        <f t="shared" si="21"/>
        <v>-1.5592614669585816</v>
      </c>
      <c r="L48" s="96">
        <f t="shared" si="22"/>
        <v>-5.3101322189242017E-2</v>
      </c>
      <c r="M48" s="96">
        <f t="shared" si="23"/>
        <v>6.8986778107579805E-3</v>
      </c>
      <c r="N48" s="39" t="str">
        <f t="shared" si="24"/>
        <v>整合</v>
      </c>
    </row>
    <row r="49" spans="1:15">
      <c r="A49" t="str">
        <f t="shared" si="13"/>
        <v>30.01_11</v>
      </c>
      <c r="B49" s="23">
        <f t="shared" si="14"/>
        <v>2250</v>
      </c>
      <c r="C49" s="67">
        <f t="shared" si="15"/>
        <v>365.33333333333331</v>
      </c>
      <c r="D49" s="96">
        <f t="shared" si="16"/>
        <v>1.19</v>
      </c>
      <c r="E49" s="96">
        <f t="shared" ref="E49:F49" si="29">G25</f>
        <v>2.86</v>
      </c>
      <c r="F49" s="89">
        <f t="shared" si="29"/>
        <v>645.79999999999995</v>
      </c>
      <c r="G49" s="62">
        <f t="shared" si="18"/>
        <v>-0.105</v>
      </c>
      <c r="H49" s="118">
        <f>INDEX(tm_ST_add_TM11_14_F1_raw!$F:$F,MATCH($A49,tm_ST_add_TM11_14_F1_raw!$A:$A,0))-INDEX(tm_ST_add_TM11_14_F1_raw!$G:$G,MATCH($A49,tm_ST_add_TM11_14_F1_raw!$A:$A,0))</f>
        <v>964852.16359160026</v>
      </c>
      <c r="I49" s="89">
        <f t="shared" si="19"/>
        <v>414.81176422682728</v>
      </c>
      <c r="J49" s="96">
        <f t="shared" si="20"/>
        <v>1.4658149755483048</v>
      </c>
      <c r="K49" s="96">
        <f t="shared" si="21"/>
        <v>-1.5568507349441125</v>
      </c>
      <c r="L49" s="96">
        <f t="shared" si="22"/>
        <v>-9.1035759395807769E-2</v>
      </c>
      <c r="M49" s="96">
        <f t="shared" si="23"/>
        <v>1.3964240604192227E-2</v>
      </c>
      <c r="N49" s="39" t="str">
        <f t="shared" si="24"/>
        <v>整合</v>
      </c>
    </row>
    <row r="50" spans="1:15">
      <c r="A50" t="str">
        <f t="shared" si="13"/>
        <v>25.01_12</v>
      </c>
      <c r="B50" s="23">
        <f t="shared" si="14"/>
        <v>2500</v>
      </c>
      <c r="C50" s="67">
        <f t="shared" si="15"/>
        <v>365.33333333333331</v>
      </c>
      <c r="D50" s="96">
        <f t="shared" si="16"/>
        <v>0.79</v>
      </c>
      <c r="E50" s="96">
        <f t="shared" ref="E50:F50" si="30">G26</f>
        <v>1.78</v>
      </c>
      <c r="F50" s="89">
        <f t="shared" si="30"/>
        <v>679.6</v>
      </c>
      <c r="G50" s="62">
        <f t="shared" si="18"/>
        <v>-8.5999999999999993E-2</v>
      </c>
      <c r="H50" s="118">
        <f>INDEX(tm_ST_add_TM11_14_F1_raw!$F:$F,MATCH($A50,tm_ST_add_TM11_14_F1_raw!$A:$A,0))-INDEX(tm_ST_add_TM11_14_F1_raw!$G:$G,MATCH($A50,tm_ST_add_TM11_14_F1_raw!$A:$A,0))</f>
        <v>839091.99888317985</v>
      </c>
      <c r="I50" s="89">
        <f t="shared" si="19"/>
        <v>360.74462548717963</v>
      </c>
      <c r="J50" s="96">
        <f t="shared" si="20"/>
        <v>1.7978626501049906</v>
      </c>
      <c r="K50" s="96">
        <f t="shared" si="21"/>
        <v>-1.8838811502242383</v>
      </c>
      <c r="L50" s="96">
        <f t="shared" si="22"/>
        <v>-8.6018500119247721E-2</v>
      </c>
      <c r="M50" s="96">
        <f t="shared" si="23"/>
        <v>-1.8500119247727431E-5</v>
      </c>
      <c r="N50" s="39" t="str">
        <f t="shared" si="24"/>
        <v>整合</v>
      </c>
    </row>
    <row r="51" spans="1:15">
      <c r="A51" t="str">
        <f t="shared" si="13"/>
        <v>26.01_12</v>
      </c>
      <c r="B51" s="23">
        <f t="shared" si="14"/>
        <v>2500</v>
      </c>
      <c r="C51" s="67">
        <f t="shared" si="15"/>
        <v>365.33333333333331</v>
      </c>
      <c r="D51" s="96">
        <f t="shared" si="16"/>
        <v>0.96</v>
      </c>
      <c r="E51" s="96">
        <f t="shared" ref="E51:F51" si="31">G27</f>
        <v>2.2000000000000002</v>
      </c>
      <c r="F51" s="89">
        <f t="shared" si="31"/>
        <v>678.6</v>
      </c>
      <c r="G51" s="62">
        <f t="shared" si="18"/>
        <v>-0.114</v>
      </c>
      <c r="H51" s="118">
        <f>INDEX(tm_ST_add_TM11_14_F1_raw!$F:$F,MATCH($A51,tm_ST_add_TM11_14_F1_raw!$A:$A,0))-INDEX(tm_ST_add_TM11_14_F1_raw!$G:$G,MATCH($A51,tm_ST_add_TM11_14_F1_raw!$A:$A,0))</f>
        <v>839091.99888317985</v>
      </c>
      <c r="I51" s="89">
        <f t="shared" si="19"/>
        <v>360.74462548717963</v>
      </c>
      <c r="J51" s="96">
        <f t="shared" si="20"/>
        <v>1.7676569024737674</v>
      </c>
      <c r="K51" s="96">
        <f t="shared" si="21"/>
        <v>-1.8811091061538672</v>
      </c>
      <c r="L51" s="96">
        <f t="shared" si="22"/>
        <v>-0.11345220368009978</v>
      </c>
      <c r="M51" s="96">
        <f t="shared" si="23"/>
        <v>5.477963199002206E-4</v>
      </c>
      <c r="N51" s="39" t="str">
        <f t="shared" si="24"/>
        <v>整合</v>
      </c>
    </row>
    <row r="52" spans="1:15">
      <c r="A52" t="str">
        <f t="shared" si="13"/>
        <v>27.01_12</v>
      </c>
      <c r="B52" s="23">
        <f t="shared" si="14"/>
        <v>2500</v>
      </c>
      <c r="C52" s="67">
        <f t="shared" si="15"/>
        <v>365.33333333333331</v>
      </c>
      <c r="D52" s="96">
        <f t="shared" si="16"/>
        <v>0.96</v>
      </c>
      <c r="E52" s="96">
        <f t="shared" ref="E52:F52" si="32">G28</f>
        <v>2.25</v>
      </c>
      <c r="F52" s="89">
        <f t="shared" si="32"/>
        <v>679.6</v>
      </c>
      <c r="G52" s="62">
        <f t="shared" si="18"/>
        <v>-0.156</v>
      </c>
      <c r="H52" s="118">
        <f>INDEX(tm_ST_add_TM11_14_F1_raw!$F:$F,MATCH($A52,tm_ST_add_TM11_14_F1_raw!$A:$A,0))-INDEX(tm_ST_add_TM11_14_F1_raw!$G:$G,MATCH($A52,tm_ST_add_TM11_14_F1_raw!$A:$A,0))</f>
        <v>839091.99888317985</v>
      </c>
      <c r="I52" s="89">
        <f t="shared" si="19"/>
        <v>360.74462548717963</v>
      </c>
      <c r="J52" s="96">
        <f t="shared" si="20"/>
        <v>1.7283756379743502</v>
      </c>
      <c r="K52" s="96">
        <f t="shared" si="21"/>
        <v>-1.8838811502242383</v>
      </c>
      <c r="L52" s="96">
        <f t="shared" si="22"/>
        <v>-0.15550551224988807</v>
      </c>
      <c r="M52" s="96">
        <f t="shared" si="23"/>
        <v>4.9448775011193269E-4</v>
      </c>
      <c r="N52" s="39" t="str">
        <f t="shared" si="24"/>
        <v>整合</v>
      </c>
    </row>
    <row r="53" spans="1:15">
      <c r="A53" t="str">
        <f t="shared" si="13"/>
        <v>28.01_12</v>
      </c>
      <c r="B53" s="23">
        <f t="shared" si="14"/>
        <v>2500</v>
      </c>
      <c r="C53" s="67">
        <f t="shared" si="15"/>
        <v>365.33333333333331</v>
      </c>
      <c r="D53" s="96">
        <f t="shared" si="16"/>
        <v>1.18</v>
      </c>
      <c r="E53" s="96">
        <f t="shared" ref="E53:F53" si="33">G29</f>
        <v>2.66</v>
      </c>
      <c r="F53" s="89">
        <f t="shared" si="33"/>
        <v>675.7</v>
      </c>
      <c r="G53" s="62">
        <f t="shared" si="18"/>
        <v>-7.5999999999999998E-2</v>
      </c>
      <c r="H53" s="118">
        <f>INDEX(tm_ST_add_TM11_14_F1_raw!$F:$F,MATCH($A53,tm_ST_add_TM11_14_F1_raw!$A:$A,0))-INDEX(tm_ST_add_TM11_14_F1_raw!$G:$G,MATCH($A53,tm_ST_add_TM11_14_F1_raw!$A:$A,0))</f>
        <v>839091.99888317985</v>
      </c>
      <c r="I53" s="89">
        <f t="shared" si="19"/>
        <v>360.74462548717963</v>
      </c>
      <c r="J53" s="96">
        <f t="shared" si="20"/>
        <v>1.7970070954033128</v>
      </c>
      <c r="K53" s="96">
        <f t="shared" si="21"/>
        <v>-1.8730701783497907</v>
      </c>
      <c r="L53" s="96">
        <f t="shared" si="22"/>
        <v>-7.60630829464779E-2</v>
      </c>
      <c r="M53" s="96">
        <f t="shared" si="23"/>
        <v>-6.3082946477902024E-5</v>
      </c>
      <c r="N53" s="39" t="str">
        <f t="shared" si="24"/>
        <v>整合</v>
      </c>
    </row>
    <row r="54" spans="1:15">
      <c r="A54" t="str">
        <f t="shared" si="13"/>
        <v>29.01_12</v>
      </c>
      <c r="B54" s="23">
        <f t="shared" si="14"/>
        <v>2500</v>
      </c>
      <c r="C54" s="67">
        <f t="shared" si="15"/>
        <v>365.33333333333331</v>
      </c>
      <c r="D54" s="96">
        <f t="shared" si="16"/>
        <v>1.19</v>
      </c>
      <c r="E54" s="96">
        <f t="shared" ref="E54:F54" si="34">G30</f>
        <v>2.69</v>
      </c>
      <c r="F54" s="89">
        <f t="shared" si="34"/>
        <v>681.6</v>
      </c>
      <c r="G54" s="62">
        <f t="shared" si="18"/>
        <v>-9.7000000000000003E-2</v>
      </c>
      <c r="H54" s="118">
        <f>INDEX(tm_ST_add_TM11_14_F1_raw!$F:$F,MATCH($A54,tm_ST_add_TM11_14_F1_raw!$A:$A,0))-INDEX(tm_ST_add_TM11_14_F1_raw!$G:$G,MATCH($A54,tm_ST_add_TM11_14_F1_raw!$A:$A,0))</f>
        <v>839091.99888317985</v>
      </c>
      <c r="I54" s="89">
        <f t="shared" si="19"/>
        <v>360.74462548717963</v>
      </c>
      <c r="J54" s="96">
        <f t="shared" si="20"/>
        <v>1.7920251590289353</v>
      </c>
      <c r="K54" s="96">
        <f t="shared" si="21"/>
        <v>-1.8894252383649806</v>
      </c>
      <c r="L54" s="96">
        <f t="shared" si="22"/>
        <v>-9.740007933604522E-2</v>
      </c>
      <c r="M54" s="96">
        <f t="shared" si="23"/>
        <v>-4.0007933604521706E-4</v>
      </c>
      <c r="N54" s="39" t="str">
        <f t="shared" si="24"/>
        <v>整合</v>
      </c>
    </row>
    <row r="55" spans="1:15">
      <c r="A55" t="str">
        <f t="shared" si="13"/>
        <v>30.01_12</v>
      </c>
      <c r="B55" s="23">
        <f t="shared" si="14"/>
        <v>2500</v>
      </c>
      <c r="C55" s="67">
        <f t="shared" si="15"/>
        <v>365.33333333333331</v>
      </c>
      <c r="D55" s="96">
        <f t="shared" si="16"/>
        <v>1.1599999999999999</v>
      </c>
      <c r="E55" s="96">
        <f t="shared" ref="E55:F55" si="35">G31</f>
        <v>2.7</v>
      </c>
      <c r="F55" s="89">
        <f t="shared" si="35"/>
        <v>677.6</v>
      </c>
      <c r="G55" s="62">
        <f t="shared" si="18"/>
        <v>-0.13800000000000001</v>
      </c>
      <c r="H55" s="118">
        <f>INDEX(tm_ST_add_TM11_14_F1_raw!$F:$F,MATCH($A55,tm_ST_add_TM11_14_F1_raw!$A:$A,0))-INDEX(tm_ST_add_TM11_14_F1_raw!$G:$G,MATCH($A55,tm_ST_add_TM11_14_F1_raw!$A:$A,0))</f>
        <v>839091.99888317985</v>
      </c>
      <c r="I55" s="89">
        <f t="shared" si="19"/>
        <v>360.74462548717963</v>
      </c>
      <c r="J55" s="96">
        <f t="shared" si="20"/>
        <v>1.7403782465713942</v>
      </c>
      <c r="K55" s="96">
        <f t="shared" si="21"/>
        <v>-1.878337062083496</v>
      </c>
      <c r="L55" s="96">
        <f t="shared" si="22"/>
        <v>-0.13795881551210187</v>
      </c>
      <c r="M55" s="96">
        <f t="shared" si="23"/>
        <v>4.1184487898138222E-5</v>
      </c>
      <c r="N55" s="39" t="str">
        <f t="shared" si="24"/>
        <v>整合</v>
      </c>
    </row>
    <row r="56" spans="1:15">
      <c r="A56" t="str">
        <f t="shared" si="13"/>
        <v>26.01_14</v>
      </c>
      <c r="B56" s="23">
        <f t="shared" si="14"/>
        <v>2750</v>
      </c>
      <c r="C56" s="67">
        <f t="shared" si="15"/>
        <v>365.33333333333331</v>
      </c>
      <c r="D56" s="96">
        <f t="shared" si="16"/>
        <v>0.95</v>
      </c>
      <c r="E56" s="96">
        <f t="shared" ref="E56:F56" si="36">G32</f>
        <v>2.06</v>
      </c>
      <c r="F56" s="89">
        <f t="shared" si="36"/>
        <v>709.3</v>
      </c>
      <c r="G56" s="62">
        <f t="shared" si="18"/>
        <v>-0.11899999999999999</v>
      </c>
      <c r="H56" s="118">
        <f>INDEX(tm_ST_add_TM11_14_F1_raw!$F:$F,MATCH($A56,tm_ST_add_TM11_14_F1_raw!$A:$A,0))-INDEX(tm_ST_add_TM11_14_F1_raw!$G:$G,MATCH($A56,tm_ST_add_TM11_14_F1_raw!$A:$A,0))</f>
        <v>692257.60600924003</v>
      </c>
      <c r="I56" s="89">
        <f t="shared" si="19"/>
        <v>297.61719948806535</v>
      </c>
      <c r="J56" s="96">
        <f t="shared" si="20"/>
        <v>2.2643713426656387</v>
      </c>
      <c r="K56" s="96">
        <f t="shared" si="21"/>
        <v>-2.38326279939491</v>
      </c>
      <c r="L56" s="96">
        <f t="shared" si="22"/>
        <v>-0.11889145672927137</v>
      </c>
      <c r="M56" s="96">
        <f t="shared" si="23"/>
        <v>1.0854327072862269E-4</v>
      </c>
      <c r="N56" s="39" t="str">
        <f t="shared" si="24"/>
        <v>整合</v>
      </c>
      <c r="O56" s="123" t="s">
        <v>1928</v>
      </c>
    </row>
    <row r="57" spans="1:15">
      <c r="A57" t="str">
        <f t="shared" si="13"/>
        <v>27.01_14</v>
      </c>
      <c r="B57" s="23">
        <f t="shared" si="14"/>
        <v>2750</v>
      </c>
      <c r="C57" s="67">
        <f t="shared" si="15"/>
        <v>365.33333333333331</v>
      </c>
      <c r="D57" s="96">
        <f t="shared" si="16"/>
        <v>0.88</v>
      </c>
      <c r="E57" s="96">
        <f t="shared" ref="E57:F57" si="37">G33</f>
        <v>2.11</v>
      </c>
      <c r="F57" s="89">
        <f t="shared" si="37"/>
        <v>710.3</v>
      </c>
      <c r="G57" s="62">
        <f t="shared" si="18"/>
        <v>-0.33800000000000002</v>
      </c>
      <c r="H57" s="118">
        <f>INDEX(tm_ST_add_TM11_14_F1_raw!$F:$F,MATCH($A57,tm_ST_add_TM11_14_F1_raw!$A:$A,0))-INDEX(tm_ST_add_TM11_14_F1_raw!$G:$G,MATCH($A57,tm_ST_add_TM11_14_F1_raw!$A:$A,0))</f>
        <v>692257.60600924003</v>
      </c>
      <c r="I57" s="89">
        <f t="shared" si="19"/>
        <v>297.61719948806535</v>
      </c>
      <c r="J57" s="96">
        <f t="shared" si="20"/>
        <v>2.0478185931575315</v>
      </c>
      <c r="K57" s="96">
        <f t="shared" si="21"/>
        <v>-2.3866228202596989</v>
      </c>
      <c r="L57" s="96">
        <f t="shared" si="22"/>
        <v>-0.3388042271021674</v>
      </c>
      <c r="M57" s="96">
        <f t="shared" si="23"/>
        <v>-8.0422710216737636E-4</v>
      </c>
      <c r="N57" s="39" t="str">
        <f t="shared" si="24"/>
        <v>整合</v>
      </c>
    </row>
    <row r="58" spans="1:15">
      <c r="A58" t="str">
        <f t="shared" si="13"/>
        <v>28.01_14</v>
      </c>
      <c r="B58" s="23">
        <f t="shared" si="14"/>
        <v>2750</v>
      </c>
      <c r="C58" s="67">
        <f t="shared" si="15"/>
        <v>365.33333333333331</v>
      </c>
      <c r="D58" s="96">
        <f t="shared" si="16"/>
        <v>1.1200000000000001</v>
      </c>
      <c r="E58" s="96">
        <f t="shared" ref="E58:F58" si="38">G34</f>
        <v>2.56</v>
      </c>
      <c r="F58" s="89">
        <f t="shared" si="38"/>
        <v>708.3</v>
      </c>
      <c r="G58" s="62">
        <f t="shared" si="18"/>
        <v>-0.23100000000000001</v>
      </c>
      <c r="H58" s="118">
        <f>INDEX(tm_ST_add_TM11_14_F1_raw!$F:$F,MATCH($A58,tm_ST_add_TM11_14_F1_raw!$A:$A,0))-INDEX(tm_ST_add_TM11_14_F1_raw!$G:$G,MATCH($A58,tm_ST_add_TM11_14_F1_raw!$A:$A,0))</f>
        <v>692257.60600924003</v>
      </c>
      <c r="I58" s="89">
        <f t="shared" si="19"/>
        <v>297.61719948806535</v>
      </c>
      <c r="J58" s="96">
        <f t="shared" si="20"/>
        <v>2.1481733395551657</v>
      </c>
      <c r="K58" s="96">
        <f t="shared" si="21"/>
        <v>-2.3799027785301208</v>
      </c>
      <c r="L58" s="96">
        <f t="shared" si="22"/>
        <v>-0.23172943897495513</v>
      </c>
      <c r="M58" s="96">
        <f t="shared" si="23"/>
        <v>-7.2943897495511556E-4</v>
      </c>
      <c r="N58" s="39" t="str">
        <f t="shared" si="24"/>
        <v>整合</v>
      </c>
    </row>
    <row r="59" spans="1:15">
      <c r="A59" t="str">
        <f t="shared" si="13"/>
        <v>29.01_14</v>
      </c>
      <c r="B59" s="23">
        <f t="shared" si="14"/>
        <v>2750</v>
      </c>
      <c r="C59" s="67">
        <f t="shared" si="15"/>
        <v>365.33333333333331</v>
      </c>
      <c r="D59" s="96">
        <f t="shared" si="16"/>
        <v>1.1200000000000001</v>
      </c>
      <c r="E59" s="96">
        <f t="shared" ref="E59:F59" si="39">G35</f>
        <v>2.69</v>
      </c>
      <c r="F59" s="89">
        <f t="shared" si="39"/>
        <v>713.2</v>
      </c>
      <c r="G59" s="62">
        <f t="shared" si="18"/>
        <v>-0.35099999999999998</v>
      </c>
      <c r="H59" s="118">
        <f>INDEX(tm_ST_add_TM11_14_F1_raw!$F:$F,MATCH($A59,tm_ST_add_TM11_14_F1_raw!$A:$A,0))-INDEX(tm_ST_add_TM11_14_F1_raw!$G:$G,MATCH($A59,tm_ST_add_TM11_14_F1_raw!$A:$A,0))</f>
        <v>692257.60600924003</v>
      </c>
      <c r="I59" s="89">
        <f t="shared" si="19"/>
        <v>297.61719948806535</v>
      </c>
      <c r="J59" s="96">
        <f t="shared" si="20"/>
        <v>2.044358271100827</v>
      </c>
      <c r="K59" s="96">
        <f t="shared" si="21"/>
        <v>-2.3963668807675877</v>
      </c>
      <c r="L59" s="96">
        <f t="shared" si="22"/>
        <v>-0.35200860966676073</v>
      </c>
      <c r="M59" s="96">
        <f t="shared" si="23"/>
        <v>-1.0086096667607514E-3</v>
      </c>
      <c r="N59" s="39" t="str">
        <f t="shared" si="24"/>
        <v>整合</v>
      </c>
    </row>
    <row r="60" spans="1:15">
      <c r="A60" t="str">
        <f t="shared" si="13"/>
        <v>30.01_14</v>
      </c>
      <c r="B60" s="23">
        <f t="shared" si="14"/>
        <v>2750</v>
      </c>
      <c r="C60" s="67">
        <f t="shared" si="15"/>
        <v>365.33333333333331</v>
      </c>
      <c r="D60" s="96">
        <f t="shared" si="16"/>
        <v>1.1299999999999999</v>
      </c>
      <c r="E60" s="96">
        <f t="shared" ref="E60:F60" si="40">G36</f>
        <v>2.79</v>
      </c>
      <c r="F60" s="89">
        <f t="shared" si="40"/>
        <v>707.3</v>
      </c>
      <c r="G60" s="62">
        <f t="shared" si="18"/>
        <v>-0.38700000000000001</v>
      </c>
      <c r="H60" s="118">
        <f>INDEX(tm_ST_add_TM11_14_F1_raw!$F:$F,MATCH($A60,tm_ST_add_TM11_14_F1_raw!$A:$A,0))-INDEX(tm_ST_add_TM11_14_F1_raw!$G:$G,MATCH($A60,tm_ST_add_TM11_14_F1_raw!$A:$A,0))</f>
        <v>692257.60600924003</v>
      </c>
      <c r="I60" s="89">
        <f t="shared" si="19"/>
        <v>297.61719948806535</v>
      </c>
      <c r="J60" s="96">
        <f t="shared" si="20"/>
        <v>1.9886827434284378</v>
      </c>
      <c r="K60" s="96">
        <f t="shared" si="21"/>
        <v>-2.3765427576653315</v>
      </c>
      <c r="L60" s="96">
        <f t="shared" si="22"/>
        <v>-0.38786001423689376</v>
      </c>
      <c r="M60" s="96">
        <f t="shared" si="23"/>
        <v>-8.600142368937469E-4</v>
      </c>
      <c r="N60" s="39" t="str">
        <f t="shared" si="24"/>
        <v>整合</v>
      </c>
    </row>
    <row r="61" spans="1:15">
      <c r="A61" s="39" t="s">
        <v>1867</v>
      </c>
      <c r="B61" s="117">
        <f>COUNTIF(N43:N60,"要確認")</f>
        <v>1</v>
      </c>
      <c r="C61" t="s">
        <v>1868</v>
      </c>
      <c r="D61" s="96" cm="1">
        <f t="array" ref="D61">SUMPRODUCT(ABS(M43:M60))/COUNT(M43:M60)</f>
        <v>5.2908624905031376E-3</v>
      </c>
      <c r="E61" t="s">
        <v>1869</v>
      </c>
      <c r="F61" s="96" cm="1">
        <f t="array" ref="F61">MAX(ABS(M43:M60))</f>
        <v>6.8548096597075101E-2</v>
      </c>
      <c r="G61" s="123" t="s">
        <v>1923</v>
      </c>
    </row>
    <row r="63" spans="1:15">
      <c r="A63" s="102" t="s">
        <v>1870</v>
      </c>
      <c r="B63" s="39" t="s">
        <v>1871</v>
      </c>
      <c r="C63" s="39" t="s">
        <v>1872</v>
      </c>
      <c r="D63" s="39" t="s">
        <v>1873</v>
      </c>
      <c r="E63" s="39" t="s">
        <v>293</v>
      </c>
    </row>
    <row r="64" spans="1:15">
      <c r="A64" s="123" t="s">
        <v>1924</v>
      </c>
      <c r="B64" s="96">
        <f>L32/$B$8/10^6</f>
        <v>2.0600001534177204</v>
      </c>
      <c r="C64" s="96">
        <f>4*C56*D56/(B64*I56)-F56/I56</f>
        <v>-0.11889162536745745</v>
      </c>
      <c r="D64" s="96">
        <f>C64-G56</f>
        <v>1.0837463254254054E-4</v>
      </c>
      <c r="E64" s="123" t="s">
        <v>1925</v>
      </c>
    </row>
    <row r="65" spans="1:7">
      <c r="A65" s="123" t="s">
        <v>1926</v>
      </c>
      <c r="B65" s="92">
        <v>1.17</v>
      </c>
      <c r="C65" s="96">
        <f>4*C47*B65/(E47*I47)-F47/I47</f>
        <v>-4.3903684216448413E-2</v>
      </c>
      <c r="D65" s="96">
        <f>C65-G47</f>
        <v>9.6315783551584322E-5</v>
      </c>
      <c r="E65" s="123" t="s">
        <v>1927</v>
      </c>
    </row>
    <row r="68" spans="1:7">
      <c r="A68" s="90" t="s">
        <v>1874</v>
      </c>
    </row>
    <row r="69" spans="1:7">
      <c r="A69" s="82" t="s">
        <v>1875</v>
      </c>
    </row>
    <row r="70" spans="1:7">
      <c r="A70" s="84" t="s">
        <v>1876</v>
      </c>
      <c r="B70" s="84" t="s">
        <v>928</v>
      </c>
      <c r="C70" s="84" t="s">
        <v>1877</v>
      </c>
      <c r="D70" s="84" t="s">
        <v>1878</v>
      </c>
      <c r="E70" s="84" t="s">
        <v>1879</v>
      </c>
      <c r="F70" s="84" t="s">
        <v>1880</v>
      </c>
      <c r="G70" s="84" t="s">
        <v>1746</v>
      </c>
    </row>
    <row r="71" spans="1:7">
      <c r="A71" t="s">
        <v>1881</v>
      </c>
      <c r="B71" s="92">
        <v>0.79</v>
      </c>
      <c r="C71" s="23">
        <f t="shared" ref="C71:C76" si="41">COUNTIF($I$19:$I$36,B71)</f>
        <v>2</v>
      </c>
      <c r="D71" t="s">
        <v>1882</v>
      </c>
      <c r="E71" t="s">
        <v>1883</v>
      </c>
      <c r="F71" s="23">
        <f t="shared" ref="F71:F76" si="42">COUNTIF($Q$19:$Q$36,INDEX($Q$19:$Q$36,MATCH(B71,$I$19:$I$36,0)))</f>
        <v>2</v>
      </c>
      <c r="G71" t="s">
        <v>1884</v>
      </c>
    </row>
    <row r="72" spans="1:7">
      <c r="A72" t="s">
        <v>1881</v>
      </c>
      <c r="B72" s="92">
        <v>0.95</v>
      </c>
      <c r="C72" s="23">
        <f t="shared" si="41"/>
        <v>2</v>
      </c>
      <c r="D72" t="s">
        <v>1885</v>
      </c>
      <c r="E72" t="s">
        <v>1886</v>
      </c>
      <c r="F72" s="23">
        <f t="shared" si="42"/>
        <v>2</v>
      </c>
      <c r="G72" t="s">
        <v>1887</v>
      </c>
    </row>
    <row r="73" spans="1:7">
      <c r="A73" t="s">
        <v>1881</v>
      </c>
      <c r="B73" s="92">
        <v>0.96</v>
      </c>
      <c r="C73" s="23">
        <f t="shared" si="41"/>
        <v>2</v>
      </c>
      <c r="D73" t="s">
        <v>1888</v>
      </c>
      <c r="E73" t="s">
        <v>1889</v>
      </c>
      <c r="F73" s="23">
        <f t="shared" si="42"/>
        <v>2</v>
      </c>
      <c r="G73" t="s">
        <v>1887</v>
      </c>
    </row>
    <row r="74" spans="1:7">
      <c r="A74" t="s">
        <v>1881</v>
      </c>
      <c r="B74" s="92">
        <v>1.1200000000000001</v>
      </c>
      <c r="C74" s="23">
        <f t="shared" si="41"/>
        <v>2</v>
      </c>
      <c r="D74" t="s">
        <v>1890</v>
      </c>
      <c r="E74" t="s">
        <v>1891</v>
      </c>
      <c r="F74" s="23">
        <f t="shared" si="42"/>
        <v>2</v>
      </c>
      <c r="G74" t="s">
        <v>1887</v>
      </c>
    </row>
    <row r="75" spans="1:7">
      <c r="A75" t="s">
        <v>1881</v>
      </c>
      <c r="B75" s="92">
        <v>1.18</v>
      </c>
      <c r="C75" s="23">
        <f t="shared" si="41"/>
        <v>2</v>
      </c>
      <c r="D75" t="s">
        <v>1892</v>
      </c>
      <c r="E75" t="s">
        <v>1886</v>
      </c>
      <c r="F75" s="23">
        <f t="shared" si="42"/>
        <v>2</v>
      </c>
      <c r="G75" t="s">
        <v>1887</v>
      </c>
    </row>
    <row r="76" spans="1:7">
      <c r="A76" t="s">
        <v>1881</v>
      </c>
      <c r="B76" s="92">
        <v>1.19</v>
      </c>
      <c r="C76" s="23">
        <f t="shared" si="41"/>
        <v>2</v>
      </c>
      <c r="D76" t="s">
        <v>1893</v>
      </c>
      <c r="E76" t="s">
        <v>1886</v>
      </c>
      <c r="F76" s="23">
        <f t="shared" si="42"/>
        <v>2</v>
      </c>
      <c r="G76" t="s">
        <v>1887</v>
      </c>
    </row>
    <row r="77" spans="1:7">
      <c r="A77" t="s">
        <v>547</v>
      </c>
      <c r="B77" s="92">
        <v>2.69</v>
      </c>
      <c r="C77" s="23">
        <f>COUNTIF($G$19:$G$36,B77)</f>
        <v>2</v>
      </c>
      <c r="D77" t="s">
        <v>1894</v>
      </c>
      <c r="E77" t="s">
        <v>1895</v>
      </c>
      <c r="F77" s="23">
        <f>COUNTIF($L$19:$L$36,INDEX($L$19:$L$36,MATCH(B77,$G$19:$G$36,0)))</f>
        <v>2</v>
      </c>
      <c r="G77" t="s">
        <v>1896</v>
      </c>
    </row>
    <row r="78" spans="1:7">
      <c r="A78" s="39" t="s">
        <v>1897</v>
      </c>
      <c r="B78" s="117" cm="1">
        <f t="array" ref="B78">SUMPRODUCT((COUNTIFS($D$19:$D$36,$D$19:$D$36,$G$19:$G$36,$G$19:$G$36,$H$19:$H$36,$H$19:$H$36,$I$19:$I$36,$I$19:$I$36,$J$19:$J$36,$J$19:$J$36)&gt;1)*1)</f>
        <v>0</v>
      </c>
      <c r="C78" t="s">
        <v>1898</v>
      </c>
    </row>
    <row r="79" spans="1:7">
      <c r="A79" s="82" t="s">
        <v>1899</v>
      </c>
    </row>
    <row r="82" spans="1:6">
      <c r="A82" s="102" t="s">
        <v>1973</v>
      </c>
    </row>
    <row r="83" spans="1:6">
      <c r="A83" s="84" t="s">
        <v>1900</v>
      </c>
      <c r="B83" s="84" t="s">
        <v>1901</v>
      </c>
      <c r="C83" s="84" t="s">
        <v>1902</v>
      </c>
      <c r="D83" s="84" t="s">
        <v>1903</v>
      </c>
      <c r="E83" s="84" t="s">
        <v>1904</v>
      </c>
      <c r="F83" s="84" t="s">
        <v>1905</v>
      </c>
    </row>
    <row r="84" spans="1:6">
      <c r="A84" t="s">
        <v>1906</v>
      </c>
      <c r="B84" s="108" t="str">
        <f>internal_H52K_hypotheses!A9</f>
        <v>4. 長さ／上流履歴効果</v>
      </c>
      <c r="C84" s="108" t="str">
        <f>internal_H52K_hypotheses!F9</f>
        <v>支持寄り（半段上げ。補正材料化は不可、診断材料扱い）</v>
      </c>
      <c r="D84" t="s">
        <v>1907</v>
      </c>
      <c r="E84" s="102" t="s">
        <v>1908</v>
      </c>
      <c r="F84" s="63" t="s">
        <v>1974</v>
      </c>
    </row>
    <row r="85" spans="1:6">
      <c r="A85" t="s">
        <v>1909</v>
      </c>
      <c r="B85" s="108" t="str">
        <f>internal_H52K_hypotheses!A10</f>
        <v>5. 装置差・出典差</v>
      </c>
      <c r="C85" s="108" t="str">
        <f>internal_H52K_hypotheses!F10</f>
        <v>部分的に反証寄り（出典差はかなり弱化。細部装置差のみ留保）</v>
      </c>
      <c r="D85" t="s">
        <v>1910</v>
      </c>
      <c r="E85" s="102" t="s">
        <v>1911</v>
      </c>
      <c r="F85" s="63" t="s">
        <v>1975</v>
      </c>
    </row>
    <row r="86" spans="1:6">
      <c r="A86" t="s">
        <v>1912</v>
      </c>
      <c r="B86" s="108" t="str">
        <f>internal_H52K_hypotheses!A11</f>
        <v>6. 流動安定性に関する残留留保（旧: 流動不安定）</v>
      </c>
      <c r="C86" s="108" t="str">
        <f>internal_H52K_hypotheses!F11</f>
        <v>積極的な支持なし。internal限定の残留留保（未解決問題としては扱わず、表舞台・PPT本編には出さない）</v>
      </c>
      <c r="D86" t="s">
        <v>1913</v>
      </c>
      <c r="E86" s="102" t="s">
        <v>1914</v>
      </c>
      <c r="F86" s="63" t="s">
        <v>1976</v>
      </c>
    </row>
    <row r="87" spans="1:6">
      <c r="A87" t="s">
        <v>1915</v>
      </c>
      <c r="B87" s="108" t="str">
        <f>internal_H52K_hypotheses!A13</f>
        <v>8. 入力・単位・換算問題</v>
      </c>
      <c r="C87" s="108" t="str">
        <f>internal_H52K_hypotheses!F13</f>
        <v>閉鎖寄り（28.01_11のみ原表内部整合の単一点注意。T&amp;M追加18点の診断材料としての使用を妨げない）</v>
      </c>
      <c r="D87" s="123" t="s">
        <v>1929</v>
      </c>
      <c r="E87" s="122" t="s">
        <v>1930</v>
      </c>
      <c r="F87" s="123" t="s">
        <v>1931</v>
      </c>
    </row>
    <row r="89" spans="1:6">
      <c r="A89" s="102" t="s">
        <v>1916</v>
      </c>
    </row>
    <row r="90" spans="1:6">
      <c r="A90" t="s">
        <v>1917</v>
      </c>
    </row>
    <row r="91" spans="1:6">
      <c r="A91" s="123" t="s">
        <v>1932</v>
      </c>
    </row>
    <row r="92" spans="1:6">
      <c r="A92" t="s">
        <v>1918</v>
      </c>
    </row>
    <row r="93" spans="1:6">
      <c r="A93" s="130" t="s">
        <v>1967</v>
      </c>
    </row>
  </sheetData>
  <phoneticPr fontId="1"/>
  <conditionalFormatting sqref="M43:M60">
    <cfRule type="expression" dxfId="6" priority="7">
      <formula>ABS(M43)&gt;=$B$13</formula>
    </cfRule>
  </conditionalFormatting>
  <conditionalFormatting sqref="N43:N60">
    <cfRule type="containsText" dxfId="5" priority="3" operator="containsText" text="要確認">
      <formula>NOT(ISERROR(SEARCH("要確認",N43)))</formula>
    </cfRule>
    <cfRule type="containsText" dxfId="4" priority="4" operator="containsText" text="整合">
      <formula>NOT(ISERROR(SEARCH("整合",N43)))</formula>
    </cfRule>
  </conditionalFormatting>
  <conditionalFormatting sqref="W19:AA36">
    <cfRule type="expression" dxfId="3" priority="5">
      <formula>ABS(W19)&gt;=$B$11</formula>
    </cfRule>
  </conditionalFormatting>
  <conditionalFormatting sqref="AB19:AB36">
    <cfRule type="expression" dxfId="2" priority="6">
      <formula>ABS(AB19)&gt;=$B$12</formula>
    </cfRule>
  </conditionalFormatting>
  <conditionalFormatting sqref="AD19:AD36">
    <cfRule type="containsText" dxfId="1" priority="1" operator="containsText" text="要確認">
      <formula>NOT(ISERROR(SEARCH("要確認",AD19)))</formula>
    </cfRule>
    <cfRule type="containsText" dxfId="0" priority="2" operator="containsText" text="一致">
      <formula>NOT(ISERROR(SEARCH("一致",AD19)))</formula>
    </cfRule>
  </conditionalFormatting>
  <pageMargins left="0.7" right="0.7" top="0.75" bottom="0.75" header="0.3" footer="0.3"/>
  <legacy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73CC8-14FD-4759-BAE9-004F667DD4EB}">
  <dimension ref="A1:P39"/>
  <sheetViews>
    <sheetView topLeftCell="A15" zoomScale="70" zoomScaleNormal="70" workbookViewId="0"/>
  </sheetViews>
  <sheetFormatPr defaultRowHeight="13.5"/>
  <cols>
    <col min="1" max="1" width="15.125" customWidth="1"/>
    <col min="2" max="2" width="11.625" customWidth="1"/>
    <col min="3" max="3" width="25.625" customWidth="1"/>
    <col min="4" max="4" width="12.875" customWidth="1"/>
    <col min="5" max="5" width="21" customWidth="1"/>
    <col min="6" max="6" width="35" customWidth="1"/>
    <col min="7" max="7" width="25.625" customWidth="1"/>
    <col min="8" max="9" width="8.125" customWidth="1"/>
    <col min="10" max="10" width="10.5" customWidth="1"/>
    <col min="11" max="12" width="12.875" customWidth="1"/>
    <col min="13" max="13" width="56" customWidth="1"/>
    <col min="14" max="15" width="44.375" customWidth="1"/>
    <col min="16" max="16" width="42" customWidth="1"/>
  </cols>
  <sheetData>
    <row r="1" spans="1:16" ht="15">
      <c r="A1" s="43" t="s">
        <v>1758</v>
      </c>
    </row>
    <row r="2" spans="1:16">
      <c r="A2" s="82" t="s">
        <v>1759</v>
      </c>
    </row>
    <row r="3" spans="1:16">
      <c r="A3" s="82" t="s">
        <v>1760</v>
      </c>
    </row>
    <row r="4" spans="1:16">
      <c r="A4" s="82" t="s">
        <v>1761</v>
      </c>
    </row>
    <row r="6" spans="1:16">
      <c r="A6" s="83" t="s">
        <v>1762</v>
      </c>
    </row>
    <row r="7" spans="1:16">
      <c r="A7" s="84" t="s">
        <v>1763</v>
      </c>
      <c r="B7" s="84" t="s">
        <v>1764</v>
      </c>
      <c r="C7" s="84" t="s">
        <v>1765</v>
      </c>
      <c r="D7" s="84" t="s">
        <v>1766</v>
      </c>
      <c r="E7" s="84" t="s">
        <v>1767</v>
      </c>
      <c r="F7" s="119" t="s">
        <v>1768</v>
      </c>
      <c r="G7" s="119" t="s">
        <v>1769</v>
      </c>
      <c r="H7" s="84" t="s">
        <v>1770</v>
      </c>
      <c r="I7" s="84" t="s">
        <v>1771</v>
      </c>
      <c r="J7" s="84" t="s">
        <v>1772</v>
      </c>
      <c r="K7" s="84" t="s">
        <v>1773</v>
      </c>
      <c r="L7" s="84" t="s">
        <v>1774</v>
      </c>
      <c r="M7" s="119" t="s">
        <v>1775</v>
      </c>
      <c r="N7" s="119" t="s">
        <v>1776</v>
      </c>
      <c r="O7" s="119" t="s">
        <v>1777</v>
      </c>
      <c r="P7" s="119" t="s">
        <v>1778</v>
      </c>
    </row>
    <row r="8" spans="1:16" ht="67.5">
      <c r="A8" s="85" t="s">
        <v>1779</v>
      </c>
      <c r="B8" s="86" t="s">
        <v>1443</v>
      </c>
      <c r="C8" s="86" t="s">
        <v>1780</v>
      </c>
      <c r="D8" s="86" t="s">
        <v>1781</v>
      </c>
      <c r="E8" s="86" t="s">
        <v>1782</v>
      </c>
      <c r="F8" s="120" t="s">
        <v>1783</v>
      </c>
      <c r="G8" s="120" t="s">
        <v>1784</v>
      </c>
      <c r="H8" s="87">
        <v>7.4999999999999997E-2</v>
      </c>
      <c r="I8" s="88">
        <v>6</v>
      </c>
      <c r="J8" s="88">
        <f>I8/H8</f>
        <v>80</v>
      </c>
      <c r="K8" s="86" t="s">
        <v>1785</v>
      </c>
      <c r="L8" s="86" t="s">
        <v>1786</v>
      </c>
      <c r="M8" s="120" t="s">
        <v>1787</v>
      </c>
      <c r="N8" s="124" t="s">
        <v>1933</v>
      </c>
      <c r="O8" s="124" t="s">
        <v>1934</v>
      </c>
      <c r="P8" s="124" t="s">
        <v>1935</v>
      </c>
    </row>
    <row r="9" spans="1:16" ht="67.5">
      <c r="A9" t="s">
        <v>1788</v>
      </c>
      <c r="B9" t="s">
        <v>1282</v>
      </c>
      <c r="C9">
        <v>24.01</v>
      </c>
      <c r="D9" t="s">
        <v>1781</v>
      </c>
      <c r="E9" t="s">
        <v>1782</v>
      </c>
      <c r="F9" s="9" t="s">
        <v>1789</v>
      </c>
      <c r="G9" s="9" t="s">
        <v>1790</v>
      </c>
      <c r="H9" s="62">
        <v>7.4999999999999997E-2</v>
      </c>
      <c r="I9" s="89">
        <v>27.4</v>
      </c>
      <c r="J9" s="89">
        <f>I9/H9</f>
        <v>365.33333333333331</v>
      </c>
      <c r="K9" t="s">
        <v>1785</v>
      </c>
      <c r="L9" t="s">
        <v>1786</v>
      </c>
      <c r="M9" s="9" t="s">
        <v>1787</v>
      </c>
      <c r="N9" s="124" t="s">
        <v>1933</v>
      </c>
      <c r="O9" s="124" t="s">
        <v>1934</v>
      </c>
      <c r="P9" s="124" t="s">
        <v>1935</v>
      </c>
    </row>
    <row r="10" spans="1:16" ht="67.5">
      <c r="A10" t="s">
        <v>1788</v>
      </c>
      <c r="B10" t="s">
        <v>1282</v>
      </c>
      <c r="C10">
        <v>25.01</v>
      </c>
      <c r="D10" t="s">
        <v>1781</v>
      </c>
      <c r="E10" t="s">
        <v>1782</v>
      </c>
      <c r="F10" s="9" t="s">
        <v>1789</v>
      </c>
      <c r="G10" s="9" t="s">
        <v>1790</v>
      </c>
      <c r="H10" s="62">
        <v>7.4999999999999997E-2</v>
      </c>
      <c r="I10" s="89">
        <v>27.4</v>
      </c>
      <c r="J10" s="89">
        <f t="shared" ref="J10:J26" si="0">I10/H10</f>
        <v>365.33333333333331</v>
      </c>
      <c r="K10" t="s">
        <v>1785</v>
      </c>
      <c r="L10" t="s">
        <v>1786</v>
      </c>
      <c r="M10" s="9" t="s">
        <v>1787</v>
      </c>
      <c r="N10" s="124" t="s">
        <v>1933</v>
      </c>
      <c r="O10" s="124" t="s">
        <v>1934</v>
      </c>
      <c r="P10" s="124" t="s">
        <v>1935</v>
      </c>
    </row>
    <row r="11" spans="1:16" ht="67.5">
      <c r="A11" t="s">
        <v>1788</v>
      </c>
      <c r="B11" t="s">
        <v>1282</v>
      </c>
      <c r="C11">
        <v>26.01</v>
      </c>
      <c r="D11" t="s">
        <v>1781</v>
      </c>
      <c r="E11" t="s">
        <v>1782</v>
      </c>
      <c r="F11" s="9" t="s">
        <v>1789</v>
      </c>
      <c r="G11" s="9" t="s">
        <v>1790</v>
      </c>
      <c r="H11" s="62">
        <v>7.4999999999999997E-2</v>
      </c>
      <c r="I11" s="89">
        <v>27.4</v>
      </c>
      <c r="J11" s="89">
        <f t="shared" si="0"/>
        <v>365.33333333333331</v>
      </c>
      <c r="K11" t="s">
        <v>1785</v>
      </c>
      <c r="L11" t="s">
        <v>1786</v>
      </c>
      <c r="M11" s="9" t="s">
        <v>1787</v>
      </c>
      <c r="N11" s="124" t="s">
        <v>1933</v>
      </c>
      <c r="O11" s="124" t="s">
        <v>1934</v>
      </c>
      <c r="P11" s="124" t="s">
        <v>1935</v>
      </c>
    </row>
    <row r="12" spans="1:16" ht="67.5">
      <c r="A12" t="s">
        <v>1788</v>
      </c>
      <c r="B12" t="s">
        <v>1282</v>
      </c>
      <c r="C12">
        <v>27.01</v>
      </c>
      <c r="D12" t="s">
        <v>1781</v>
      </c>
      <c r="E12" t="s">
        <v>1782</v>
      </c>
      <c r="F12" s="9" t="s">
        <v>1789</v>
      </c>
      <c r="G12" s="9" t="s">
        <v>1790</v>
      </c>
      <c r="H12" s="62">
        <v>7.4999999999999997E-2</v>
      </c>
      <c r="I12" s="89">
        <v>27.4</v>
      </c>
      <c r="J12" s="89">
        <f t="shared" si="0"/>
        <v>365.33333333333331</v>
      </c>
      <c r="K12" t="s">
        <v>1785</v>
      </c>
      <c r="L12" t="s">
        <v>1786</v>
      </c>
      <c r="M12" s="9" t="s">
        <v>1787</v>
      </c>
      <c r="N12" s="124" t="s">
        <v>1933</v>
      </c>
      <c r="O12" s="124" t="s">
        <v>1934</v>
      </c>
      <c r="P12" s="124" t="s">
        <v>1935</v>
      </c>
    </row>
    <row r="13" spans="1:16" ht="67.5">
      <c r="A13" t="s">
        <v>1788</v>
      </c>
      <c r="B13" t="s">
        <v>1282</v>
      </c>
      <c r="C13">
        <v>28.01</v>
      </c>
      <c r="D13" t="s">
        <v>1781</v>
      </c>
      <c r="E13" t="s">
        <v>1782</v>
      </c>
      <c r="F13" s="9" t="s">
        <v>1789</v>
      </c>
      <c r="G13" s="9" t="s">
        <v>1790</v>
      </c>
      <c r="H13" s="62">
        <v>7.4999999999999997E-2</v>
      </c>
      <c r="I13" s="89">
        <v>27.4</v>
      </c>
      <c r="J13" s="89">
        <f t="shared" si="0"/>
        <v>365.33333333333331</v>
      </c>
      <c r="K13" t="s">
        <v>1785</v>
      </c>
      <c r="L13" t="s">
        <v>1786</v>
      </c>
      <c r="M13" s="9" t="s">
        <v>1787</v>
      </c>
      <c r="N13" s="124" t="s">
        <v>1933</v>
      </c>
      <c r="O13" s="124" t="s">
        <v>1934</v>
      </c>
      <c r="P13" s="124" t="s">
        <v>1935</v>
      </c>
    </row>
    <row r="14" spans="1:16" ht="67.5">
      <c r="A14" t="s">
        <v>1788</v>
      </c>
      <c r="B14" t="s">
        <v>1282</v>
      </c>
      <c r="C14">
        <v>29.01</v>
      </c>
      <c r="D14" t="s">
        <v>1781</v>
      </c>
      <c r="E14" t="s">
        <v>1782</v>
      </c>
      <c r="F14" s="9" t="s">
        <v>1789</v>
      </c>
      <c r="G14" s="9" t="s">
        <v>1790</v>
      </c>
      <c r="H14" s="62">
        <v>7.4999999999999997E-2</v>
      </c>
      <c r="I14" s="89">
        <v>27.4</v>
      </c>
      <c r="J14" s="89">
        <f t="shared" si="0"/>
        <v>365.33333333333331</v>
      </c>
      <c r="K14" t="s">
        <v>1785</v>
      </c>
      <c r="L14" t="s">
        <v>1786</v>
      </c>
      <c r="M14" s="9" t="s">
        <v>1787</v>
      </c>
      <c r="N14" s="124" t="s">
        <v>1933</v>
      </c>
      <c r="O14" s="124" t="s">
        <v>1934</v>
      </c>
      <c r="P14" s="124" t="s">
        <v>1935</v>
      </c>
    </row>
    <row r="15" spans="1:16" ht="67.5">
      <c r="A15" t="s">
        <v>1788</v>
      </c>
      <c r="B15" t="s">
        <v>1282</v>
      </c>
      <c r="C15">
        <v>30.01</v>
      </c>
      <c r="D15" t="s">
        <v>1781</v>
      </c>
      <c r="E15" t="s">
        <v>1782</v>
      </c>
      <c r="F15" s="9" t="s">
        <v>1789</v>
      </c>
      <c r="G15" s="9" t="s">
        <v>1790</v>
      </c>
      <c r="H15" s="62">
        <v>7.4999999999999997E-2</v>
      </c>
      <c r="I15" s="89">
        <v>27.4</v>
      </c>
      <c r="J15" s="89">
        <f t="shared" si="0"/>
        <v>365.33333333333331</v>
      </c>
      <c r="K15" t="s">
        <v>1785</v>
      </c>
      <c r="L15" t="s">
        <v>1786</v>
      </c>
      <c r="M15" s="9" t="s">
        <v>1787</v>
      </c>
      <c r="N15" s="124" t="s">
        <v>1933</v>
      </c>
      <c r="O15" s="124" t="s">
        <v>1934</v>
      </c>
      <c r="P15" s="124" t="s">
        <v>1935</v>
      </c>
    </row>
    <row r="16" spans="1:16" ht="67.5">
      <c r="A16" t="s">
        <v>1788</v>
      </c>
      <c r="B16" t="s">
        <v>1284</v>
      </c>
      <c r="C16">
        <v>25.01</v>
      </c>
      <c r="D16" t="s">
        <v>1781</v>
      </c>
      <c r="E16" t="s">
        <v>1782</v>
      </c>
      <c r="F16" s="9" t="s">
        <v>1789</v>
      </c>
      <c r="G16" s="9" t="s">
        <v>1790</v>
      </c>
      <c r="H16" s="62">
        <v>7.4999999999999997E-2</v>
      </c>
      <c r="I16" s="89">
        <v>27.4</v>
      </c>
      <c r="J16" s="89">
        <f t="shared" si="0"/>
        <v>365.33333333333331</v>
      </c>
      <c r="K16" t="s">
        <v>1785</v>
      </c>
      <c r="L16" t="s">
        <v>1786</v>
      </c>
      <c r="M16" s="9" t="s">
        <v>1787</v>
      </c>
      <c r="N16" s="124" t="s">
        <v>1933</v>
      </c>
      <c r="O16" s="124" t="s">
        <v>1934</v>
      </c>
      <c r="P16" s="124" t="s">
        <v>1935</v>
      </c>
    </row>
    <row r="17" spans="1:16" ht="67.5">
      <c r="A17" t="s">
        <v>1788</v>
      </c>
      <c r="B17" t="s">
        <v>1284</v>
      </c>
      <c r="C17">
        <v>26.01</v>
      </c>
      <c r="D17" t="s">
        <v>1781</v>
      </c>
      <c r="E17" t="s">
        <v>1782</v>
      </c>
      <c r="F17" s="9" t="s">
        <v>1789</v>
      </c>
      <c r="G17" s="9" t="s">
        <v>1790</v>
      </c>
      <c r="H17" s="62">
        <v>7.4999999999999997E-2</v>
      </c>
      <c r="I17" s="89">
        <v>27.4</v>
      </c>
      <c r="J17" s="89">
        <f t="shared" si="0"/>
        <v>365.33333333333331</v>
      </c>
      <c r="K17" t="s">
        <v>1785</v>
      </c>
      <c r="L17" t="s">
        <v>1786</v>
      </c>
      <c r="M17" s="9" t="s">
        <v>1787</v>
      </c>
      <c r="N17" s="124" t="s">
        <v>1933</v>
      </c>
      <c r="O17" s="124" t="s">
        <v>1934</v>
      </c>
      <c r="P17" s="124" t="s">
        <v>1935</v>
      </c>
    </row>
    <row r="18" spans="1:16" ht="67.5">
      <c r="A18" t="s">
        <v>1788</v>
      </c>
      <c r="B18" t="s">
        <v>1284</v>
      </c>
      <c r="C18">
        <v>27.01</v>
      </c>
      <c r="D18" t="s">
        <v>1781</v>
      </c>
      <c r="E18" t="s">
        <v>1782</v>
      </c>
      <c r="F18" s="9" t="s">
        <v>1789</v>
      </c>
      <c r="G18" s="9" t="s">
        <v>1790</v>
      </c>
      <c r="H18" s="62">
        <v>7.4999999999999997E-2</v>
      </c>
      <c r="I18" s="89">
        <v>27.4</v>
      </c>
      <c r="J18" s="89">
        <f t="shared" si="0"/>
        <v>365.33333333333331</v>
      </c>
      <c r="K18" t="s">
        <v>1785</v>
      </c>
      <c r="L18" t="s">
        <v>1786</v>
      </c>
      <c r="M18" s="9" t="s">
        <v>1787</v>
      </c>
      <c r="N18" s="124" t="s">
        <v>1933</v>
      </c>
      <c r="O18" s="124" t="s">
        <v>1934</v>
      </c>
      <c r="P18" s="124" t="s">
        <v>1935</v>
      </c>
    </row>
    <row r="19" spans="1:16" ht="67.5">
      <c r="A19" t="s">
        <v>1788</v>
      </c>
      <c r="B19" t="s">
        <v>1284</v>
      </c>
      <c r="C19">
        <v>28.01</v>
      </c>
      <c r="D19" t="s">
        <v>1781</v>
      </c>
      <c r="E19" t="s">
        <v>1782</v>
      </c>
      <c r="F19" s="9" t="s">
        <v>1789</v>
      </c>
      <c r="G19" s="9" t="s">
        <v>1790</v>
      </c>
      <c r="H19" s="62">
        <v>7.4999999999999997E-2</v>
      </c>
      <c r="I19" s="89">
        <v>27.4</v>
      </c>
      <c r="J19" s="89">
        <f t="shared" si="0"/>
        <v>365.33333333333331</v>
      </c>
      <c r="K19" t="s">
        <v>1785</v>
      </c>
      <c r="L19" t="s">
        <v>1786</v>
      </c>
      <c r="M19" s="9" t="s">
        <v>1787</v>
      </c>
      <c r="N19" s="124" t="s">
        <v>1933</v>
      </c>
      <c r="O19" s="124" t="s">
        <v>1934</v>
      </c>
      <c r="P19" s="124" t="s">
        <v>1935</v>
      </c>
    </row>
    <row r="20" spans="1:16" ht="67.5">
      <c r="A20" t="s">
        <v>1788</v>
      </c>
      <c r="B20" t="s">
        <v>1284</v>
      </c>
      <c r="C20">
        <v>29.01</v>
      </c>
      <c r="D20" t="s">
        <v>1781</v>
      </c>
      <c r="E20" t="s">
        <v>1782</v>
      </c>
      <c r="F20" s="9" t="s">
        <v>1789</v>
      </c>
      <c r="G20" s="9" t="s">
        <v>1790</v>
      </c>
      <c r="H20" s="62">
        <v>7.4999999999999997E-2</v>
      </c>
      <c r="I20" s="89">
        <v>27.4</v>
      </c>
      <c r="J20" s="89">
        <f t="shared" si="0"/>
        <v>365.33333333333331</v>
      </c>
      <c r="K20" t="s">
        <v>1785</v>
      </c>
      <c r="L20" t="s">
        <v>1786</v>
      </c>
      <c r="M20" s="9" t="s">
        <v>1787</v>
      </c>
      <c r="N20" s="124" t="s">
        <v>1933</v>
      </c>
      <c r="O20" s="124" t="s">
        <v>1934</v>
      </c>
      <c r="P20" s="124" t="s">
        <v>1935</v>
      </c>
    </row>
    <row r="21" spans="1:16" ht="67.5">
      <c r="A21" t="s">
        <v>1788</v>
      </c>
      <c r="B21" t="s">
        <v>1284</v>
      </c>
      <c r="C21">
        <v>30.01</v>
      </c>
      <c r="D21" t="s">
        <v>1781</v>
      </c>
      <c r="E21" t="s">
        <v>1782</v>
      </c>
      <c r="F21" s="9" t="s">
        <v>1789</v>
      </c>
      <c r="G21" s="9" t="s">
        <v>1790</v>
      </c>
      <c r="H21" s="62">
        <v>7.4999999999999997E-2</v>
      </c>
      <c r="I21" s="89">
        <v>27.4</v>
      </c>
      <c r="J21" s="89">
        <f t="shared" si="0"/>
        <v>365.33333333333331</v>
      </c>
      <c r="K21" t="s">
        <v>1785</v>
      </c>
      <c r="L21" t="s">
        <v>1786</v>
      </c>
      <c r="M21" s="9" t="s">
        <v>1787</v>
      </c>
      <c r="N21" s="124" t="s">
        <v>1933</v>
      </c>
      <c r="O21" s="124" t="s">
        <v>1934</v>
      </c>
      <c r="P21" s="124" t="s">
        <v>1935</v>
      </c>
    </row>
    <row r="22" spans="1:16" ht="67.5">
      <c r="A22" t="s">
        <v>1788</v>
      </c>
      <c r="B22" t="s">
        <v>1286</v>
      </c>
      <c r="C22">
        <v>26.01</v>
      </c>
      <c r="D22" t="s">
        <v>1781</v>
      </c>
      <c r="E22" t="s">
        <v>1782</v>
      </c>
      <c r="F22" s="9" t="s">
        <v>1789</v>
      </c>
      <c r="G22" s="9" t="s">
        <v>1790</v>
      </c>
      <c r="H22" s="62">
        <v>7.4999999999999997E-2</v>
      </c>
      <c r="I22" s="89">
        <v>27.4</v>
      </c>
      <c r="J22" s="89">
        <f t="shared" si="0"/>
        <v>365.33333333333331</v>
      </c>
      <c r="K22" t="s">
        <v>1785</v>
      </c>
      <c r="L22" t="s">
        <v>1786</v>
      </c>
      <c r="M22" s="9" t="s">
        <v>1787</v>
      </c>
      <c r="N22" s="124" t="s">
        <v>1933</v>
      </c>
      <c r="O22" s="124" t="s">
        <v>1934</v>
      </c>
      <c r="P22" s="124" t="s">
        <v>1935</v>
      </c>
    </row>
    <row r="23" spans="1:16" ht="67.5">
      <c r="A23" t="s">
        <v>1788</v>
      </c>
      <c r="B23" t="s">
        <v>1286</v>
      </c>
      <c r="C23">
        <v>27.01</v>
      </c>
      <c r="D23" t="s">
        <v>1781</v>
      </c>
      <c r="E23" t="s">
        <v>1782</v>
      </c>
      <c r="F23" s="9" t="s">
        <v>1789</v>
      </c>
      <c r="G23" s="9" t="s">
        <v>1790</v>
      </c>
      <c r="H23" s="62">
        <v>7.4999999999999997E-2</v>
      </c>
      <c r="I23" s="89">
        <v>27.4</v>
      </c>
      <c r="J23" s="89">
        <f t="shared" si="0"/>
        <v>365.33333333333331</v>
      </c>
      <c r="K23" t="s">
        <v>1785</v>
      </c>
      <c r="L23" t="s">
        <v>1786</v>
      </c>
      <c r="M23" s="9" t="s">
        <v>1787</v>
      </c>
      <c r="N23" s="124" t="s">
        <v>1933</v>
      </c>
      <c r="O23" s="124" t="s">
        <v>1934</v>
      </c>
      <c r="P23" s="124" t="s">
        <v>1935</v>
      </c>
    </row>
    <row r="24" spans="1:16" ht="67.5">
      <c r="A24" t="s">
        <v>1788</v>
      </c>
      <c r="B24" t="s">
        <v>1286</v>
      </c>
      <c r="C24">
        <v>28.01</v>
      </c>
      <c r="D24" t="s">
        <v>1781</v>
      </c>
      <c r="E24" t="s">
        <v>1782</v>
      </c>
      <c r="F24" s="9" t="s">
        <v>1789</v>
      </c>
      <c r="G24" s="9" t="s">
        <v>1790</v>
      </c>
      <c r="H24" s="62">
        <v>7.4999999999999997E-2</v>
      </c>
      <c r="I24" s="89">
        <v>27.4</v>
      </c>
      <c r="J24" s="89">
        <f t="shared" si="0"/>
        <v>365.33333333333331</v>
      </c>
      <c r="K24" t="s">
        <v>1785</v>
      </c>
      <c r="L24" t="s">
        <v>1786</v>
      </c>
      <c r="M24" s="9" t="s">
        <v>1787</v>
      </c>
      <c r="N24" s="124" t="s">
        <v>1933</v>
      </c>
      <c r="O24" s="124" t="s">
        <v>1934</v>
      </c>
      <c r="P24" s="124" t="s">
        <v>1935</v>
      </c>
    </row>
    <row r="25" spans="1:16" ht="67.5">
      <c r="A25" t="s">
        <v>1788</v>
      </c>
      <c r="B25" t="s">
        <v>1286</v>
      </c>
      <c r="C25">
        <v>29.01</v>
      </c>
      <c r="D25" t="s">
        <v>1781</v>
      </c>
      <c r="E25" t="s">
        <v>1782</v>
      </c>
      <c r="F25" s="9" t="s">
        <v>1789</v>
      </c>
      <c r="G25" s="9" t="s">
        <v>1790</v>
      </c>
      <c r="H25" s="62">
        <v>7.4999999999999997E-2</v>
      </c>
      <c r="I25" s="89">
        <v>27.4</v>
      </c>
      <c r="J25" s="89">
        <f t="shared" si="0"/>
        <v>365.33333333333331</v>
      </c>
      <c r="K25" t="s">
        <v>1785</v>
      </c>
      <c r="L25" t="s">
        <v>1786</v>
      </c>
      <c r="M25" s="9" t="s">
        <v>1787</v>
      </c>
      <c r="N25" s="124" t="s">
        <v>1933</v>
      </c>
      <c r="O25" s="124" t="s">
        <v>1934</v>
      </c>
      <c r="P25" s="124" t="s">
        <v>1935</v>
      </c>
    </row>
    <row r="26" spans="1:16" ht="67.5">
      <c r="A26" t="s">
        <v>1788</v>
      </c>
      <c r="B26" t="s">
        <v>1286</v>
      </c>
      <c r="C26">
        <v>30.01</v>
      </c>
      <c r="D26" t="s">
        <v>1781</v>
      </c>
      <c r="E26" t="s">
        <v>1782</v>
      </c>
      <c r="F26" s="9" t="s">
        <v>1789</v>
      </c>
      <c r="G26" s="9" t="s">
        <v>1790</v>
      </c>
      <c r="H26" s="62">
        <v>7.4999999999999997E-2</v>
      </c>
      <c r="I26" s="89">
        <v>27.4</v>
      </c>
      <c r="J26" s="89">
        <f t="shared" si="0"/>
        <v>365.33333333333331</v>
      </c>
      <c r="K26" t="s">
        <v>1785</v>
      </c>
      <c r="L26" t="s">
        <v>1786</v>
      </c>
      <c r="M26" s="9" t="s">
        <v>1787</v>
      </c>
      <c r="N26" s="124" t="s">
        <v>1933</v>
      </c>
      <c r="O26" s="124" t="s">
        <v>1934</v>
      </c>
      <c r="P26" s="124" t="s">
        <v>1935</v>
      </c>
    </row>
    <row r="28" spans="1:16">
      <c r="A28" s="90" t="s">
        <v>1791</v>
      </c>
    </row>
    <row r="29" spans="1:16">
      <c r="A29" t="s">
        <v>1792</v>
      </c>
    </row>
    <row r="30" spans="1:16">
      <c r="A30" t="s">
        <v>1793</v>
      </c>
    </row>
    <row r="31" spans="1:16">
      <c r="A31" t="s">
        <v>1794</v>
      </c>
    </row>
    <row r="32" spans="1:16">
      <c r="A32" t="s">
        <v>1796</v>
      </c>
    </row>
    <row r="33" spans="1:1">
      <c r="A33" t="s">
        <v>1795</v>
      </c>
    </row>
    <row r="35" spans="1:1">
      <c r="A35" s="125" t="s">
        <v>1936</v>
      </c>
    </row>
    <row r="36" spans="1:1">
      <c r="A36" s="122" t="s">
        <v>1937</v>
      </c>
    </row>
    <row r="37" spans="1:1">
      <c r="A37" s="123" t="s">
        <v>1938</v>
      </c>
    </row>
    <row r="38" spans="1:1">
      <c r="A38" s="123" t="s">
        <v>1939</v>
      </c>
    </row>
    <row r="39" spans="1:1">
      <c r="A39" s="123" t="s">
        <v>1940</v>
      </c>
    </row>
  </sheetData>
  <phoneticPr fontId="1"/>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5A9B8-3310-4C64-88A6-3A9E4DA0366D}">
  <dimension ref="A1:AQ172"/>
  <sheetViews>
    <sheetView workbookViewId="0">
      <pane ySplit="4" topLeftCell="A5" activePane="bottomLeft" state="frozen"/>
      <selection pane="bottomLeft"/>
    </sheetView>
  </sheetViews>
  <sheetFormatPr defaultRowHeight="13.5"/>
  <cols>
    <col min="1" max="1" width="173.625" bestFit="1" customWidth="1"/>
    <col min="2" max="2" width="107.125" bestFit="1" customWidth="1"/>
    <col min="3" max="3" width="14.25" bestFit="1" customWidth="1"/>
    <col min="4" max="4" width="17.625" bestFit="1" customWidth="1"/>
    <col min="5" max="5" width="17.75" bestFit="1" customWidth="1"/>
    <col min="6" max="6" width="13.25" bestFit="1" customWidth="1"/>
    <col min="7" max="7" width="30.5" bestFit="1" customWidth="1"/>
    <col min="8" max="8" width="47.875" bestFit="1" customWidth="1"/>
    <col min="9" max="9" width="33.25" bestFit="1" customWidth="1"/>
    <col min="10" max="10" width="11.875" bestFit="1" customWidth="1"/>
    <col min="11" max="11" width="16.25" bestFit="1" customWidth="1"/>
    <col min="12" max="12" width="13.75" bestFit="1" customWidth="1"/>
    <col min="13" max="13" width="13.875" bestFit="1" customWidth="1"/>
    <col min="14" max="14" width="9.875" bestFit="1" customWidth="1"/>
    <col min="15" max="15" width="10.5" bestFit="1" customWidth="1"/>
    <col min="16" max="16" width="12.75" bestFit="1" customWidth="1"/>
    <col min="17" max="17" width="16.625" bestFit="1" customWidth="1"/>
    <col min="18" max="18" width="16.875" bestFit="1" customWidth="1"/>
    <col min="19" max="19" width="22.125" bestFit="1" customWidth="1"/>
    <col min="20" max="20" width="16.875" bestFit="1" customWidth="1"/>
    <col min="21" max="21" width="20.625" bestFit="1" customWidth="1"/>
    <col min="22" max="22" width="155" bestFit="1" customWidth="1"/>
    <col min="23" max="23" width="11.25" bestFit="1" customWidth="1"/>
    <col min="24" max="24" width="18.25" customWidth="1"/>
    <col min="25" max="25" width="24.875" bestFit="1" customWidth="1"/>
    <col min="26" max="26" width="23.5" bestFit="1" customWidth="1"/>
    <col min="27" max="27" width="20.75" bestFit="1" customWidth="1"/>
    <col min="28" max="28" width="20.375" bestFit="1" customWidth="1"/>
    <col min="29" max="29" width="24.5" bestFit="1" customWidth="1"/>
    <col min="30" max="30" width="21.875" bestFit="1" customWidth="1"/>
    <col min="31" max="31" width="11.875" bestFit="1" customWidth="1"/>
    <col min="32" max="32" width="6.125" bestFit="1" customWidth="1"/>
    <col min="33" max="34" width="2.5" bestFit="1" customWidth="1"/>
    <col min="35" max="35" width="2.25" bestFit="1" customWidth="1"/>
    <col min="36" max="36" width="7.875" bestFit="1" customWidth="1"/>
    <col min="37" max="37" width="9.75" bestFit="1" customWidth="1"/>
    <col min="38" max="38" width="9.875" bestFit="1" customWidth="1"/>
    <col min="39" max="39" width="5.875" bestFit="1" customWidth="1"/>
    <col min="40" max="40" width="5.625" bestFit="1" customWidth="1"/>
    <col min="41" max="41" width="7.875" bestFit="1" customWidth="1"/>
    <col min="42" max="42" width="6.125" bestFit="1" customWidth="1"/>
    <col min="43" max="43" width="4.75" bestFit="1" customWidth="1"/>
  </cols>
  <sheetData>
    <row r="1" spans="1:43" ht="18.75">
      <c r="A1" s="132" t="s">
        <v>1977</v>
      </c>
    </row>
    <row r="2" spans="1:43">
      <c r="A2" t="s">
        <v>1978</v>
      </c>
    </row>
    <row r="4" spans="1:43" ht="14.25" thickBot="1">
      <c r="A4" s="134" t="s">
        <v>1763</v>
      </c>
      <c r="B4" s="134" t="s">
        <v>1436</v>
      </c>
      <c r="C4" s="134" t="s">
        <v>1437</v>
      </c>
      <c r="D4" s="134" t="s">
        <v>1979</v>
      </c>
      <c r="E4" s="134" t="s">
        <v>519</v>
      </c>
      <c r="F4" s="134" t="s">
        <v>1980</v>
      </c>
      <c r="G4" s="134" t="s">
        <v>547</v>
      </c>
      <c r="H4" s="134" t="s">
        <v>1981</v>
      </c>
      <c r="I4" s="134" t="s">
        <v>602</v>
      </c>
      <c r="J4" s="134" t="s">
        <v>1772</v>
      </c>
      <c r="K4" s="134" t="s">
        <v>1982</v>
      </c>
      <c r="L4" s="134" t="s">
        <v>1983</v>
      </c>
      <c r="M4" s="134" t="s">
        <v>1984</v>
      </c>
      <c r="N4" s="134" t="s">
        <v>592</v>
      </c>
      <c r="O4" s="134" t="s">
        <v>1985</v>
      </c>
      <c r="P4" s="134" t="s">
        <v>1986</v>
      </c>
      <c r="Q4" s="134" t="s">
        <v>1252</v>
      </c>
      <c r="R4" s="134" t="s">
        <v>1987</v>
      </c>
      <c r="S4" s="134" t="s">
        <v>1988</v>
      </c>
      <c r="T4" s="134" t="s">
        <v>1989</v>
      </c>
      <c r="U4" s="134" t="s">
        <v>1990</v>
      </c>
      <c r="V4" s="134" t="s">
        <v>1778</v>
      </c>
      <c r="W4" s="134" t="s">
        <v>1991</v>
      </c>
      <c r="X4" s="134" t="s">
        <v>1992</v>
      </c>
      <c r="Y4" s="134" t="s">
        <v>1993</v>
      </c>
      <c r="Z4" s="134" t="s">
        <v>1994</v>
      </c>
      <c r="AA4" s="134" t="s">
        <v>1995</v>
      </c>
      <c r="AB4" s="134" t="s">
        <v>1996</v>
      </c>
      <c r="AD4" t="s">
        <v>2046</v>
      </c>
    </row>
    <row r="5" spans="1:43" ht="14.25" thickBot="1">
      <c r="A5" t="s">
        <v>1997</v>
      </c>
      <c r="B5" t="s">
        <v>603</v>
      </c>
      <c r="C5" t="s">
        <v>1443</v>
      </c>
      <c r="D5" t="s">
        <v>1998</v>
      </c>
      <c r="E5" s="137">
        <v>13.78952</v>
      </c>
      <c r="F5" t="s">
        <v>1999</v>
      </c>
      <c r="G5" s="138">
        <v>2440.8000000000002</v>
      </c>
      <c r="H5" s="139">
        <v>1.905E-3</v>
      </c>
      <c r="I5" s="140">
        <v>0.15240000000000001</v>
      </c>
      <c r="J5" s="138">
        <v>80</v>
      </c>
      <c r="K5" t="s">
        <v>1998</v>
      </c>
      <c r="L5" s="138">
        <v>108.669709244323</v>
      </c>
      <c r="M5" s="141">
        <v>834556.37775159639</v>
      </c>
      <c r="N5" s="137">
        <v>-0.05</v>
      </c>
      <c r="O5" s="141">
        <v>4038400</v>
      </c>
      <c r="P5" s="141">
        <v>4684519.0571490703</v>
      </c>
      <c r="Q5" s="137">
        <v>1.15999382358089</v>
      </c>
      <c r="R5" s="141">
        <v>6365578.7713003019</v>
      </c>
      <c r="S5" s="137">
        <v>0.63441206920687787</v>
      </c>
      <c r="T5" t="b">
        <v>0</v>
      </c>
      <c r="U5" t="s">
        <v>2000</v>
      </c>
      <c r="V5" t="s">
        <v>2001</v>
      </c>
      <c r="W5" t="s">
        <v>2002</v>
      </c>
      <c r="X5" t="s">
        <v>2003</v>
      </c>
      <c r="Y5" t="s">
        <v>115</v>
      </c>
      <c r="Z5">
        <v>2</v>
      </c>
      <c r="AA5" t="s">
        <v>2004</v>
      </c>
      <c r="AB5" t="b">
        <v>1</v>
      </c>
      <c r="AD5" s="134" t="s">
        <v>1436</v>
      </c>
      <c r="AE5" s="134" t="s">
        <v>2047</v>
      </c>
      <c r="AF5" s="134" t="s">
        <v>519</v>
      </c>
      <c r="AG5" s="134" t="s">
        <v>547</v>
      </c>
      <c r="AH5" s="134" t="s">
        <v>1981</v>
      </c>
      <c r="AI5" s="134" t="s">
        <v>602</v>
      </c>
      <c r="AJ5" s="134" t="s">
        <v>1772</v>
      </c>
      <c r="AK5" s="134" t="s">
        <v>1983</v>
      </c>
      <c r="AL5" s="134" t="s">
        <v>1984</v>
      </c>
      <c r="AM5" s="134" t="s">
        <v>592</v>
      </c>
      <c r="AN5" s="134" t="s">
        <v>1985</v>
      </c>
      <c r="AO5" s="134" t="s">
        <v>1986</v>
      </c>
      <c r="AP5" s="134" t="s">
        <v>1252</v>
      </c>
      <c r="AQ5" s="134" t="s">
        <v>1778</v>
      </c>
    </row>
    <row r="6" spans="1:43">
      <c r="A6" t="s">
        <v>1997</v>
      </c>
      <c r="B6" t="s">
        <v>605</v>
      </c>
      <c r="C6" t="s">
        <v>1443</v>
      </c>
      <c r="D6" t="s">
        <v>1998</v>
      </c>
      <c r="E6" s="137">
        <v>13.78952</v>
      </c>
      <c r="F6" t="s">
        <v>1999</v>
      </c>
      <c r="G6" s="138">
        <v>2454.36</v>
      </c>
      <c r="H6" s="139">
        <v>1.905E-3</v>
      </c>
      <c r="I6" s="140">
        <v>0.15240000000000001</v>
      </c>
      <c r="J6" s="138">
        <v>80</v>
      </c>
      <c r="K6" t="s">
        <v>1998</v>
      </c>
      <c r="L6" s="138">
        <v>109.229609981511</v>
      </c>
      <c r="M6" s="141">
        <v>838856.27635606856</v>
      </c>
      <c r="N6" s="137">
        <v>-5.5E-2</v>
      </c>
      <c r="O6" s="141">
        <v>4038400</v>
      </c>
      <c r="P6" s="141">
        <v>4746671.5879564397</v>
      </c>
      <c r="Q6" s="137">
        <v>1.1753842085866799</v>
      </c>
      <c r="R6" s="141">
        <v>6433922.7826165017</v>
      </c>
      <c r="S6" s="137">
        <v>0.62767305988053723</v>
      </c>
      <c r="T6" t="b">
        <v>0</v>
      </c>
      <c r="U6" t="s">
        <v>2000</v>
      </c>
      <c r="V6" t="s">
        <v>2001</v>
      </c>
      <c r="W6" t="s">
        <v>2002</v>
      </c>
      <c r="X6" t="s">
        <v>2003</v>
      </c>
      <c r="Y6" t="s">
        <v>115</v>
      </c>
      <c r="Z6">
        <v>3</v>
      </c>
      <c r="AA6" t="s">
        <v>2004</v>
      </c>
      <c r="AB6" t="b">
        <v>1</v>
      </c>
    </row>
    <row r="7" spans="1:43">
      <c r="A7" t="s">
        <v>1997</v>
      </c>
      <c r="B7" t="s">
        <v>606</v>
      </c>
      <c r="C7" t="s">
        <v>1443</v>
      </c>
      <c r="D7" t="s">
        <v>1998</v>
      </c>
      <c r="E7" s="137">
        <v>13.78952</v>
      </c>
      <c r="F7" t="s">
        <v>1999</v>
      </c>
      <c r="G7" s="138">
        <v>3037.44</v>
      </c>
      <c r="H7" s="139">
        <v>1.905E-3</v>
      </c>
      <c r="I7" s="140">
        <v>0.15240000000000001</v>
      </c>
      <c r="J7" s="138">
        <v>80</v>
      </c>
      <c r="K7" t="s">
        <v>1998</v>
      </c>
      <c r="L7" s="138">
        <v>113.109650695185</v>
      </c>
      <c r="M7" s="141">
        <v>868654.02538889437</v>
      </c>
      <c r="N7" s="137">
        <v>-3.3000000000000002E-2</v>
      </c>
      <c r="O7" s="141">
        <v>5395050</v>
      </c>
      <c r="P7" s="141">
        <v>5610425.4715190902</v>
      </c>
      <c r="Q7" s="137">
        <v>1.0399209407733201</v>
      </c>
      <c r="R7" s="141">
        <v>8245264.0089913858</v>
      </c>
      <c r="S7" s="137">
        <v>0.65432107378450788</v>
      </c>
      <c r="T7" t="b">
        <v>0</v>
      </c>
      <c r="U7" t="s">
        <v>2000</v>
      </c>
      <c r="V7" t="s">
        <v>2001</v>
      </c>
      <c r="W7" t="s">
        <v>2002</v>
      </c>
      <c r="X7" t="s">
        <v>2003</v>
      </c>
      <c r="Y7" t="s">
        <v>115</v>
      </c>
      <c r="Z7">
        <v>4</v>
      </c>
      <c r="AA7" t="s">
        <v>2004</v>
      </c>
      <c r="AB7" t="b">
        <v>1</v>
      </c>
    </row>
    <row r="8" spans="1:43">
      <c r="A8" t="s">
        <v>1997</v>
      </c>
      <c r="B8" t="s">
        <v>607</v>
      </c>
      <c r="C8" t="s">
        <v>1443</v>
      </c>
      <c r="D8" t="s">
        <v>1998</v>
      </c>
      <c r="E8" s="137">
        <v>13.78952</v>
      </c>
      <c r="F8" t="s">
        <v>1999</v>
      </c>
      <c r="G8" s="138">
        <v>3118.8</v>
      </c>
      <c r="H8" s="139">
        <v>1.905E-3</v>
      </c>
      <c r="I8" s="140">
        <v>0.15240000000000001</v>
      </c>
      <c r="J8" s="138">
        <v>80</v>
      </c>
      <c r="K8" t="s">
        <v>1998</v>
      </c>
      <c r="L8" s="138">
        <v>149.73824816216</v>
      </c>
      <c r="M8" s="141">
        <v>1149952.5568447232</v>
      </c>
      <c r="N8" s="137">
        <v>-7.4999999999999997E-2</v>
      </c>
      <c r="O8" s="141">
        <v>6688600</v>
      </c>
      <c r="P8" s="141">
        <v>6795606.26505493</v>
      </c>
      <c r="Q8" s="137">
        <v>1.0159983053336901</v>
      </c>
      <c r="R8" s="141">
        <v>11207725.107147884</v>
      </c>
      <c r="S8" s="137">
        <v>0.59678480120236455</v>
      </c>
      <c r="T8" t="b">
        <v>0</v>
      </c>
      <c r="U8" t="s">
        <v>2000</v>
      </c>
      <c r="V8" t="s">
        <v>2001</v>
      </c>
      <c r="W8" t="s">
        <v>2002</v>
      </c>
      <c r="X8" t="s">
        <v>2003</v>
      </c>
      <c r="Y8" t="s">
        <v>115</v>
      </c>
      <c r="Z8">
        <v>5</v>
      </c>
      <c r="AA8" t="s">
        <v>2004</v>
      </c>
      <c r="AB8" t="b">
        <v>1</v>
      </c>
    </row>
    <row r="9" spans="1:43">
      <c r="A9" t="s">
        <v>1997</v>
      </c>
      <c r="B9" t="s">
        <v>608</v>
      </c>
      <c r="C9" t="s">
        <v>1443</v>
      </c>
      <c r="D9" t="s">
        <v>1998</v>
      </c>
      <c r="E9" s="137">
        <v>13.78952</v>
      </c>
      <c r="F9" t="s">
        <v>1999</v>
      </c>
      <c r="G9" s="138">
        <v>3118.8</v>
      </c>
      <c r="H9" s="139">
        <v>1.905E-3</v>
      </c>
      <c r="I9" s="140">
        <v>0.15240000000000001</v>
      </c>
      <c r="J9" s="138">
        <v>80</v>
      </c>
      <c r="K9" t="s">
        <v>1998</v>
      </c>
      <c r="L9" s="138">
        <v>116.95802495999</v>
      </c>
      <c r="M9" s="141">
        <v>898208.58395909599</v>
      </c>
      <c r="N9" s="137">
        <v>-3.5999999999999997E-2</v>
      </c>
      <c r="O9" s="141">
        <v>5679000</v>
      </c>
      <c r="P9" s="141">
        <v>5794042.0075119296</v>
      </c>
      <c r="Q9" s="137">
        <v>1.02025744101284</v>
      </c>
      <c r="R9" s="141">
        <v>8754165.4114113413</v>
      </c>
      <c r="S9" s="137">
        <v>0.64871975032562645</v>
      </c>
      <c r="T9" t="b">
        <v>0</v>
      </c>
      <c r="U9" t="s">
        <v>2000</v>
      </c>
      <c r="V9" t="s">
        <v>2001</v>
      </c>
      <c r="W9" t="s">
        <v>2002</v>
      </c>
      <c r="X9" t="s">
        <v>2003</v>
      </c>
      <c r="Y9" t="s">
        <v>115</v>
      </c>
      <c r="Z9">
        <v>6</v>
      </c>
      <c r="AA9" t="s">
        <v>2004</v>
      </c>
      <c r="AB9" t="b">
        <v>1</v>
      </c>
    </row>
    <row r="10" spans="1:43">
      <c r="A10" t="s">
        <v>1997</v>
      </c>
      <c r="B10" t="s">
        <v>609</v>
      </c>
      <c r="C10" t="s">
        <v>1443</v>
      </c>
      <c r="D10" t="s">
        <v>1998</v>
      </c>
      <c r="E10" s="137">
        <v>13.78952</v>
      </c>
      <c r="F10" t="s">
        <v>1999</v>
      </c>
      <c r="G10" s="138">
        <v>3118.8</v>
      </c>
      <c r="H10" s="139">
        <v>1.905E-3</v>
      </c>
      <c r="I10" s="140">
        <v>0.15240000000000001</v>
      </c>
      <c r="J10" s="138">
        <v>80</v>
      </c>
      <c r="K10" t="s">
        <v>1998</v>
      </c>
      <c r="L10" s="138">
        <v>116.392420202586</v>
      </c>
      <c r="M10" s="141">
        <v>893864.87989601726</v>
      </c>
      <c r="N10" s="137">
        <v>-4.8000000000000001E-2</v>
      </c>
      <c r="O10" s="141">
        <v>5521250</v>
      </c>
      <c r="P10" s="141">
        <v>5786302.2219899697</v>
      </c>
      <c r="Q10" s="137">
        <v>1.04800583599547</v>
      </c>
      <c r="R10" s="141">
        <v>8711830.5856865589</v>
      </c>
      <c r="S10" s="137">
        <v>0.63376461992630484</v>
      </c>
      <c r="T10" t="b">
        <v>0</v>
      </c>
      <c r="U10" t="s">
        <v>2000</v>
      </c>
      <c r="V10" t="s">
        <v>2001</v>
      </c>
      <c r="W10" t="s">
        <v>2002</v>
      </c>
      <c r="X10" t="s">
        <v>2003</v>
      </c>
      <c r="Y10" t="s">
        <v>115</v>
      </c>
      <c r="Z10">
        <v>7</v>
      </c>
      <c r="AA10" t="s">
        <v>2004</v>
      </c>
      <c r="AB10" t="b">
        <v>1</v>
      </c>
    </row>
    <row r="11" spans="1:43">
      <c r="A11" t="s">
        <v>1997</v>
      </c>
      <c r="B11" t="s">
        <v>610</v>
      </c>
      <c r="C11" t="s">
        <v>1443</v>
      </c>
      <c r="D11" t="s">
        <v>1998</v>
      </c>
      <c r="E11" s="137">
        <v>13.78952</v>
      </c>
      <c r="F11" t="s">
        <v>1999</v>
      </c>
      <c r="G11" s="138">
        <v>3132.36</v>
      </c>
      <c r="H11" s="139">
        <v>1.905E-3</v>
      </c>
      <c r="I11" s="140">
        <v>0.15240000000000001</v>
      </c>
      <c r="J11" s="138">
        <v>80</v>
      </c>
      <c r="K11" t="s">
        <v>1998</v>
      </c>
      <c r="L11" s="138">
        <v>149.73824816216</v>
      </c>
      <c r="M11" s="141">
        <v>1149952.5568447232</v>
      </c>
      <c r="N11" s="137">
        <v>-7.0999999999999994E-2</v>
      </c>
      <c r="O11" s="141">
        <v>6751700</v>
      </c>
      <c r="P11" s="141">
        <v>6881756.9735596702</v>
      </c>
      <c r="Q11" s="137">
        <v>1.0192628484025801</v>
      </c>
      <c r="R11" s="141">
        <v>11256454.346744178</v>
      </c>
      <c r="S11" s="137">
        <v>0.59980699001838578</v>
      </c>
      <c r="T11" t="b">
        <v>0</v>
      </c>
      <c r="U11" t="s">
        <v>2000</v>
      </c>
      <c r="V11" t="s">
        <v>2001</v>
      </c>
      <c r="W11" t="s">
        <v>2002</v>
      </c>
      <c r="X11" t="s">
        <v>2003</v>
      </c>
      <c r="Y11" t="s">
        <v>115</v>
      </c>
      <c r="Z11">
        <v>8</v>
      </c>
      <c r="AA11" t="s">
        <v>2004</v>
      </c>
      <c r="AB11" t="b">
        <v>1</v>
      </c>
    </row>
    <row r="12" spans="1:43">
      <c r="A12" t="s">
        <v>1997</v>
      </c>
      <c r="B12" t="s">
        <v>611</v>
      </c>
      <c r="C12" t="s">
        <v>1443</v>
      </c>
      <c r="D12" t="s">
        <v>1998</v>
      </c>
      <c r="E12" s="137">
        <v>13.78952</v>
      </c>
      <c r="F12" t="s">
        <v>1999</v>
      </c>
      <c r="G12" s="138">
        <v>3145.92</v>
      </c>
      <c r="H12" s="139">
        <v>1.905E-3</v>
      </c>
      <c r="I12" s="140">
        <v>0.15240000000000001</v>
      </c>
      <c r="J12" s="138">
        <v>80</v>
      </c>
      <c r="K12" t="s">
        <v>1998</v>
      </c>
      <c r="L12" s="138">
        <v>80.747335277052002</v>
      </c>
      <c r="M12" s="141">
        <v>620119.48049295647</v>
      </c>
      <c r="N12" s="137">
        <v>-2.7E-2</v>
      </c>
      <c r="O12" s="141">
        <v>4164600</v>
      </c>
      <c r="P12" s="141">
        <v>4879564.8780498998</v>
      </c>
      <c r="Q12" s="137">
        <v>1.1716767223862801</v>
      </c>
      <c r="R12" s="141">
        <v>6096394.6127262553</v>
      </c>
      <c r="S12" s="137">
        <v>0.68312507056324334</v>
      </c>
      <c r="T12" t="b">
        <v>0</v>
      </c>
      <c r="U12" t="s">
        <v>2000</v>
      </c>
      <c r="V12" t="s">
        <v>2001</v>
      </c>
      <c r="W12" t="s">
        <v>2002</v>
      </c>
      <c r="X12" t="s">
        <v>2005</v>
      </c>
      <c r="Y12" t="s">
        <v>115</v>
      </c>
      <c r="Z12">
        <v>9</v>
      </c>
      <c r="AA12" t="s">
        <v>2004</v>
      </c>
      <c r="AB12" t="b">
        <v>1</v>
      </c>
    </row>
    <row r="13" spans="1:43">
      <c r="A13" t="s">
        <v>1997</v>
      </c>
      <c r="B13" t="s">
        <v>612</v>
      </c>
      <c r="C13" t="s">
        <v>1443</v>
      </c>
      <c r="D13" t="s">
        <v>1998</v>
      </c>
      <c r="E13" s="137">
        <v>13.78952</v>
      </c>
      <c r="F13" t="s">
        <v>1999</v>
      </c>
      <c r="G13" s="138">
        <v>3145.92</v>
      </c>
      <c r="H13" s="139">
        <v>1.905E-3</v>
      </c>
      <c r="I13" s="140">
        <v>0.15240000000000001</v>
      </c>
      <c r="J13" s="138">
        <v>80</v>
      </c>
      <c r="K13" t="s">
        <v>1998</v>
      </c>
      <c r="L13" s="138">
        <v>75.772394947606003</v>
      </c>
      <c r="M13" s="141">
        <v>581913.17434063111</v>
      </c>
      <c r="N13" s="137">
        <v>-2.5999999999999999E-2</v>
      </c>
      <c r="O13" s="141">
        <v>3943750</v>
      </c>
      <c r="P13" s="141">
        <v>4765233.3649660004</v>
      </c>
      <c r="Q13" s="137">
        <v>1.2083000608471599</v>
      </c>
      <c r="R13" s="141">
        <v>5720788.4169427445</v>
      </c>
      <c r="S13" s="137">
        <v>0.68937176357023633</v>
      </c>
      <c r="T13" t="b">
        <v>0</v>
      </c>
      <c r="U13" t="s">
        <v>2000</v>
      </c>
      <c r="V13" t="s">
        <v>2001</v>
      </c>
      <c r="W13" t="s">
        <v>2002</v>
      </c>
      <c r="X13" t="s">
        <v>2005</v>
      </c>
      <c r="Y13" t="s">
        <v>115</v>
      </c>
      <c r="Z13">
        <v>10</v>
      </c>
      <c r="AA13" t="s">
        <v>2004</v>
      </c>
      <c r="AB13" t="b">
        <v>1</v>
      </c>
    </row>
    <row r="14" spans="1:43">
      <c r="A14" t="s">
        <v>1997</v>
      </c>
      <c r="B14" t="s">
        <v>613</v>
      </c>
      <c r="C14" t="s">
        <v>1443</v>
      </c>
      <c r="D14" t="s">
        <v>1998</v>
      </c>
      <c r="E14" s="137">
        <v>13.78952</v>
      </c>
      <c r="F14" t="s">
        <v>1999</v>
      </c>
      <c r="G14" s="138">
        <v>3634.08</v>
      </c>
      <c r="H14" s="139">
        <v>1.905E-3</v>
      </c>
      <c r="I14" s="140">
        <v>0.15240000000000001</v>
      </c>
      <c r="J14" s="138">
        <v>80</v>
      </c>
      <c r="K14" t="s">
        <v>1998</v>
      </c>
      <c r="L14" s="138">
        <v>67.303353633146997</v>
      </c>
      <c r="M14" s="141">
        <v>516873.04041947814</v>
      </c>
      <c r="N14" s="137">
        <v>1E-3</v>
      </c>
      <c r="O14" s="141">
        <v>4417000</v>
      </c>
      <c r="P14" s="141">
        <v>5027724.60422651</v>
      </c>
      <c r="Q14" s="137">
        <v>1.13826683364875</v>
      </c>
      <c r="R14" s="141">
        <v>5869868.683523803</v>
      </c>
      <c r="S14" s="137">
        <v>0.75248702111482058</v>
      </c>
      <c r="T14" t="b">
        <v>0</v>
      </c>
      <c r="U14" t="s">
        <v>2000</v>
      </c>
      <c r="V14" t="s">
        <v>2001</v>
      </c>
      <c r="W14" t="s">
        <v>2002</v>
      </c>
      <c r="X14" t="s">
        <v>2005</v>
      </c>
      <c r="Y14" t="s">
        <v>115</v>
      </c>
      <c r="Z14">
        <v>11</v>
      </c>
      <c r="AA14" t="s">
        <v>2004</v>
      </c>
      <c r="AB14" t="b">
        <v>1</v>
      </c>
    </row>
    <row r="15" spans="1:43">
      <c r="A15" t="s">
        <v>1997</v>
      </c>
      <c r="B15" t="s">
        <v>614</v>
      </c>
      <c r="C15" t="s">
        <v>1443</v>
      </c>
      <c r="D15" t="s">
        <v>1998</v>
      </c>
      <c r="E15" s="137">
        <v>13.78952</v>
      </c>
      <c r="F15" t="s">
        <v>1999</v>
      </c>
      <c r="G15" s="138">
        <v>3851.04</v>
      </c>
      <c r="H15" s="139">
        <v>1.905E-3</v>
      </c>
      <c r="I15" s="140">
        <v>0.15240000000000001</v>
      </c>
      <c r="J15" s="138">
        <v>80</v>
      </c>
      <c r="K15" t="s">
        <v>1998</v>
      </c>
      <c r="L15" s="138">
        <v>74.620793318286005</v>
      </c>
      <c r="M15" s="141">
        <v>573069.15983961371</v>
      </c>
      <c r="N15" s="137">
        <v>-1.7999999999999999E-2</v>
      </c>
      <c r="O15" s="141">
        <v>4858700</v>
      </c>
      <c r="P15" s="141">
        <v>5453404.6702856198</v>
      </c>
      <c r="Q15" s="137">
        <v>1.1223999568373499</v>
      </c>
      <c r="R15" s="141">
        <v>6896600.8040898312</v>
      </c>
      <c r="S15" s="137">
        <v>0.7045064863140531</v>
      </c>
      <c r="T15" t="b">
        <v>0</v>
      </c>
      <c r="U15" t="s">
        <v>2000</v>
      </c>
      <c r="V15" t="s">
        <v>2001</v>
      </c>
      <c r="W15" t="s">
        <v>2002</v>
      </c>
      <c r="X15" t="s">
        <v>2005</v>
      </c>
      <c r="Y15" t="s">
        <v>115</v>
      </c>
      <c r="Z15">
        <v>12</v>
      </c>
      <c r="AA15" t="s">
        <v>2004</v>
      </c>
      <c r="AB15" t="b">
        <v>1</v>
      </c>
    </row>
    <row r="16" spans="1:43">
      <c r="A16" t="s">
        <v>1997</v>
      </c>
      <c r="B16" t="s">
        <v>615</v>
      </c>
      <c r="C16" t="s">
        <v>1443</v>
      </c>
      <c r="D16" t="s">
        <v>1998</v>
      </c>
      <c r="E16" s="137">
        <v>13.78952</v>
      </c>
      <c r="F16" t="s">
        <v>1999</v>
      </c>
      <c r="G16" s="138">
        <v>3905.28</v>
      </c>
      <c r="H16" s="139">
        <v>1.905E-3</v>
      </c>
      <c r="I16" s="140">
        <v>0.15240000000000001</v>
      </c>
      <c r="J16" s="138">
        <v>80</v>
      </c>
      <c r="K16" t="s">
        <v>1998</v>
      </c>
      <c r="L16" s="138">
        <v>75.772394947606003</v>
      </c>
      <c r="M16" s="141">
        <v>581913.17434063111</v>
      </c>
      <c r="N16" s="137">
        <v>-2.5999999999999999E-2</v>
      </c>
      <c r="O16" s="141">
        <v>4890250</v>
      </c>
      <c r="P16" s="141">
        <v>5546902.3455865001</v>
      </c>
      <c r="Q16" s="137">
        <v>1.13427786832708</v>
      </c>
      <c r="R16" s="141">
        <v>7101668.3796530617</v>
      </c>
      <c r="S16" s="137">
        <v>0.68860579494404717</v>
      </c>
      <c r="T16" t="b">
        <v>0</v>
      </c>
      <c r="U16" t="s">
        <v>2000</v>
      </c>
      <c r="V16" t="s">
        <v>2001</v>
      </c>
      <c r="W16" t="s">
        <v>2002</v>
      </c>
      <c r="X16" t="s">
        <v>2005</v>
      </c>
      <c r="Y16" t="s">
        <v>115</v>
      </c>
      <c r="Z16">
        <v>13</v>
      </c>
      <c r="AA16" t="s">
        <v>2004</v>
      </c>
      <c r="AB16" t="b">
        <v>1</v>
      </c>
    </row>
    <row r="17" spans="1:28">
      <c r="A17" t="s">
        <v>1997</v>
      </c>
      <c r="B17" t="s">
        <v>616</v>
      </c>
      <c r="C17" t="s">
        <v>1443</v>
      </c>
      <c r="D17" t="s">
        <v>1998</v>
      </c>
      <c r="E17" s="137">
        <v>13.78952</v>
      </c>
      <c r="F17" t="s">
        <v>1999</v>
      </c>
      <c r="G17" s="138">
        <v>3918.84</v>
      </c>
      <c r="H17" s="139">
        <v>1.905E-3</v>
      </c>
      <c r="I17" s="140">
        <v>0.15240000000000001</v>
      </c>
      <c r="J17" s="138">
        <v>80</v>
      </c>
      <c r="K17" t="s">
        <v>1998</v>
      </c>
      <c r="L17" s="138">
        <v>81.330299659950995</v>
      </c>
      <c r="M17" s="141">
        <v>624596.50216839451</v>
      </c>
      <c r="N17" s="137">
        <v>-1.2E-2</v>
      </c>
      <c r="O17" s="141">
        <v>5426600</v>
      </c>
      <c r="P17" s="141">
        <v>5725139.35943757</v>
      </c>
      <c r="Q17" s="137">
        <v>1.0550140713223</v>
      </c>
      <c r="R17" s="141">
        <v>7649042.9892424736</v>
      </c>
      <c r="S17" s="137">
        <v>0.70944822870415403</v>
      </c>
      <c r="T17" t="b">
        <v>0</v>
      </c>
      <c r="U17" t="s">
        <v>2000</v>
      </c>
      <c r="V17" t="s">
        <v>2001</v>
      </c>
      <c r="W17" t="s">
        <v>2002</v>
      </c>
      <c r="X17" t="s">
        <v>2005</v>
      </c>
      <c r="Y17" t="s">
        <v>115</v>
      </c>
      <c r="Z17">
        <v>14</v>
      </c>
      <c r="AA17" t="s">
        <v>2004</v>
      </c>
      <c r="AB17" t="b">
        <v>1</v>
      </c>
    </row>
    <row r="18" spans="1:28">
      <c r="A18" t="s">
        <v>1997</v>
      </c>
      <c r="B18" t="s">
        <v>617</v>
      </c>
      <c r="C18" t="s">
        <v>1443</v>
      </c>
      <c r="D18" t="s">
        <v>1998</v>
      </c>
      <c r="E18" s="137">
        <v>13.78952</v>
      </c>
      <c r="F18" t="s">
        <v>1999</v>
      </c>
      <c r="G18" s="138">
        <v>2752.68</v>
      </c>
      <c r="H18" s="139">
        <v>4.5719999999999997E-3</v>
      </c>
      <c r="I18" s="140">
        <v>0.29527500000000001</v>
      </c>
      <c r="J18" s="138">
        <v>64.5833333333333</v>
      </c>
      <c r="K18" t="s">
        <v>1998</v>
      </c>
      <c r="L18" s="138">
        <v>6.6892269446740302</v>
      </c>
      <c r="M18" s="141">
        <v>51371.601596487875</v>
      </c>
      <c r="N18" s="137">
        <v>0.13700000000000001</v>
      </c>
      <c r="O18" s="141">
        <v>2075990</v>
      </c>
      <c r="P18" s="141">
        <v>1544070.0352056799</v>
      </c>
      <c r="Q18" s="137">
        <v>0.74377527599154003</v>
      </c>
      <c r="R18" s="141">
        <v>547391.92367465922</v>
      </c>
      <c r="S18" s="137">
        <v>3.79251119757817</v>
      </c>
      <c r="T18" t="b">
        <v>0</v>
      </c>
      <c r="U18" t="s">
        <v>2000</v>
      </c>
      <c r="V18" t="s">
        <v>2001</v>
      </c>
      <c r="W18" t="s">
        <v>2006</v>
      </c>
      <c r="X18" t="s">
        <v>2007</v>
      </c>
      <c r="Y18" t="s">
        <v>115</v>
      </c>
      <c r="Z18">
        <v>15</v>
      </c>
      <c r="AA18" t="s">
        <v>2004</v>
      </c>
      <c r="AB18" t="b">
        <v>1</v>
      </c>
    </row>
    <row r="19" spans="1:28">
      <c r="A19" t="s">
        <v>1997</v>
      </c>
      <c r="B19" t="s">
        <v>618</v>
      </c>
      <c r="C19" t="s">
        <v>1443</v>
      </c>
      <c r="D19" t="s">
        <v>1998</v>
      </c>
      <c r="E19" s="137">
        <v>13.78952</v>
      </c>
      <c r="F19" t="s">
        <v>1999</v>
      </c>
      <c r="G19" s="138">
        <v>3403.56</v>
      </c>
      <c r="H19" s="139">
        <v>4.5719999999999997E-3</v>
      </c>
      <c r="I19" s="140">
        <v>0.29527500000000001</v>
      </c>
      <c r="J19" s="138">
        <v>64.5833333333333</v>
      </c>
      <c r="K19" t="s">
        <v>1998</v>
      </c>
      <c r="L19" s="138">
        <v>14.391786013197001</v>
      </c>
      <c r="M19" s="141">
        <v>110525.34223263535</v>
      </c>
      <c r="N19" s="137">
        <v>6.0999999999999999E-2</v>
      </c>
      <c r="O19" s="141">
        <v>2161175</v>
      </c>
      <c r="P19" s="141">
        <v>2314817.8517901502</v>
      </c>
      <c r="Q19" s="137">
        <v>1.0710922770206699</v>
      </c>
      <c r="R19" s="141">
        <v>1456179.2276489362</v>
      </c>
      <c r="S19" s="137">
        <v>1.4841407973449185</v>
      </c>
      <c r="T19" t="b">
        <v>0</v>
      </c>
      <c r="U19" t="s">
        <v>2000</v>
      </c>
      <c r="V19" t="s">
        <v>2001</v>
      </c>
      <c r="W19" t="s">
        <v>2006</v>
      </c>
      <c r="X19" t="s">
        <v>2007</v>
      </c>
      <c r="Y19" t="s">
        <v>115</v>
      </c>
      <c r="Z19">
        <v>16</v>
      </c>
      <c r="AA19" t="s">
        <v>2004</v>
      </c>
      <c r="AB19" t="b">
        <v>1</v>
      </c>
    </row>
    <row r="20" spans="1:28">
      <c r="A20" t="s">
        <v>1997</v>
      </c>
      <c r="B20" t="s">
        <v>619</v>
      </c>
      <c r="C20" t="s">
        <v>1443</v>
      </c>
      <c r="D20" t="s">
        <v>1998</v>
      </c>
      <c r="E20" s="137">
        <v>13.78952</v>
      </c>
      <c r="F20" t="s">
        <v>1999</v>
      </c>
      <c r="G20" s="138">
        <v>3403.56</v>
      </c>
      <c r="H20" s="139">
        <v>4.5719999999999997E-3</v>
      </c>
      <c r="I20" s="140">
        <v>0.29527500000000001</v>
      </c>
      <c r="J20" s="138">
        <v>64.5833333333333</v>
      </c>
      <c r="K20" t="s">
        <v>1998</v>
      </c>
      <c r="L20" s="138">
        <v>6.1197360989259604</v>
      </c>
      <c r="M20" s="141">
        <v>46998.053340076847</v>
      </c>
      <c r="N20" s="137">
        <v>7.9000000000000001E-2</v>
      </c>
      <c r="O20" s="141">
        <v>1687925</v>
      </c>
      <c r="P20" s="141">
        <v>1770097.8148254</v>
      </c>
      <c r="Q20" s="137">
        <v>1.0486827405396599</v>
      </c>
      <c r="R20" s="141">
        <v>619202.68810123368</v>
      </c>
      <c r="S20" s="137">
        <v>2.7259652330902679</v>
      </c>
      <c r="T20" t="b">
        <v>0</v>
      </c>
      <c r="U20" t="s">
        <v>2000</v>
      </c>
      <c r="V20" t="s">
        <v>2001</v>
      </c>
      <c r="W20" t="s">
        <v>2006</v>
      </c>
      <c r="X20" t="s">
        <v>2007</v>
      </c>
      <c r="Y20" t="s">
        <v>115</v>
      </c>
      <c r="Z20">
        <v>17</v>
      </c>
      <c r="AA20" t="s">
        <v>2004</v>
      </c>
      <c r="AB20" t="b">
        <v>1</v>
      </c>
    </row>
    <row r="21" spans="1:28">
      <c r="A21" t="s">
        <v>1997</v>
      </c>
      <c r="B21" t="s">
        <v>620</v>
      </c>
      <c r="C21" t="s">
        <v>1443</v>
      </c>
      <c r="D21" t="s">
        <v>1998</v>
      </c>
      <c r="E21" s="137">
        <v>13.78952</v>
      </c>
      <c r="F21" t="s">
        <v>1999</v>
      </c>
      <c r="G21" s="138">
        <v>3403.56</v>
      </c>
      <c r="H21" s="139">
        <v>4.5719999999999997E-3</v>
      </c>
      <c r="I21" s="140">
        <v>0.29527500000000001</v>
      </c>
      <c r="J21" s="138">
        <v>64.5833333333333</v>
      </c>
      <c r="K21" t="s">
        <v>1998</v>
      </c>
      <c r="L21" s="138">
        <v>6.6892269446740302</v>
      </c>
      <c r="M21" s="141">
        <v>51371.601596487875</v>
      </c>
      <c r="N21" s="137">
        <v>7.4999999999999997E-2</v>
      </c>
      <c r="O21" s="141">
        <v>1687925</v>
      </c>
      <c r="P21" s="141">
        <v>1789864.6150422599</v>
      </c>
      <c r="Q21" s="137">
        <v>1.06039345056342</v>
      </c>
      <c r="R21" s="141">
        <v>676824.49676029303</v>
      </c>
      <c r="S21" s="137">
        <v>2.4938887526670044</v>
      </c>
      <c r="T21" t="b">
        <v>0</v>
      </c>
      <c r="U21" t="s">
        <v>2000</v>
      </c>
      <c r="V21" t="s">
        <v>2001</v>
      </c>
      <c r="W21" t="s">
        <v>2006</v>
      </c>
      <c r="X21" t="s">
        <v>2007</v>
      </c>
      <c r="Y21" t="s">
        <v>115</v>
      </c>
      <c r="Z21">
        <v>18</v>
      </c>
      <c r="AA21" t="s">
        <v>2004</v>
      </c>
      <c r="AB21" t="b">
        <v>1</v>
      </c>
    </row>
    <row r="22" spans="1:28">
      <c r="A22" t="s">
        <v>1997</v>
      </c>
      <c r="B22" t="s">
        <v>621</v>
      </c>
      <c r="C22" t="s">
        <v>1443</v>
      </c>
      <c r="D22" t="s">
        <v>1998</v>
      </c>
      <c r="E22" s="137">
        <v>13.78952</v>
      </c>
      <c r="F22" t="s">
        <v>1999</v>
      </c>
      <c r="G22" s="138">
        <v>3403.56</v>
      </c>
      <c r="H22" s="139">
        <v>4.5719999999999997E-3</v>
      </c>
      <c r="I22" s="140">
        <v>0.29527500000000001</v>
      </c>
      <c r="J22" s="138">
        <v>64.5833333333333</v>
      </c>
      <c r="K22" t="s">
        <v>1998</v>
      </c>
      <c r="L22" s="138">
        <v>12.720290447549999</v>
      </c>
      <c r="M22" s="141">
        <v>97688.671421655963</v>
      </c>
      <c r="N22" s="137">
        <v>0.107</v>
      </c>
      <c r="O22" s="141">
        <v>2665975</v>
      </c>
      <c r="P22" s="141">
        <v>2198175.3009246201</v>
      </c>
      <c r="Q22" s="137">
        <v>0.82452960021178701</v>
      </c>
      <c r="R22" s="141">
        <v>1287055.1787247413</v>
      </c>
      <c r="S22" s="137">
        <v>2.0713758384792329</v>
      </c>
      <c r="T22" t="b">
        <v>0</v>
      </c>
      <c r="U22" t="s">
        <v>2000</v>
      </c>
      <c r="V22" t="s">
        <v>2001</v>
      </c>
      <c r="W22" t="s">
        <v>2006</v>
      </c>
      <c r="X22" t="s">
        <v>2007</v>
      </c>
      <c r="Y22" t="s">
        <v>115</v>
      </c>
      <c r="Z22">
        <v>19</v>
      </c>
      <c r="AA22" t="s">
        <v>2004</v>
      </c>
      <c r="AB22" t="b">
        <v>1</v>
      </c>
    </row>
    <row r="23" spans="1:28">
      <c r="A23" t="s">
        <v>1997</v>
      </c>
      <c r="B23" t="s">
        <v>622</v>
      </c>
      <c r="C23" t="s">
        <v>1443</v>
      </c>
      <c r="D23" t="s">
        <v>1998</v>
      </c>
      <c r="E23" s="137">
        <v>13.78952</v>
      </c>
      <c r="F23" t="s">
        <v>1999</v>
      </c>
      <c r="G23" s="138">
        <v>3444.24</v>
      </c>
      <c r="H23" s="139">
        <v>4.5719999999999997E-3</v>
      </c>
      <c r="I23" s="140">
        <v>0.29527500000000001</v>
      </c>
      <c r="J23" s="138">
        <v>64.5833333333333</v>
      </c>
      <c r="K23" t="s">
        <v>1998</v>
      </c>
      <c r="L23" s="138">
        <v>14.942634646710999</v>
      </c>
      <c r="M23" s="141">
        <v>114755.72292907468</v>
      </c>
      <c r="N23" s="137">
        <v>9.2999999999999999E-2</v>
      </c>
      <c r="O23" s="141">
        <v>2688060</v>
      </c>
      <c r="P23" s="141">
        <v>2334307.76208454</v>
      </c>
      <c r="Q23" s="137">
        <v>0.86839868235252804</v>
      </c>
      <c r="R23" s="141">
        <v>1529985.4882886568</v>
      </c>
      <c r="S23" s="137">
        <v>1.7569186247685857</v>
      </c>
      <c r="T23" t="b">
        <v>0</v>
      </c>
      <c r="U23" t="s">
        <v>2000</v>
      </c>
      <c r="V23" t="s">
        <v>2001</v>
      </c>
      <c r="W23" t="s">
        <v>2006</v>
      </c>
      <c r="X23" t="s">
        <v>2007</v>
      </c>
      <c r="Y23" t="s">
        <v>115</v>
      </c>
      <c r="Z23">
        <v>20</v>
      </c>
      <c r="AA23" t="s">
        <v>2004</v>
      </c>
      <c r="AB23" t="b">
        <v>1</v>
      </c>
    </row>
    <row r="24" spans="1:28">
      <c r="A24" t="s">
        <v>1997</v>
      </c>
      <c r="B24" t="s">
        <v>623</v>
      </c>
      <c r="C24" t="s">
        <v>1443</v>
      </c>
      <c r="D24" t="s">
        <v>1998</v>
      </c>
      <c r="E24" s="137">
        <v>13.78952</v>
      </c>
      <c r="F24" t="s">
        <v>1999</v>
      </c>
      <c r="G24" s="138">
        <v>3444.24</v>
      </c>
      <c r="H24" s="139">
        <v>4.5719999999999997E-3</v>
      </c>
      <c r="I24" s="140">
        <v>0.29527500000000001</v>
      </c>
      <c r="J24" s="138">
        <v>64.5833333333333</v>
      </c>
      <c r="K24" t="s">
        <v>1998</v>
      </c>
      <c r="L24" s="138">
        <v>15.496278620101</v>
      </c>
      <c r="M24" s="141">
        <v>119007.57114151018</v>
      </c>
      <c r="N24" s="137">
        <v>9.1999999999999998E-2</v>
      </c>
      <c r="O24" s="141">
        <v>2722765</v>
      </c>
      <c r="P24" s="141">
        <v>2370115.5681882999</v>
      </c>
      <c r="Q24" s="137">
        <v>0.87048113523873705</v>
      </c>
      <c r="R24" s="141">
        <v>1586673.4328842654</v>
      </c>
      <c r="S24" s="137">
        <v>1.7160210435051779</v>
      </c>
      <c r="T24" t="b">
        <v>0</v>
      </c>
      <c r="U24" t="s">
        <v>2000</v>
      </c>
      <c r="V24" t="s">
        <v>2001</v>
      </c>
      <c r="W24" t="s">
        <v>2006</v>
      </c>
      <c r="X24" t="s">
        <v>2007</v>
      </c>
      <c r="Y24" t="s">
        <v>115</v>
      </c>
      <c r="Z24">
        <v>21</v>
      </c>
      <c r="AA24" t="s">
        <v>2004</v>
      </c>
      <c r="AB24" t="b">
        <v>1</v>
      </c>
    </row>
    <row r="25" spans="1:28">
      <c r="A25" t="s">
        <v>1997</v>
      </c>
      <c r="B25" t="s">
        <v>624</v>
      </c>
      <c r="C25" t="s">
        <v>1443</v>
      </c>
      <c r="D25" t="s">
        <v>1998</v>
      </c>
      <c r="E25" s="137">
        <v>13.78952</v>
      </c>
      <c r="F25" t="s">
        <v>1999</v>
      </c>
      <c r="G25" s="138">
        <v>3444.24</v>
      </c>
      <c r="H25" s="139">
        <v>4.5719999999999997E-3</v>
      </c>
      <c r="I25" s="140">
        <v>0.29527500000000001</v>
      </c>
      <c r="J25" s="138">
        <v>64.5833333333333</v>
      </c>
      <c r="K25" t="s">
        <v>1998</v>
      </c>
      <c r="L25" s="138">
        <v>11.6449695839671</v>
      </c>
      <c r="M25" s="141">
        <v>89430.474256383401</v>
      </c>
      <c r="N25" s="137">
        <v>7.2999999999999995E-2</v>
      </c>
      <c r="O25" s="141">
        <v>2126470</v>
      </c>
      <c r="P25" s="141">
        <v>2126777.4485671301</v>
      </c>
      <c r="Q25" s="137">
        <v>1.0001445816621599</v>
      </c>
      <c r="R25" s="141">
        <v>1192335.548333443</v>
      </c>
      <c r="S25" s="137">
        <v>1.7834493008048111</v>
      </c>
      <c r="T25" t="b">
        <v>0</v>
      </c>
      <c r="U25" t="s">
        <v>2000</v>
      </c>
      <c r="V25" t="s">
        <v>2001</v>
      </c>
      <c r="W25" t="s">
        <v>2006</v>
      </c>
      <c r="X25" t="s">
        <v>2007</v>
      </c>
      <c r="Y25" t="s">
        <v>115</v>
      </c>
      <c r="Z25">
        <v>22</v>
      </c>
      <c r="AA25" t="s">
        <v>2004</v>
      </c>
      <c r="AB25" t="b">
        <v>1</v>
      </c>
    </row>
    <row r="26" spans="1:28">
      <c r="A26" t="s">
        <v>1997</v>
      </c>
      <c r="B26" t="s">
        <v>625</v>
      </c>
      <c r="C26" t="s">
        <v>1443</v>
      </c>
      <c r="D26" t="s">
        <v>1998</v>
      </c>
      <c r="E26" s="137">
        <v>13.78952</v>
      </c>
      <c r="F26" t="s">
        <v>1999</v>
      </c>
      <c r="G26" s="138">
        <v>3444.24</v>
      </c>
      <c r="H26" s="139">
        <v>4.5719999999999997E-3</v>
      </c>
      <c r="I26" s="140">
        <v>0.29527500000000001</v>
      </c>
      <c r="J26" s="138">
        <v>64.5833333333333</v>
      </c>
      <c r="K26" t="s">
        <v>1998</v>
      </c>
      <c r="L26" s="138">
        <v>12.181147826038</v>
      </c>
      <c r="M26" s="141">
        <v>93548.189990082989</v>
      </c>
      <c r="N26" s="137">
        <v>7.1999999999999995E-2</v>
      </c>
      <c r="O26" s="141">
        <v>2148555</v>
      </c>
      <c r="P26" s="141">
        <v>2170871.9121815199</v>
      </c>
      <c r="Q26" s="137">
        <v>1.0103869401442001</v>
      </c>
      <c r="R26" s="141">
        <v>1247235.1660313946</v>
      </c>
      <c r="S26" s="137">
        <v>1.7226542824610496</v>
      </c>
      <c r="T26" t="b">
        <v>0</v>
      </c>
      <c r="U26" t="s">
        <v>2000</v>
      </c>
      <c r="V26" t="s">
        <v>2001</v>
      </c>
      <c r="W26" t="s">
        <v>2006</v>
      </c>
      <c r="X26" t="s">
        <v>2007</v>
      </c>
      <c r="Y26" t="s">
        <v>115</v>
      </c>
      <c r="Z26">
        <v>23</v>
      </c>
      <c r="AA26" t="s">
        <v>2004</v>
      </c>
      <c r="AB26" t="b">
        <v>1</v>
      </c>
    </row>
    <row r="27" spans="1:28">
      <c r="A27" t="s">
        <v>1997</v>
      </c>
      <c r="B27" t="s">
        <v>626</v>
      </c>
      <c r="C27" t="s">
        <v>1443</v>
      </c>
      <c r="D27" t="s">
        <v>1998</v>
      </c>
      <c r="E27" s="137">
        <v>13.78952</v>
      </c>
      <c r="F27" t="s">
        <v>1999</v>
      </c>
      <c r="G27" s="138">
        <v>3444.24</v>
      </c>
      <c r="H27" s="139">
        <v>4.5719999999999997E-3</v>
      </c>
      <c r="I27" s="140">
        <v>0.29527500000000001</v>
      </c>
      <c r="J27" s="138">
        <v>64.5833333333333</v>
      </c>
      <c r="K27" t="s">
        <v>1998</v>
      </c>
      <c r="L27" s="138">
        <v>12.720290447549999</v>
      </c>
      <c r="M27" s="141">
        <v>97688.671421655963</v>
      </c>
      <c r="N27" s="137">
        <v>6.8000000000000005E-2</v>
      </c>
      <c r="O27" s="141">
        <v>2148555</v>
      </c>
      <c r="P27" s="141">
        <v>2223898.62991209</v>
      </c>
      <c r="Q27" s="137">
        <v>1.0350671171611101</v>
      </c>
      <c r="R27" s="141">
        <v>1302438.3083509335</v>
      </c>
      <c r="S27" s="137">
        <v>1.6496405136611552</v>
      </c>
      <c r="T27" t="b">
        <v>0</v>
      </c>
      <c r="U27" t="s">
        <v>2000</v>
      </c>
      <c r="V27" t="s">
        <v>2001</v>
      </c>
      <c r="W27" t="s">
        <v>2006</v>
      </c>
      <c r="X27" t="s">
        <v>2007</v>
      </c>
      <c r="Y27" t="s">
        <v>115</v>
      </c>
      <c r="Z27">
        <v>24</v>
      </c>
      <c r="AA27" t="s">
        <v>2004</v>
      </c>
      <c r="AB27" t="b">
        <v>1</v>
      </c>
    </row>
    <row r="28" spans="1:28">
      <c r="A28" t="s">
        <v>1997</v>
      </c>
      <c r="B28" t="s">
        <v>627</v>
      </c>
      <c r="C28" t="s">
        <v>1443</v>
      </c>
      <c r="D28" t="s">
        <v>1998</v>
      </c>
      <c r="E28" s="137">
        <v>13.78952</v>
      </c>
      <c r="F28" t="s">
        <v>1999</v>
      </c>
      <c r="G28" s="138">
        <v>3484.92</v>
      </c>
      <c r="H28" s="139">
        <v>4.5719999999999997E-3</v>
      </c>
      <c r="I28" s="140">
        <v>0.29527500000000001</v>
      </c>
      <c r="J28" s="138">
        <v>64.5833333333333</v>
      </c>
      <c r="K28" t="s">
        <v>1998</v>
      </c>
      <c r="L28" s="138">
        <v>22.738171226725999</v>
      </c>
      <c r="M28" s="141">
        <v>174623.50776155555</v>
      </c>
      <c r="N28" s="137">
        <v>7.6999999999999999E-2</v>
      </c>
      <c r="O28" s="141">
        <v>3139225</v>
      </c>
      <c r="P28" s="141">
        <v>2844600.6125478102</v>
      </c>
      <c r="Q28" s="137">
        <v>0.90614741299136303</v>
      </c>
      <c r="R28" s="141">
        <v>2355673.3729099375</v>
      </c>
      <c r="S28" s="137">
        <v>1.3326232049403988</v>
      </c>
      <c r="T28" t="b">
        <v>0</v>
      </c>
      <c r="U28" t="s">
        <v>2000</v>
      </c>
      <c r="V28" t="s">
        <v>2001</v>
      </c>
      <c r="W28" t="s">
        <v>2006</v>
      </c>
      <c r="X28" t="s">
        <v>2007</v>
      </c>
      <c r="Y28" t="s">
        <v>115</v>
      </c>
      <c r="Z28">
        <v>25</v>
      </c>
      <c r="AA28" t="s">
        <v>2004</v>
      </c>
      <c r="AB28" t="b">
        <v>1</v>
      </c>
    </row>
    <row r="29" spans="1:28">
      <c r="A29" t="s">
        <v>1997</v>
      </c>
      <c r="B29" t="s">
        <v>628</v>
      </c>
      <c r="C29" t="s">
        <v>1443</v>
      </c>
      <c r="D29" t="s">
        <v>1998</v>
      </c>
      <c r="E29" s="137">
        <v>13.78952</v>
      </c>
      <c r="F29" t="s">
        <v>1999</v>
      </c>
      <c r="G29" s="138">
        <v>3484.92</v>
      </c>
      <c r="H29" s="139">
        <v>4.5719999999999997E-3</v>
      </c>
      <c r="I29" s="140">
        <v>0.29527500000000001</v>
      </c>
      <c r="J29" s="138">
        <v>64.5833333333333</v>
      </c>
      <c r="K29" t="s">
        <v>1998</v>
      </c>
      <c r="L29" s="138">
        <v>23.839287782165002</v>
      </c>
      <c r="M29" s="141">
        <v>183079.80943365645</v>
      </c>
      <c r="N29" s="137">
        <v>7.0000000000000007E-2</v>
      </c>
      <c r="O29" s="141">
        <v>3123450</v>
      </c>
      <c r="P29" s="141">
        <v>2923201.9223640198</v>
      </c>
      <c r="Q29" s="137">
        <v>0.93588881600922702</v>
      </c>
      <c r="R29" s="141">
        <v>2469748.9915801487</v>
      </c>
      <c r="S29" s="137">
        <v>1.2646831765691349</v>
      </c>
      <c r="T29" t="b">
        <v>0</v>
      </c>
      <c r="U29" t="s">
        <v>2000</v>
      </c>
      <c r="V29" t="s">
        <v>2001</v>
      </c>
      <c r="W29" t="s">
        <v>2006</v>
      </c>
      <c r="X29" t="s">
        <v>2007</v>
      </c>
      <c r="Y29" t="s">
        <v>115</v>
      </c>
      <c r="Z29">
        <v>26</v>
      </c>
      <c r="AA29" t="s">
        <v>2004</v>
      </c>
      <c r="AB29" t="b">
        <v>1</v>
      </c>
    </row>
    <row r="30" spans="1:28">
      <c r="A30" t="s">
        <v>1997</v>
      </c>
      <c r="B30" t="s">
        <v>629</v>
      </c>
      <c r="C30" t="s">
        <v>1443</v>
      </c>
      <c r="D30" t="s">
        <v>1998</v>
      </c>
      <c r="E30" s="137">
        <v>13.78952</v>
      </c>
      <c r="F30" t="s">
        <v>1999</v>
      </c>
      <c r="G30" s="138">
        <v>3484.92</v>
      </c>
      <c r="H30" s="139">
        <v>4.5719999999999997E-3</v>
      </c>
      <c r="I30" s="140">
        <v>0.29527500000000001</v>
      </c>
      <c r="J30" s="138">
        <v>64.5833333333333</v>
      </c>
      <c r="K30" t="s">
        <v>1998</v>
      </c>
      <c r="L30" s="138">
        <v>24.392929823915001</v>
      </c>
      <c r="M30" s="141">
        <v>187331.64281157649</v>
      </c>
      <c r="N30" s="137">
        <v>6.9000000000000006E-2</v>
      </c>
      <c r="O30" s="141">
        <v>3155000</v>
      </c>
      <c r="P30" s="141">
        <v>2955181.5884184102</v>
      </c>
      <c r="Q30" s="137">
        <v>0.93666611360329999</v>
      </c>
      <c r="R30" s="141">
        <v>2527106.2787106559</v>
      </c>
      <c r="S30" s="137">
        <v>1.2484635199472889</v>
      </c>
      <c r="T30" t="b">
        <v>0</v>
      </c>
      <c r="U30" t="s">
        <v>2000</v>
      </c>
      <c r="V30" t="s">
        <v>2001</v>
      </c>
      <c r="W30" t="s">
        <v>2006</v>
      </c>
      <c r="X30" t="s">
        <v>2007</v>
      </c>
      <c r="Y30" t="s">
        <v>115</v>
      </c>
      <c r="Z30">
        <v>27</v>
      </c>
      <c r="AA30" t="s">
        <v>2004</v>
      </c>
      <c r="AB30" t="b">
        <v>1</v>
      </c>
    </row>
    <row r="31" spans="1:28">
      <c r="A31" t="s">
        <v>1997</v>
      </c>
      <c r="B31" t="s">
        <v>630</v>
      </c>
      <c r="C31" t="s">
        <v>1443</v>
      </c>
      <c r="D31" t="s">
        <v>1998</v>
      </c>
      <c r="E31" s="137">
        <v>13.78952</v>
      </c>
      <c r="F31" t="s">
        <v>1999</v>
      </c>
      <c r="G31" s="138">
        <v>3525.6</v>
      </c>
      <c r="H31" s="139">
        <v>4.5719999999999997E-3</v>
      </c>
      <c r="I31" s="140">
        <v>0.29527500000000001</v>
      </c>
      <c r="J31" s="138">
        <v>64.5833333333333</v>
      </c>
      <c r="K31" t="s">
        <v>1998</v>
      </c>
      <c r="L31" s="138">
        <v>23.839287782165002</v>
      </c>
      <c r="M31" s="141">
        <v>183079.80943365645</v>
      </c>
      <c r="N31" s="137">
        <v>6.5000000000000002E-2</v>
      </c>
      <c r="O31" s="141">
        <v>3082435</v>
      </c>
      <c r="P31" s="141">
        <v>2961658.4392535901</v>
      </c>
      <c r="Q31" s="137">
        <v>0.96081780775704695</v>
      </c>
      <c r="R31" s="141">
        <v>2498578.7463456756</v>
      </c>
      <c r="S31" s="137">
        <v>1.2336753462376362</v>
      </c>
      <c r="T31" t="b">
        <v>0</v>
      </c>
      <c r="U31" t="s">
        <v>2000</v>
      </c>
      <c r="V31" t="s">
        <v>2001</v>
      </c>
      <c r="W31" t="s">
        <v>2006</v>
      </c>
      <c r="X31" t="s">
        <v>2007</v>
      </c>
      <c r="Y31" t="s">
        <v>115</v>
      </c>
      <c r="Z31">
        <v>28</v>
      </c>
      <c r="AA31" t="s">
        <v>2004</v>
      </c>
      <c r="AB31" t="b">
        <v>1</v>
      </c>
    </row>
    <row r="32" spans="1:28">
      <c r="A32" t="s">
        <v>1997</v>
      </c>
      <c r="B32" t="s">
        <v>631</v>
      </c>
      <c r="C32" t="s">
        <v>1443</v>
      </c>
      <c r="D32" t="s">
        <v>1998</v>
      </c>
      <c r="E32" s="137">
        <v>13.78952</v>
      </c>
      <c r="F32" t="s">
        <v>1999</v>
      </c>
      <c r="G32" s="138">
        <v>3634.08</v>
      </c>
      <c r="H32" s="139">
        <v>4.5719999999999997E-3</v>
      </c>
      <c r="I32" s="140">
        <v>0.29527500000000001</v>
      </c>
      <c r="J32" s="138">
        <v>64.5833333333333</v>
      </c>
      <c r="K32" t="s">
        <v>1998</v>
      </c>
      <c r="L32" s="138">
        <v>7.2630361481990304</v>
      </c>
      <c r="M32" s="141">
        <v>55778.313768116968</v>
      </c>
      <c r="N32" s="137">
        <v>9.6000000000000002E-2</v>
      </c>
      <c r="O32" s="141">
        <v>2176950</v>
      </c>
      <c r="P32" s="141">
        <v>1925714.9823225399</v>
      </c>
      <c r="Q32" s="137">
        <v>0.88459311528631102</v>
      </c>
      <c r="R32" s="141">
        <v>784656.21096169786</v>
      </c>
      <c r="S32" s="137">
        <v>2.774399755699207</v>
      </c>
      <c r="T32" t="b">
        <v>0</v>
      </c>
      <c r="U32" t="s">
        <v>2000</v>
      </c>
      <c r="V32" t="s">
        <v>2001</v>
      </c>
      <c r="W32" t="s">
        <v>2006</v>
      </c>
      <c r="X32" t="s">
        <v>2007</v>
      </c>
      <c r="Y32" t="s">
        <v>115</v>
      </c>
      <c r="Z32">
        <v>29</v>
      </c>
      <c r="AA32" t="s">
        <v>2004</v>
      </c>
      <c r="AB32" t="b">
        <v>1</v>
      </c>
    </row>
    <row r="33" spans="1:28">
      <c r="A33" t="s">
        <v>1997</v>
      </c>
      <c r="B33" t="s">
        <v>632</v>
      </c>
      <c r="C33" t="s">
        <v>1443</v>
      </c>
      <c r="D33" t="s">
        <v>1998</v>
      </c>
      <c r="E33" s="137">
        <v>13.78952</v>
      </c>
      <c r="F33" t="s">
        <v>1999</v>
      </c>
      <c r="G33" s="138">
        <v>3634.08</v>
      </c>
      <c r="H33" s="139">
        <v>4.5719999999999997E-3</v>
      </c>
      <c r="I33" s="140">
        <v>0.29527500000000001</v>
      </c>
      <c r="J33" s="138">
        <v>64.5833333333333</v>
      </c>
      <c r="K33" t="s">
        <v>1998</v>
      </c>
      <c r="L33" s="138">
        <v>7.2630361481990304</v>
      </c>
      <c r="M33" s="141">
        <v>55778.313768116968</v>
      </c>
      <c r="N33" s="137">
        <v>0.105</v>
      </c>
      <c r="O33" s="141">
        <v>2318925</v>
      </c>
      <c r="P33" s="141">
        <v>1925714.9823225399</v>
      </c>
      <c r="Q33" s="137">
        <v>0.83043435312592495</v>
      </c>
      <c r="R33" s="141">
        <v>784656.21096169786</v>
      </c>
      <c r="S33" s="137">
        <v>2.9553388702013295</v>
      </c>
      <c r="T33" t="b">
        <v>0</v>
      </c>
      <c r="U33" t="s">
        <v>2000</v>
      </c>
      <c r="V33" t="s">
        <v>2001</v>
      </c>
      <c r="W33" t="s">
        <v>2006</v>
      </c>
      <c r="X33" t="s">
        <v>2007</v>
      </c>
      <c r="Y33" t="s">
        <v>115</v>
      </c>
      <c r="Z33">
        <v>30</v>
      </c>
      <c r="AA33" t="s">
        <v>2004</v>
      </c>
      <c r="AB33" t="b">
        <v>1</v>
      </c>
    </row>
    <row r="34" spans="1:28">
      <c r="A34" t="s">
        <v>1997</v>
      </c>
      <c r="B34" t="s">
        <v>633</v>
      </c>
      <c r="C34" t="s">
        <v>1443</v>
      </c>
      <c r="D34" t="s">
        <v>1998</v>
      </c>
      <c r="E34" s="137">
        <v>13.78952</v>
      </c>
      <c r="F34" t="s">
        <v>1999</v>
      </c>
      <c r="G34" s="138">
        <v>3674.76</v>
      </c>
      <c r="H34" s="139">
        <v>4.5719999999999997E-3</v>
      </c>
      <c r="I34" s="140">
        <v>0.29527500000000001</v>
      </c>
      <c r="J34" s="138">
        <v>64.5833333333333</v>
      </c>
      <c r="K34" t="s">
        <v>1998</v>
      </c>
      <c r="L34" s="138">
        <v>7.8411045649070301</v>
      </c>
      <c r="M34" s="141">
        <v>60217.735639171908</v>
      </c>
      <c r="N34" s="137">
        <v>0.10199999999999999</v>
      </c>
      <c r="O34" s="141">
        <v>2353630</v>
      </c>
      <c r="P34" s="141">
        <v>1970905.57511904</v>
      </c>
      <c r="Q34" s="137">
        <v>0.83738972358401098</v>
      </c>
      <c r="R34" s="141">
        <v>856589.90793833614</v>
      </c>
      <c r="S34" s="137">
        <v>2.7476742116478827</v>
      </c>
      <c r="T34" t="b">
        <v>0</v>
      </c>
      <c r="U34" t="s">
        <v>2000</v>
      </c>
      <c r="V34" t="s">
        <v>2001</v>
      </c>
      <c r="W34" t="s">
        <v>2006</v>
      </c>
      <c r="X34" t="s">
        <v>2007</v>
      </c>
      <c r="Y34" t="s">
        <v>115</v>
      </c>
      <c r="Z34">
        <v>31</v>
      </c>
      <c r="AA34" t="s">
        <v>2004</v>
      </c>
      <c r="AB34" t="b">
        <v>1</v>
      </c>
    </row>
    <row r="35" spans="1:28">
      <c r="A35" t="s">
        <v>1997</v>
      </c>
      <c r="B35" t="s">
        <v>634</v>
      </c>
      <c r="C35" t="s">
        <v>1443</v>
      </c>
      <c r="D35" t="s">
        <v>1998</v>
      </c>
      <c r="E35" s="137">
        <v>13.78952</v>
      </c>
      <c r="F35" t="s">
        <v>1999</v>
      </c>
      <c r="G35" s="138">
        <v>3715.44</v>
      </c>
      <c r="H35" s="139">
        <v>4.5719999999999997E-3</v>
      </c>
      <c r="I35" s="140">
        <v>0.29527500000000001</v>
      </c>
      <c r="J35" s="138">
        <v>64.5833333333333</v>
      </c>
      <c r="K35" t="s">
        <v>1998</v>
      </c>
      <c r="L35" s="138">
        <v>11.111790695305</v>
      </c>
      <c r="M35" s="141">
        <v>85335.792811942985</v>
      </c>
      <c r="N35" s="137">
        <v>9.1999999999999998E-2</v>
      </c>
      <c r="O35" s="141">
        <v>2539775</v>
      </c>
      <c r="P35" s="141">
        <v>2244297.1339913099</v>
      </c>
      <c r="Q35" s="137">
        <v>0.88365982576854596</v>
      </c>
      <c r="R35" s="141">
        <v>1227329.1021104734</v>
      </c>
      <c r="S35" s="137">
        <v>2.0693512405374315</v>
      </c>
      <c r="T35" t="b">
        <v>0</v>
      </c>
      <c r="U35" t="s">
        <v>2000</v>
      </c>
      <c r="V35" t="s">
        <v>2001</v>
      </c>
      <c r="W35" t="s">
        <v>2006</v>
      </c>
      <c r="X35" t="s">
        <v>2007</v>
      </c>
      <c r="Y35" t="s">
        <v>115</v>
      </c>
      <c r="Z35">
        <v>32</v>
      </c>
      <c r="AA35" t="s">
        <v>2004</v>
      </c>
      <c r="AB35" t="b">
        <v>1</v>
      </c>
    </row>
    <row r="36" spans="1:28">
      <c r="A36" t="s">
        <v>1997</v>
      </c>
      <c r="B36" t="s">
        <v>635</v>
      </c>
      <c r="C36" t="s">
        <v>1443</v>
      </c>
      <c r="D36" t="s">
        <v>1998</v>
      </c>
      <c r="E36" s="137">
        <v>13.78952</v>
      </c>
      <c r="F36" t="s">
        <v>1999</v>
      </c>
      <c r="G36" s="138">
        <v>3905.28</v>
      </c>
      <c r="H36" s="139">
        <v>4.5719999999999997E-3</v>
      </c>
      <c r="I36" s="140">
        <v>0.29527500000000001</v>
      </c>
      <c r="J36" s="138">
        <v>64.5833333333333</v>
      </c>
      <c r="K36" t="s">
        <v>1998</v>
      </c>
      <c r="L36" s="138">
        <v>12.720290447549999</v>
      </c>
      <c r="M36" s="141">
        <v>97688.671421655963</v>
      </c>
      <c r="N36" s="137">
        <v>7.3999999999999996E-2</v>
      </c>
      <c r="O36" s="141">
        <v>2520845</v>
      </c>
      <c r="P36" s="141">
        <v>2435028.1546061002</v>
      </c>
      <c r="Q36" s="137">
        <v>0.96595711144719498</v>
      </c>
      <c r="R36" s="141">
        <v>1476780.4441144443</v>
      </c>
      <c r="S36" s="137">
        <v>1.7069869864857481</v>
      </c>
      <c r="T36" t="b">
        <v>0</v>
      </c>
      <c r="U36" t="s">
        <v>2000</v>
      </c>
      <c r="V36" t="s">
        <v>2001</v>
      </c>
      <c r="W36" t="s">
        <v>2006</v>
      </c>
      <c r="X36" t="s">
        <v>2007</v>
      </c>
      <c r="Y36" t="s">
        <v>115</v>
      </c>
      <c r="Z36">
        <v>33</v>
      </c>
      <c r="AA36" t="s">
        <v>2004</v>
      </c>
      <c r="AB36" t="b">
        <v>1</v>
      </c>
    </row>
    <row r="37" spans="1:28">
      <c r="A37" t="s">
        <v>1997</v>
      </c>
      <c r="B37" t="s">
        <v>636</v>
      </c>
      <c r="C37" t="s">
        <v>1443</v>
      </c>
      <c r="D37" t="s">
        <v>1998</v>
      </c>
      <c r="E37" s="137">
        <v>13.78952</v>
      </c>
      <c r="F37" t="s">
        <v>1999</v>
      </c>
      <c r="G37" s="138">
        <v>3945.96</v>
      </c>
      <c r="H37" s="139">
        <v>4.5719999999999997E-3</v>
      </c>
      <c r="I37" s="140">
        <v>0.29527500000000001</v>
      </c>
      <c r="J37" s="138">
        <v>64.5833333333333</v>
      </c>
      <c r="K37" t="s">
        <v>1998</v>
      </c>
      <c r="L37" s="138">
        <v>13.298604532476</v>
      </c>
      <c r="M37" s="141">
        <v>102129.97996361091</v>
      </c>
      <c r="N37" s="137">
        <v>7.5999999999999998E-2</v>
      </c>
      <c r="O37" s="141">
        <v>2650200</v>
      </c>
      <c r="P37" s="141">
        <v>2475007.33968892</v>
      </c>
      <c r="Q37" s="137">
        <v>0.93389455123723697</v>
      </c>
      <c r="R37" s="141">
        <v>1560003.157692427</v>
      </c>
      <c r="S37" s="137">
        <v>1.698842715113605</v>
      </c>
      <c r="T37" t="b">
        <v>0</v>
      </c>
      <c r="U37" t="s">
        <v>2000</v>
      </c>
      <c r="V37" t="s">
        <v>2001</v>
      </c>
      <c r="W37" t="s">
        <v>2006</v>
      </c>
      <c r="X37" t="s">
        <v>2007</v>
      </c>
      <c r="Y37" t="s">
        <v>115</v>
      </c>
      <c r="Z37">
        <v>34</v>
      </c>
      <c r="AA37" t="s">
        <v>2004</v>
      </c>
      <c r="AB37" t="b">
        <v>1</v>
      </c>
    </row>
    <row r="38" spans="1:28">
      <c r="A38" t="s">
        <v>1997</v>
      </c>
      <c r="B38" t="s">
        <v>637</v>
      </c>
      <c r="C38" t="s">
        <v>1443</v>
      </c>
      <c r="D38" t="s">
        <v>1998</v>
      </c>
      <c r="E38" s="137">
        <v>13.78952</v>
      </c>
      <c r="F38" t="s">
        <v>1999</v>
      </c>
      <c r="G38" s="138">
        <v>3986.64</v>
      </c>
      <c r="H38" s="139">
        <v>4.5719999999999997E-3</v>
      </c>
      <c r="I38" s="140">
        <v>0.29527500000000001</v>
      </c>
      <c r="J38" s="138">
        <v>64.5833333333333</v>
      </c>
      <c r="K38" t="s">
        <v>1998</v>
      </c>
      <c r="L38" s="138">
        <v>13.843765034719</v>
      </c>
      <c r="M38" s="141">
        <v>106316.67722459514</v>
      </c>
      <c r="N38" s="137">
        <v>7.2999999999999995E-2</v>
      </c>
      <c r="O38" s="141">
        <v>2681750</v>
      </c>
      <c r="P38" s="141">
        <v>2514971.1140733799</v>
      </c>
      <c r="Q38" s="137">
        <v>0.93780968176503199</v>
      </c>
      <c r="R38" s="141">
        <v>1640695.4248670717</v>
      </c>
      <c r="S38" s="137">
        <v>1.6345203133709438</v>
      </c>
      <c r="T38" t="b">
        <v>0</v>
      </c>
      <c r="U38" t="s">
        <v>2000</v>
      </c>
      <c r="V38" t="s">
        <v>2001</v>
      </c>
      <c r="W38" t="s">
        <v>2006</v>
      </c>
      <c r="X38" t="s">
        <v>2007</v>
      </c>
      <c r="Y38" t="s">
        <v>115</v>
      </c>
      <c r="Z38">
        <v>35</v>
      </c>
      <c r="AA38" t="s">
        <v>2004</v>
      </c>
      <c r="AB38" t="b">
        <v>1</v>
      </c>
    </row>
    <row r="39" spans="1:28">
      <c r="A39" t="s">
        <v>1997</v>
      </c>
      <c r="B39" t="s">
        <v>638</v>
      </c>
      <c r="C39" t="s">
        <v>1443</v>
      </c>
      <c r="D39" t="s">
        <v>1998</v>
      </c>
      <c r="E39" s="137">
        <v>13.78952</v>
      </c>
      <c r="F39" t="s">
        <v>1999</v>
      </c>
      <c r="G39" s="138">
        <v>4013.76</v>
      </c>
      <c r="H39" s="139">
        <v>4.5719999999999997E-3</v>
      </c>
      <c r="I39" s="140">
        <v>0.29527500000000001</v>
      </c>
      <c r="J39" s="138">
        <v>64.5833333333333</v>
      </c>
      <c r="K39" t="s">
        <v>1998</v>
      </c>
      <c r="L39" s="138">
        <v>10.581646687584</v>
      </c>
      <c r="M39" s="141">
        <v>81264.418499386185</v>
      </c>
      <c r="N39" s="137">
        <v>8.1000000000000003E-2</v>
      </c>
      <c r="O39" s="141">
        <v>2501915</v>
      </c>
      <c r="P39" s="141">
        <v>2331577.8653712701</v>
      </c>
      <c r="Q39" s="137">
        <v>0.93191729749862295</v>
      </c>
      <c r="R39" s="141">
        <v>1262616.2802429539</v>
      </c>
      <c r="S39" s="137">
        <v>1.9815323460890104</v>
      </c>
      <c r="T39" t="b">
        <v>0</v>
      </c>
      <c r="U39" t="s">
        <v>2000</v>
      </c>
      <c r="V39" t="s">
        <v>2001</v>
      </c>
      <c r="W39" t="s">
        <v>2006</v>
      </c>
      <c r="X39" t="s">
        <v>2007</v>
      </c>
      <c r="Y39" t="s">
        <v>115</v>
      </c>
      <c r="Z39">
        <v>36</v>
      </c>
      <c r="AA39" t="s">
        <v>2004</v>
      </c>
      <c r="AB39" t="b">
        <v>1</v>
      </c>
    </row>
    <row r="40" spans="1:28">
      <c r="A40" t="s">
        <v>1997</v>
      </c>
      <c r="B40" t="s">
        <v>639</v>
      </c>
      <c r="C40" t="s">
        <v>1443</v>
      </c>
      <c r="D40" t="s">
        <v>1998</v>
      </c>
      <c r="E40" s="137">
        <v>13.78952</v>
      </c>
      <c r="F40" t="s">
        <v>1999</v>
      </c>
      <c r="G40" s="138">
        <v>4068</v>
      </c>
      <c r="H40" s="139">
        <v>4.5719999999999997E-3</v>
      </c>
      <c r="I40" s="140">
        <v>0.29527500000000001</v>
      </c>
      <c r="J40" s="138">
        <v>64.5833333333333</v>
      </c>
      <c r="K40" t="s">
        <v>1998</v>
      </c>
      <c r="L40" s="138">
        <v>9.5306082524190305</v>
      </c>
      <c r="M40" s="141">
        <v>73192.704353571389</v>
      </c>
      <c r="N40" s="137">
        <v>9.0999999999999998E-2</v>
      </c>
      <c r="O40" s="141">
        <v>2587100</v>
      </c>
      <c r="P40" s="141">
        <v>2234420.2902329001</v>
      </c>
      <c r="Q40" s="137">
        <v>0.86367758889602297</v>
      </c>
      <c r="R40" s="141">
        <v>1152572.5986206268</v>
      </c>
      <c r="S40" s="137">
        <v>2.2446308398240453</v>
      </c>
      <c r="T40" t="b">
        <v>0</v>
      </c>
      <c r="U40" t="s">
        <v>2000</v>
      </c>
      <c r="V40" t="s">
        <v>2001</v>
      </c>
      <c r="W40" t="s">
        <v>2006</v>
      </c>
      <c r="X40" t="s">
        <v>2007</v>
      </c>
      <c r="Y40" t="s">
        <v>115</v>
      </c>
      <c r="Z40">
        <v>37</v>
      </c>
      <c r="AA40" t="s">
        <v>2004</v>
      </c>
      <c r="AB40" t="b">
        <v>1</v>
      </c>
    </row>
    <row r="41" spans="1:28">
      <c r="A41" t="s">
        <v>1997</v>
      </c>
      <c r="B41" t="s">
        <v>640</v>
      </c>
      <c r="C41" t="s">
        <v>1443</v>
      </c>
      <c r="D41" t="s">
        <v>1998</v>
      </c>
      <c r="E41" s="137">
        <v>13.78952</v>
      </c>
      <c r="F41" t="s">
        <v>1999</v>
      </c>
      <c r="G41" s="138">
        <v>4068</v>
      </c>
      <c r="H41" s="139">
        <v>4.5719999999999997E-3</v>
      </c>
      <c r="I41" s="140">
        <v>0.29527500000000001</v>
      </c>
      <c r="J41" s="138">
        <v>64.5833333333333</v>
      </c>
      <c r="K41" t="s">
        <v>1998</v>
      </c>
      <c r="L41" s="138">
        <v>10.054573651783</v>
      </c>
      <c r="M41" s="141">
        <v>77216.62848846741</v>
      </c>
      <c r="N41" s="137">
        <v>8.6999999999999994E-2</v>
      </c>
      <c r="O41" s="141">
        <v>2587100</v>
      </c>
      <c r="P41" s="141">
        <v>2285662.4089494999</v>
      </c>
      <c r="Q41" s="137">
        <v>0.88348436819199005</v>
      </c>
      <c r="R41" s="141">
        <v>1215937.7213848473</v>
      </c>
      <c r="S41" s="137">
        <v>2.1276583121819086</v>
      </c>
      <c r="T41" t="b">
        <v>0</v>
      </c>
      <c r="U41" t="s">
        <v>2000</v>
      </c>
      <c r="V41" t="s">
        <v>2001</v>
      </c>
      <c r="W41" t="s">
        <v>2006</v>
      </c>
      <c r="X41" t="s">
        <v>2007</v>
      </c>
      <c r="Y41" t="s">
        <v>115</v>
      </c>
      <c r="Z41">
        <v>38</v>
      </c>
      <c r="AA41" t="s">
        <v>2004</v>
      </c>
      <c r="AB41" t="b">
        <v>1</v>
      </c>
    </row>
    <row r="42" spans="1:28">
      <c r="A42" t="s">
        <v>1997</v>
      </c>
      <c r="B42" t="s">
        <v>641</v>
      </c>
      <c r="C42" t="s">
        <v>1443</v>
      </c>
      <c r="D42" t="s">
        <v>1998</v>
      </c>
      <c r="E42" s="137">
        <v>13.78952</v>
      </c>
      <c r="F42" t="s">
        <v>1999</v>
      </c>
      <c r="G42" s="138">
        <v>4068</v>
      </c>
      <c r="H42" s="139">
        <v>4.5719999999999997E-3</v>
      </c>
      <c r="I42" s="140">
        <v>0.29527500000000001</v>
      </c>
      <c r="J42" s="138">
        <v>64.5833333333333</v>
      </c>
      <c r="K42" t="s">
        <v>1998</v>
      </c>
      <c r="L42" s="138">
        <v>11.111790695305</v>
      </c>
      <c r="M42" s="141">
        <v>85335.792811942985</v>
      </c>
      <c r="N42" s="137">
        <v>8.5999999999999993E-2</v>
      </c>
      <c r="O42" s="141">
        <v>2665975</v>
      </c>
      <c r="P42" s="141">
        <v>2382751.9586717598</v>
      </c>
      <c r="Q42" s="137">
        <v>0.89376380448869697</v>
      </c>
      <c r="R42" s="141">
        <v>1343790.987712197</v>
      </c>
      <c r="S42" s="137">
        <v>1.9839208808349134</v>
      </c>
      <c r="T42" t="b">
        <v>0</v>
      </c>
      <c r="U42" t="s">
        <v>2000</v>
      </c>
      <c r="V42" t="s">
        <v>2001</v>
      </c>
      <c r="W42" t="s">
        <v>2006</v>
      </c>
      <c r="X42" t="s">
        <v>2007</v>
      </c>
      <c r="Y42" t="s">
        <v>115</v>
      </c>
      <c r="Z42">
        <v>39</v>
      </c>
      <c r="AA42" t="s">
        <v>2004</v>
      </c>
      <c r="AB42" t="b">
        <v>1</v>
      </c>
    </row>
    <row r="43" spans="1:28">
      <c r="A43" t="s">
        <v>1997</v>
      </c>
      <c r="B43" t="s">
        <v>642</v>
      </c>
      <c r="C43" t="s">
        <v>1443</v>
      </c>
      <c r="D43" t="s">
        <v>1998</v>
      </c>
      <c r="E43" s="137">
        <v>13.78952</v>
      </c>
      <c r="F43" t="s">
        <v>1999</v>
      </c>
      <c r="G43" s="138">
        <v>2739.12</v>
      </c>
      <c r="H43" s="139">
        <v>4.7244000000000001E-3</v>
      </c>
      <c r="I43" s="140">
        <v>0.30480000000000002</v>
      </c>
      <c r="J43" s="138">
        <v>64.516129032258107</v>
      </c>
      <c r="K43" t="s">
        <v>1998</v>
      </c>
      <c r="L43" s="138">
        <v>125.280873969135</v>
      </c>
      <c r="M43" s="141">
        <v>962125.99728380656</v>
      </c>
      <c r="N43" s="137">
        <v>-0.159</v>
      </c>
      <c r="O43" s="141">
        <v>5174200</v>
      </c>
      <c r="P43" s="141">
        <v>5407881.2884878702</v>
      </c>
      <c r="Q43" s="137">
        <v>1.04516278622548</v>
      </c>
      <c r="R43" s="141">
        <v>10212091.926510071</v>
      </c>
      <c r="S43" s="137">
        <v>0.50667385656488662</v>
      </c>
      <c r="T43" t="b">
        <v>0</v>
      </c>
      <c r="U43" t="s">
        <v>2000</v>
      </c>
      <c r="V43" t="s">
        <v>2001</v>
      </c>
      <c r="W43" t="s">
        <v>2006</v>
      </c>
      <c r="X43" t="s">
        <v>2003</v>
      </c>
      <c r="Y43" t="s">
        <v>115</v>
      </c>
      <c r="Z43">
        <v>40</v>
      </c>
      <c r="AA43" t="s">
        <v>2004</v>
      </c>
      <c r="AB43" t="b">
        <v>1</v>
      </c>
    </row>
    <row r="44" spans="1:28">
      <c r="A44" t="s">
        <v>1997</v>
      </c>
      <c r="B44" t="s">
        <v>643</v>
      </c>
      <c r="C44" t="s">
        <v>1443</v>
      </c>
      <c r="D44" t="s">
        <v>1998</v>
      </c>
      <c r="E44" s="137">
        <v>13.78952</v>
      </c>
      <c r="F44" t="s">
        <v>1999</v>
      </c>
      <c r="G44" s="138">
        <v>2759.46</v>
      </c>
      <c r="H44" s="139">
        <v>4.7244000000000001E-3</v>
      </c>
      <c r="I44" s="140">
        <v>0.30480000000000002</v>
      </c>
      <c r="J44" s="138">
        <v>64.516129032258107</v>
      </c>
      <c r="K44" t="s">
        <v>1998</v>
      </c>
      <c r="L44" s="138">
        <v>34.981133756935002</v>
      </c>
      <c r="M44" s="141">
        <v>268646.4193273515</v>
      </c>
      <c r="N44" s="137">
        <v>5.1999999999999998E-2</v>
      </c>
      <c r="O44" s="141">
        <v>2943615</v>
      </c>
      <c r="P44" s="141">
        <v>2956086.2573893899</v>
      </c>
      <c r="Q44" s="137">
        <v>1.0042367148521101</v>
      </c>
      <c r="R44" s="141">
        <v>2872611.31207358</v>
      </c>
      <c r="S44" s="137">
        <v>1.0247174713919671</v>
      </c>
      <c r="T44" t="b">
        <v>0</v>
      </c>
      <c r="U44" t="s">
        <v>2000</v>
      </c>
      <c r="V44" t="s">
        <v>2001</v>
      </c>
      <c r="W44" t="s">
        <v>2006</v>
      </c>
      <c r="X44" t="s">
        <v>2007</v>
      </c>
      <c r="Y44" t="s">
        <v>115</v>
      </c>
      <c r="Z44">
        <v>41</v>
      </c>
      <c r="AA44" t="s">
        <v>2004</v>
      </c>
      <c r="AB44" t="b">
        <v>1</v>
      </c>
    </row>
    <row r="45" spans="1:28">
      <c r="A45" t="s">
        <v>1997</v>
      </c>
      <c r="B45" t="s">
        <v>644</v>
      </c>
      <c r="C45" t="s">
        <v>1443</v>
      </c>
      <c r="D45" t="s">
        <v>1998</v>
      </c>
      <c r="E45" s="137">
        <v>13.78952</v>
      </c>
      <c r="F45" t="s">
        <v>1999</v>
      </c>
      <c r="G45" s="138">
        <v>2759.46</v>
      </c>
      <c r="H45" s="139">
        <v>4.7244000000000001E-3</v>
      </c>
      <c r="I45" s="140">
        <v>0.30480000000000002</v>
      </c>
      <c r="J45" s="138">
        <v>64.516129032258107</v>
      </c>
      <c r="K45" t="s">
        <v>1998</v>
      </c>
      <c r="L45" s="138">
        <v>75.772394947606003</v>
      </c>
      <c r="M45" s="141">
        <v>581913.17434063111</v>
      </c>
      <c r="N45" s="137">
        <v>-3.1E-2</v>
      </c>
      <c r="O45" s="141">
        <v>4227700</v>
      </c>
      <c r="P45" s="141">
        <v>4292357.5425925804</v>
      </c>
      <c r="Q45" s="137">
        <v>1.0152937868326899</v>
      </c>
      <c r="R45" s="141">
        <v>6222343.7462557377</v>
      </c>
      <c r="S45" s="137">
        <v>0.67943851583962978</v>
      </c>
      <c r="T45" t="b">
        <v>0</v>
      </c>
      <c r="U45" t="s">
        <v>2000</v>
      </c>
      <c r="V45" t="s">
        <v>2001</v>
      </c>
      <c r="W45" t="s">
        <v>2006</v>
      </c>
      <c r="X45" t="s">
        <v>2005</v>
      </c>
      <c r="Y45" t="s">
        <v>115</v>
      </c>
      <c r="Z45">
        <v>42</v>
      </c>
      <c r="AA45" t="s">
        <v>2004</v>
      </c>
      <c r="AB45" t="b">
        <v>1</v>
      </c>
    </row>
    <row r="46" spans="1:28">
      <c r="A46" t="s">
        <v>1997</v>
      </c>
      <c r="B46" t="s">
        <v>645</v>
      </c>
      <c r="C46" t="s">
        <v>1443</v>
      </c>
      <c r="D46" t="s">
        <v>1998</v>
      </c>
      <c r="E46" s="137">
        <v>13.78952</v>
      </c>
      <c r="F46" t="s">
        <v>1999</v>
      </c>
      <c r="G46" s="138">
        <v>2759.46</v>
      </c>
      <c r="H46" s="139">
        <v>4.7244000000000001E-3</v>
      </c>
      <c r="I46" s="140">
        <v>0.30480000000000002</v>
      </c>
      <c r="J46" s="138">
        <v>64.516129032258107</v>
      </c>
      <c r="K46" t="s">
        <v>1998</v>
      </c>
      <c r="L46" s="138">
        <v>76.349291711918994</v>
      </c>
      <c r="M46" s="141">
        <v>586343.59821228439</v>
      </c>
      <c r="N46" s="137">
        <v>-3.5999999999999997E-2</v>
      </c>
      <c r="O46" s="141">
        <v>4196150</v>
      </c>
      <c r="P46" s="141">
        <v>4247868.9646079503</v>
      </c>
      <c r="Q46" s="137">
        <v>1.0123253374183301</v>
      </c>
      <c r="R46" s="141">
        <v>6269717.8589011179</v>
      </c>
      <c r="S46" s="137">
        <v>0.66927254055662588</v>
      </c>
      <c r="T46" t="b">
        <v>0</v>
      </c>
      <c r="U46" t="s">
        <v>2000</v>
      </c>
      <c r="V46" t="s">
        <v>2001</v>
      </c>
      <c r="W46" t="s">
        <v>2006</v>
      </c>
      <c r="X46" t="s">
        <v>2005</v>
      </c>
      <c r="Y46" t="s">
        <v>115</v>
      </c>
      <c r="Z46">
        <v>43</v>
      </c>
      <c r="AA46" t="s">
        <v>2004</v>
      </c>
      <c r="AB46" t="b">
        <v>1</v>
      </c>
    </row>
    <row r="47" spans="1:28">
      <c r="A47" t="s">
        <v>1997</v>
      </c>
      <c r="B47" t="s">
        <v>646</v>
      </c>
      <c r="C47" t="s">
        <v>1443</v>
      </c>
      <c r="D47" t="s">
        <v>1998</v>
      </c>
      <c r="E47" s="137">
        <v>13.78952</v>
      </c>
      <c r="F47" t="s">
        <v>1999</v>
      </c>
      <c r="G47" s="138">
        <v>2766.24</v>
      </c>
      <c r="H47" s="139">
        <v>4.7244000000000001E-3</v>
      </c>
      <c r="I47" s="140">
        <v>0.30480000000000002</v>
      </c>
      <c r="J47" s="138">
        <v>64.516129032258107</v>
      </c>
      <c r="K47" t="s">
        <v>1998</v>
      </c>
      <c r="L47" s="138">
        <v>75.772394947606003</v>
      </c>
      <c r="M47" s="141">
        <v>581913.17434063111</v>
      </c>
      <c r="N47" s="137">
        <v>-3.2000000000000001E-2</v>
      </c>
      <c r="O47" s="141">
        <v>4224545</v>
      </c>
      <c r="P47" s="141">
        <v>4246808.5511449603</v>
      </c>
      <c r="Q47" s="137">
        <v>1.00527004710447</v>
      </c>
      <c r="R47" s="141">
        <v>6237632.0601286013</v>
      </c>
      <c r="S47" s="137">
        <v>0.67726742444518317</v>
      </c>
      <c r="T47" t="b">
        <v>0</v>
      </c>
      <c r="U47" t="s">
        <v>2000</v>
      </c>
      <c r="V47" t="s">
        <v>2001</v>
      </c>
      <c r="W47" t="s">
        <v>2006</v>
      </c>
      <c r="X47" t="s">
        <v>2005</v>
      </c>
      <c r="Y47" t="s">
        <v>115</v>
      </c>
      <c r="Z47">
        <v>44</v>
      </c>
      <c r="AA47" t="s">
        <v>2004</v>
      </c>
      <c r="AB47" t="b">
        <v>1</v>
      </c>
    </row>
    <row r="48" spans="1:28">
      <c r="A48" t="s">
        <v>1997</v>
      </c>
      <c r="B48" t="s">
        <v>647</v>
      </c>
      <c r="C48" t="s">
        <v>1443</v>
      </c>
      <c r="D48" t="s">
        <v>1998</v>
      </c>
      <c r="E48" s="137">
        <v>13.78952</v>
      </c>
      <c r="F48" t="s">
        <v>1999</v>
      </c>
      <c r="G48" s="138">
        <v>2779.8</v>
      </c>
      <c r="H48" s="139">
        <v>4.7244000000000001E-3</v>
      </c>
      <c r="I48" s="140">
        <v>0.30480000000000002</v>
      </c>
      <c r="J48" s="138">
        <v>64.516129032258107</v>
      </c>
      <c r="K48" t="s">
        <v>1998</v>
      </c>
      <c r="L48" s="138">
        <v>75.772394947606003</v>
      </c>
      <c r="M48" s="141">
        <v>581913.17434063111</v>
      </c>
      <c r="N48" s="137">
        <v>-3.6999999999999998E-2</v>
      </c>
      <c r="O48" s="141">
        <v>4192995</v>
      </c>
      <c r="P48" s="141">
        <v>4269071.5594984097</v>
      </c>
      <c r="Q48" s="137">
        <v>1.01814372769307</v>
      </c>
      <c r="R48" s="141">
        <v>6268208.6878743302</v>
      </c>
      <c r="S48" s="137">
        <v>0.6689303449821683</v>
      </c>
      <c r="T48" t="b">
        <v>0</v>
      </c>
      <c r="U48" t="s">
        <v>2000</v>
      </c>
      <c r="V48" t="s">
        <v>2001</v>
      </c>
      <c r="W48" t="s">
        <v>2006</v>
      </c>
      <c r="X48" t="s">
        <v>2005</v>
      </c>
      <c r="Y48" t="s">
        <v>115</v>
      </c>
      <c r="Z48">
        <v>45</v>
      </c>
      <c r="AA48" t="s">
        <v>2004</v>
      </c>
      <c r="AB48" t="b">
        <v>1</v>
      </c>
    </row>
    <row r="49" spans="1:28">
      <c r="A49" t="s">
        <v>1997</v>
      </c>
      <c r="B49" t="s">
        <v>648</v>
      </c>
      <c r="C49" t="s">
        <v>1443</v>
      </c>
      <c r="D49" t="s">
        <v>1998</v>
      </c>
      <c r="E49" s="137">
        <v>13.78952</v>
      </c>
      <c r="F49" t="s">
        <v>1999</v>
      </c>
      <c r="G49" s="138">
        <v>2793.36</v>
      </c>
      <c r="H49" s="139">
        <v>4.7244000000000001E-3</v>
      </c>
      <c r="I49" s="140">
        <v>0.30480000000000002</v>
      </c>
      <c r="J49" s="138">
        <v>64.516129032258107</v>
      </c>
      <c r="K49" t="s">
        <v>1998</v>
      </c>
      <c r="L49" s="138">
        <v>74.093960955670994</v>
      </c>
      <c r="M49" s="141">
        <v>569023.21813898964</v>
      </c>
      <c r="N49" s="137">
        <v>-3.6999999999999998E-2</v>
      </c>
      <c r="O49" s="141">
        <v>4126740</v>
      </c>
      <c r="P49" s="141">
        <v>4298268.7105153603</v>
      </c>
      <c r="Q49" s="137">
        <v>1.04156518475003</v>
      </c>
      <c r="R49" s="141">
        <v>6159260.9494053181</v>
      </c>
      <c r="S49" s="137">
        <v>0.67000570911002566</v>
      </c>
      <c r="T49" t="b">
        <v>0</v>
      </c>
      <c r="U49" t="s">
        <v>2000</v>
      </c>
      <c r="V49" t="s">
        <v>2001</v>
      </c>
      <c r="W49" t="s">
        <v>2006</v>
      </c>
      <c r="X49" t="s">
        <v>2005</v>
      </c>
      <c r="Y49" t="s">
        <v>115</v>
      </c>
      <c r="Z49">
        <v>46</v>
      </c>
      <c r="AA49" t="s">
        <v>2004</v>
      </c>
      <c r="AB49" t="b">
        <v>1</v>
      </c>
    </row>
    <row r="50" spans="1:28">
      <c r="A50" t="s">
        <v>1997</v>
      </c>
      <c r="B50" t="s">
        <v>649</v>
      </c>
      <c r="C50" t="s">
        <v>1443</v>
      </c>
      <c r="D50" t="s">
        <v>1998</v>
      </c>
      <c r="E50" s="137">
        <v>13.78952</v>
      </c>
      <c r="F50" t="s">
        <v>1999</v>
      </c>
      <c r="G50" s="138">
        <v>2793.36</v>
      </c>
      <c r="H50" s="139">
        <v>4.7244000000000001E-3</v>
      </c>
      <c r="I50" s="140">
        <v>0.30480000000000002</v>
      </c>
      <c r="J50" s="138">
        <v>64.516129032258107</v>
      </c>
      <c r="K50" t="s">
        <v>1998</v>
      </c>
      <c r="L50" s="138">
        <v>75.772394947606003</v>
      </c>
      <c r="M50" s="141">
        <v>581913.17434063111</v>
      </c>
      <c r="N50" s="137">
        <v>-3.9E-2</v>
      </c>
      <c r="O50" s="141">
        <v>4164600</v>
      </c>
      <c r="P50" s="141">
        <v>4331354.6910840599</v>
      </c>
      <c r="Q50" s="137">
        <v>1.0400409861893201</v>
      </c>
      <c r="R50" s="141">
        <v>6298785.3156200591</v>
      </c>
      <c r="S50" s="137">
        <v>0.66117509826416943</v>
      </c>
      <c r="T50" t="b">
        <v>0</v>
      </c>
      <c r="U50" t="s">
        <v>2000</v>
      </c>
      <c r="V50" t="s">
        <v>2001</v>
      </c>
      <c r="W50" t="s">
        <v>2006</v>
      </c>
      <c r="X50" t="s">
        <v>2005</v>
      </c>
      <c r="Y50" t="s">
        <v>115</v>
      </c>
      <c r="Z50">
        <v>47</v>
      </c>
      <c r="AA50" t="s">
        <v>2004</v>
      </c>
      <c r="AB50" t="b">
        <v>1</v>
      </c>
    </row>
    <row r="51" spans="1:28">
      <c r="A51" t="s">
        <v>1997</v>
      </c>
      <c r="B51" t="s">
        <v>650</v>
      </c>
      <c r="C51" t="s">
        <v>1443</v>
      </c>
      <c r="D51" t="s">
        <v>1998</v>
      </c>
      <c r="E51" s="137">
        <v>13.78952</v>
      </c>
      <c r="F51" t="s">
        <v>1999</v>
      </c>
      <c r="G51" s="138">
        <v>2797.4279999999999</v>
      </c>
      <c r="H51" s="139">
        <v>4.7244000000000001E-3</v>
      </c>
      <c r="I51" s="140">
        <v>0.30480000000000002</v>
      </c>
      <c r="J51" s="138">
        <v>64.516129032258107</v>
      </c>
      <c r="K51" t="s">
        <v>1998</v>
      </c>
      <c r="L51" s="138">
        <v>77.408813648879004</v>
      </c>
      <c r="M51" s="141">
        <v>594480.46354491974</v>
      </c>
      <c r="N51" s="137">
        <v>-3.5999999999999997E-2</v>
      </c>
      <c r="O51" s="141">
        <v>4312885</v>
      </c>
      <c r="P51" s="141">
        <v>4356822.4674026696</v>
      </c>
      <c r="Q51" s="137">
        <v>1.0101874887465501</v>
      </c>
      <c r="R51" s="141">
        <v>6444188.139922455</v>
      </c>
      <c r="S51" s="137">
        <v>0.66926739355749143</v>
      </c>
      <c r="T51" t="b">
        <v>0</v>
      </c>
      <c r="U51" t="s">
        <v>2000</v>
      </c>
      <c r="V51" t="s">
        <v>2001</v>
      </c>
      <c r="W51" t="s">
        <v>2006</v>
      </c>
      <c r="X51" t="s">
        <v>2005</v>
      </c>
      <c r="Y51" t="s">
        <v>115</v>
      </c>
      <c r="Z51">
        <v>48</v>
      </c>
      <c r="AA51" t="s">
        <v>2004</v>
      </c>
      <c r="AB51" t="b">
        <v>1</v>
      </c>
    </row>
    <row r="52" spans="1:28">
      <c r="A52" t="s">
        <v>1997</v>
      </c>
      <c r="B52" t="s">
        <v>651</v>
      </c>
      <c r="C52" t="s">
        <v>1443</v>
      </c>
      <c r="D52" t="s">
        <v>1998</v>
      </c>
      <c r="E52" s="137">
        <v>13.78952</v>
      </c>
      <c r="F52" t="s">
        <v>1999</v>
      </c>
      <c r="G52" s="138">
        <v>2797.4279999999999</v>
      </c>
      <c r="H52" s="139">
        <v>4.7244000000000001E-3</v>
      </c>
      <c r="I52" s="140">
        <v>0.30480000000000002</v>
      </c>
      <c r="J52" s="138">
        <v>64.516129032258107</v>
      </c>
      <c r="K52" t="s">
        <v>1998</v>
      </c>
      <c r="L52" s="138">
        <v>75.772394947606003</v>
      </c>
      <c r="M52" s="141">
        <v>581913.17434063111</v>
      </c>
      <c r="N52" s="137">
        <v>-3.3000000000000002E-2</v>
      </c>
      <c r="O52" s="141">
        <v>4259250</v>
      </c>
      <c r="P52" s="141">
        <v>4322646.1576964296</v>
      </c>
      <c r="Q52" s="137">
        <v>1.01488434764253</v>
      </c>
      <c r="R52" s="141">
        <v>6307958.3039437775</v>
      </c>
      <c r="S52" s="137">
        <v>0.67521847716353622</v>
      </c>
      <c r="T52" t="b">
        <v>0</v>
      </c>
      <c r="U52" t="s">
        <v>2000</v>
      </c>
      <c r="V52" t="s">
        <v>2001</v>
      </c>
      <c r="W52" t="s">
        <v>2006</v>
      </c>
      <c r="X52" t="s">
        <v>2005</v>
      </c>
      <c r="Y52" t="s">
        <v>115</v>
      </c>
      <c r="Z52">
        <v>49</v>
      </c>
      <c r="AA52" t="s">
        <v>2004</v>
      </c>
      <c r="AB52" t="b">
        <v>1</v>
      </c>
    </row>
    <row r="53" spans="1:28">
      <c r="A53" t="s">
        <v>1997</v>
      </c>
      <c r="B53" t="s">
        <v>652</v>
      </c>
      <c r="C53" t="s">
        <v>1443</v>
      </c>
      <c r="D53" t="s">
        <v>1998</v>
      </c>
      <c r="E53" s="137">
        <v>13.78952</v>
      </c>
      <c r="F53" t="s">
        <v>1999</v>
      </c>
      <c r="G53" s="138">
        <v>2820.48</v>
      </c>
      <c r="H53" s="139">
        <v>4.7244000000000001E-3</v>
      </c>
      <c r="I53" s="140">
        <v>0.30480000000000002</v>
      </c>
      <c r="J53" s="138">
        <v>64.516129032258107</v>
      </c>
      <c r="K53" t="s">
        <v>1998</v>
      </c>
      <c r="L53" s="138">
        <v>76.734292249819006</v>
      </c>
      <c r="M53" s="141">
        <v>589300.30672449595</v>
      </c>
      <c r="N53" s="137">
        <v>-3.9E-2</v>
      </c>
      <c r="O53" s="141">
        <v>4284490</v>
      </c>
      <c r="P53" s="141">
        <v>4352637.6943044905</v>
      </c>
      <c r="Q53" s="137">
        <v>1.0159056723914599</v>
      </c>
      <c r="R53" s="141">
        <v>6440675.2003024323</v>
      </c>
      <c r="S53" s="137">
        <v>0.66522373303327187</v>
      </c>
      <c r="T53" t="b">
        <v>0</v>
      </c>
      <c r="U53" t="s">
        <v>2000</v>
      </c>
      <c r="V53" t="s">
        <v>2001</v>
      </c>
      <c r="W53" t="s">
        <v>2006</v>
      </c>
      <c r="X53" t="s">
        <v>2005</v>
      </c>
      <c r="Y53" t="s">
        <v>115</v>
      </c>
      <c r="Z53">
        <v>50</v>
      </c>
      <c r="AA53" t="s">
        <v>2004</v>
      </c>
      <c r="AB53" t="b">
        <v>1</v>
      </c>
    </row>
    <row r="54" spans="1:28">
      <c r="A54" t="s">
        <v>1997</v>
      </c>
      <c r="B54" t="s">
        <v>653</v>
      </c>
      <c r="C54" t="s">
        <v>1443</v>
      </c>
      <c r="D54" t="s">
        <v>1998</v>
      </c>
      <c r="E54" s="137">
        <v>13.78952</v>
      </c>
      <c r="F54" t="s">
        <v>1999</v>
      </c>
      <c r="G54" s="138">
        <v>2834.04</v>
      </c>
      <c r="H54" s="139">
        <v>4.7244000000000001E-3</v>
      </c>
      <c r="I54" s="140">
        <v>0.30480000000000002</v>
      </c>
      <c r="J54" s="138">
        <v>64.516129032258107</v>
      </c>
      <c r="K54" t="s">
        <v>1998</v>
      </c>
      <c r="L54" s="138">
        <v>77.987750558129093</v>
      </c>
      <c r="M54" s="141">
        <v>598926.55522299884</v>
      </c>
      <c r="N54" s="137">
        <v>-4.4999999999999998E-2</v>
      </c>
      <c r="O54" s="141">
        <v>4290800</v>
      </c>
      <c r="P54" s="141">
        <v>4378330.3215079298</v>
      </c>
      <c r="Q54" s="137">
        <v>1.02039953423789</v>
      </c>
      <c r="R54" s="141">
        <v>6577354.5314362226</v>
      </c>
      <c r="S54" s="137">
        <v>0.65235954356607662</v>
      </c>
      <c r="T54" t="b">
        <v>0</v>
      </c>
      <c r="U54" t="s">
        <v>2000</v>
      </c>
      <c r="V54" t="s">
        <v>2001</v>
      </c>
      <c r="W54" t="s">
        <v>2006</v>
      </c>
      <c r="X54" t="s">
        <v>2005</v>
      </c>
      <c r="Y54" t="s">
        <v>115</v>
      </c>
      <c r="Z54">
        <v>51</v>
      </c>
      <c r="AA54" t="s">
        <v>2004</v>
      </c>
      <c r="AB54" t="b">
        <v>1</v>
      </c>
    </row>
    <row r="55" spans="1:28">
      <c r="A55" t="s">
        <v>1997</v>
      </c>
      <c r="B55" t="s">
        <v>654</v>
      </c>
      <c r="C55" t="s">
        <v>1443</v>
      </c>
      <c r="D55" t="s">
        <v>1998</v>
      </c>
      <c r="E55" s="137">
        <v>13.78952</v>
      </c>
      <c r="F55" t="s">
        <v>1999</v>
      </c>
      <c r="G55" s="138">
        <v>3417.12</v>
      </c>
      <c r="H55" s="139">
        <v>4.7244000000000001E-3</v>
      </c>
      <c r="I55" s="140">
        <v>0.30480000000000002</v>
      </c>
      <c r="J55" s="138">
        <v>64.516129032258107</v>
      </c>
      <c r="K55" t="s">
        <v>1998</v>
      </c>
      <c r="L55" s="138">
        <v>129.13304436149201</v>
      </c>
      <c r="M55" s="141">
        <v>991709.70917080017</v>
      </c>
      <c r="N55" s="137">
        <v>-0.191</v>
      </c>
      <c r="O55" s="141">
        <v>6215350</v>
      </c>
      <c r="P55" s="141">
        <v>6321304.4911476104</v>
      </c>
      <c r="Q55" s="137">
        <v>1.0170472284179699</v>
      </c>
      <c r="R55" s="141">
        <v>13131565.440431673</v>
      </c>
      <c r="S55" s="137">
        <v>0.47331371329598942</v>
      </c>
      <c r="T55" t="b">
        <v>0</v>
      </c>
      <c r="U55" t="s">
        <v>2000</v>
      </c>
      <c r="V55" t="s">
        <v>2001</v>
      </c>
      <c r="W55" t="s">
        <v>2006</v>
      </c>
      <c r="X55" t="s">
        <v>2003</v>
      </c>
      <c r="Y55" t="s">
        <v>115</v>
      </c>
      <c r="Z55">
        <v>52</v>
      </c>
      <c r="AA55" t="s">
        <v>2004</v>
      </c>
      <c r="AB55" t="b">
        <v>1</v>
      </c>
    </row>
    <row r="56" spans="1:28">
      <c r="A56" t="s">
        <v>1997</v>
      </c>
      <c r="B56" t="s">
        <v>655</v>
      </c>
      <c r="C56" t="s">
        <v>1443</v>
      </c>
      <c r="D56" t="s">
        <v>1998</v>
      </c>
      <c r="E56" s="137">
        <v>13.78952</v>
      </c>
      <c r="F56" t="s">
        <v>1999</v>
      </c>
      <c r="G56" s="138">
        <v>3451.02</v>
      </c>
      <c r="H56" s="139">
        <v>4.7244000000000001E-3</v>
      </c>
      <c r="I56" s="140">
        <v>0.30480000000000002</v>
      </c>
      <c r="J56" s="138">
        <v>64.516129032258107</v>
      </c>
      <c r="K56" t="s">
        <v>1998</v>
      </c>
      <c r="L56" s="138">
        <v>73.519946946860003</v>
      </c>
      <c r="M56" s="141">
        <v>564614.9331136297</v>
      </c>
      <c r="N56" s="137">
        <v>-5.8999999999999997E-2</v>
      </c>
      <c r="O56" s="141">
        <v>4732500</v>
      </c>
      <c r="P56" s="141">
        <v>4871800.06428356</v>
      </c>
      <c r="Q56" s="137">
        <v>1.02943477322421</v>
      </c>
      <c r="R56" s="141">
        <v>7550427.5275859637</v>
      </c>
      <c r="S56" s="137">
        <v>0.62678569957919761</v>
      </c>
      <c r="T56" t="b">
        <v>0</v>
      </c>
      <c r="U56" t="s">
        <v>2000</v>
      </c>
      <c r="V56" t="s">
        <v>2001</v>
      </c>
      <c r="W56" t="s">
        <v>2006</v>
      </c>
      <c r="X56" t="s">
        <v>2005</v>
      </c>
      <c r="Y56" t="s">
        <v>115</v>
      </c>
      <c r="Z56">
        <v>53</v>
      </c>
      <c r="AA56" t="s">
        <v>2004</v>
      </c>
      <c r="AB56" t="b">
        <v>1</v>
      </c>
    </row>
    <row r="57" spans="1:28">
      <c r="A57" t="s">
        <v>1997</v>
      </c>
      <c r="B57" t="s">
        <v>656</v>
      </c>
      <c r="C57" t="s">
        <v>1443</v>
      </c>
      <c r="D57" t="s">
        <v>1998</v>
      </c>
      <c r="E57" s="137">
        <v>13.78952</v>
      </c>
      <c r="F57" t="s">
        <v>1999</v>
      </c>
      <c r="G57" s="138">
        <v>3579.84</v>
      </c>
      <c r="H57" s="139">
        <v>4.7244000000000001E-3</v>
      </c>
      <c r="I57" s="140">
        <v>0.30480000000000002</v>
      </c>
      <c r="J57" s="138">
        <v>64.516129032258107</v>
      </c>
      <c r="K57" t="s">
        <v>1998</v>
      </c>
      <c r="L57" s="138">
        <v>21.645417670491</v>
      </c>
      <c r="M57" s="141">
        <v>166231.43184630413</v>
      </c>
      <c r="N57" s="137">
        <v>8.1000000000000003E-2</v>
      </c>
      <c r="O57" s="141">
        <v>3186550</v>
      </c>
      <c r="P57" s="141">
        <v>2810271.3650348498</v>
      </c>
      <c r="Q57" s="137">
        <v>0.88191660731350596</v>
      </c>
      <c r="R57" s="141">
        <v>2305942.474800108</v>
      </c>
      <c r="S57" s="137">
        <v>1.3818861636070205</v>
      </c>
      <c r="T57" t="b">
        <v>0</v>
      </c>
      <c r="U57" t="s">
        <v>2000</v>
      </c>
      <c r="V57" t="s">
        <v>2001</v>
      </c>
      <c r="W57" t="s">
        <v>2006</v>
      </c>
      <c r="X57" t="s">
        <v>2007</v>
      </c>
      <c r="Y57" t="s">
        <v>115</v>
      </c>
      <c r="Z57">
        <v>54</v>
      </c>
      <c r="AA57" t="s">
        <v>2004</v>
      </c>
      <c r="AB57" t="b">
        <v>1</v>
      </c>
    </row>
    <row r="58" spans="1:28">
      <c r="A58" t="s">
        <v>1997</v>
      </c>
      <c r="B58" t="s">
        <v>657</v>
      </c>
      <c r="C58" t="s">
        <v>1443</v>
      </c>
      <c r="D58" t="s">
        <v>1998</v>
      </c>
      <c r="E58" s="137">
        <v>13.78952</v>
      </c>
      <c r="F58" t="s">
        <v>1999</v>
      </c>
      <c r="G58" s="138">
        <v>4068</v>
      </c>
      <c r="H58" s="139">
        <v>4.7244000000000001E-3</v>
      </c>
      <c r="I58" s="140">
        <v>0.30480000000000002</v>
      </c>
      <c r="J58" s="138">
        <v>64.516129032258107</v>
      </c>
      <c r="K58" t="s">
        <v>1998</v>
      </c>
      <c r="L58" s="138">
        <v>71.231419426159107</v>
      </c>
      <c r="M58" s="141">
        <v>547039.61013409612</v>
      </c>
      <c r="N58" s="137">
        <v>-8.2000000000000003E-2</v>
      </c>
      <c r="O58" s="141">
        <v>5016450</v>
      </c>
      <c r="P58" s="141">
        <v>5411005.8050030796</v>
      </c>
      <c r="Q58" s="137">
        <v>1.0786523946223101</v>
      </c>
      <c r="R58" s="141">
        <v>8623258.8943488188</v>
      </c>
      <c r="S58" s="137">
        <v>0.58173482455542291</v>
      </c>
      <c r="T58" t="b">
        <v>0</v>
      </c>
      <c r="U58" t="s">
        <v>2000</v>
      </c>
      <c r="V58" t="s">
        <v>2001</v>
      </c>
      <c r="W58" t="s">
        <v>2006</v>
      </c>
      <c r="X58" t="s">
        <v>2005</v>
      </c>
      <c r="Y58" t="s">
        <v>115</v>
      </c>
      <c r="Z58">
        <v>55</v>
      </c>
      <c r="AA58" t="s">
        <v>2004</v>
      </c>
      <c r="AB58" t="b">
        <v>1</v>
      </c>
    </row>
    <row r="59" spans="1:28">
      <c r="A59" t="s">
        <v>1997</v>
      </c>
      <c r="B59" t="s">
        <v>658</v>
      </c>
      <c r="C59" t="s">
        <v>1443</v>
      </c>
      <c r="D59" t="s">
        <v>1998</v>
      </c>
      <c r="E59" s="137">
        <v>13.78952</v>
      </c>
      <c r="F59" t="s">
        <v>1999</v>
      </c>
      <c r="G59" s="138">
        <v>2752.68</v>
      </c>
      <c r="H59" s="139">
        <v>4.7498000000000002E-3</v>
      </c>
      <c r="I59" s="140">
        <v>0.3175</v>
      </c>
      <c r="J59" s="138">
        <v>66.844919786096298</v>
      </c>
      <c r="K59" t="s">
        <v>1998</v>
      </c>
      <c r="L59" s="138">
        <v>20.060761785651898</v>
      </c>
      <c r="M59" s="141">
        <v>154061.66821639767</v>
      </c>
      <c r="N59" s="137">
        <v>0.11700000000000001</v>
      </c>
      <c r="O59" s="141">
        <v>2665975</v>
      </c>
      <c r="P59" s="141">
        <v>2199139.4045393802</v>
      </c>
      <c r="Q59" s="137">
        <v>0.82489123286579302</v>
      </c>
      <c r="R59" s="141">
        <v>1586068.4485185156</v>
      </c>
      <c r="S59" s="137">
        <v>1.6808700800335463</v>
      </c>
      <c r="T59" t="b">
        <v>0</v>
      </c>
      <c r="U59" t="s">
        <v>2000</v>
      </c>
      <c r="V59" t="s">
        <v>2001</v>
      </c>
      <c r="W59" t="s">
        <v>2006</v>
      </c>
      <c r="X59" t="s">
        <v>2007</v>
      </c>
      <c r="Y59" t="s">
        <v>115</v>
      </c>
      <c r="Z59">
        <v>56</v>
      </c>
      <c r="AA59" t="s">
        <v>2004</v>
      </c>
      <c r="AB59" t="b">
        <v>1</v>
      </c>
    </row>
    <row r="60" spans="1:28">
      <c r="A60" t="s">
        <v>1997</v>
      </c>
      <c r="B60" t="s">
        <v>659</v>
      </c>
      <c r="C60" t="s">
        <v>1443</v>
      </c>
      <c r="D60" t="s">
        <v>1998</v>
      </c>
      <c r="E60" s="137">
        <v>13.78952</v>
      </c>
      <c r="F60" t="s">
        <v>1999</v>
      </c>
      <c r="G60" s="138">
        <v>2861.16</v>
      </c>
      <c r="H60" s="139">
        <v>4.7498000000000002E-3</v>
      </c>
      <c r="I60" s="140">
        <v>0.3175</v>
      </c>
      <c r="J60" s="138">
        <v>66.844919786096298</v>
      </c>
      <c r="K60" t="s">
        <v>1998</v>
      </c>
      <c r="L60" s="138">
        <v>47.701208285978097</v>
      </c>
      <c r="M60" s="141">
        <v>366333.43254850007</v>
      </c>
      <c r="N60" s="137">
        <v>5.2999999999999999E-2</v>
      </c>
      <c r="O60" s="141">
        <v>3691350</v>
      </c>
      <c r="P60" s="141">
        <v>3493580.79758554</v>
      </c>
      <c r="Q60" s="137">
        <v>0.94642361130359898</v>
      </c>
      <c r="R60" s="141">
        <v>3920038.2288755421</v>
      </c>
      <c r="S60" s="137">
        <v>0.94166173503334916</v>
      </c>
      <c r="T60" t="b">
        <v>0</v>
      </c>
      <c r="U60" t="s">
        <v>2000</v>
      </c>
      <c r="V60" t="s">
        <v>2001</v>
      </c>
      <c r="W60" t="s">
        <v>2006</v>
      </c>
      <c r="X60" t="s">
        <v>2007</v>
      </c>
      <c r="Y60" t="s">
        <v>115</v>
      </c>
      <c r="Z60">
        <v>57</v>
      </c>
      <c r="AA60" t="s">
        <v>2004</v>
      </c>
      <c r="AB60" t="b">
        <v>1</v>
      </c>
    </row>
    <row r="61" spans="1:28">
      <c r="A61" t="s">
        <v>1997</v>
      </c>
      <c r="B61" t="s">
        <v>660</v>
      </c>
      <c r="C61" t="s">
        <v>1443</v>
      </c>
      <c r="D61" t="s">
        <v>1998</v>
      </c>
      <c r="E61" s="137">
        <v>13.78952</v>
      </c>
      <c r="F61" t="s">
        <v>1999</v>
      </c>
      <c r="G61" s="138">
        <v>2861.16</v>
      </c>
      <c r="H61" s="139">
        <v>4.7498000000000002E-3</v>
      </c>
      <c r="I61" s="140">
        <v>0.3175</v>
      </c>
      <c r="J61" s="138">
        <v>66.844919786096298</v>
      </c>
      <c r="K61" t="s">
        <v>1998</v>
      </c>
      <c r="L61" s="138">
        <v>32.763691392416902</v>
      </c>
      <c r="M61" s="141">
        <v>251617.01269256903</v>
      </c>
      <c r="N61" s="137">
        <v>7.9000000000000001E-2</v>
      </c>
      <c r="O61" s="141">
        <v>3129760</v>
      </c>
      <c r="P61" s="141">
        <v>2888183.17854416</v>
      </c>
      <c r="Q61" s="137">
        <v>0.92281298839021597</v>
      </c>
      <c r="R61" s="141">
        <v>2692487.829812659</v>
      </c>
      <c r="S61" s="137">
        <v>1.1624045113020125</v>
      </c>
      <c r="T61" t="b">
        <v>0</v>
      </c>
      <c r="U61" t="s">
        <v>2000</v>
      </c>
      <c r="V61" t="s">
        <v>2001</v>
      </c>
      <c r="W61" t="s">
        <v>2006</v>
      </c>
      <c r="X61" t="s">
        <v>2007</v>
      </c>
      <c r="Y61" t="s">
        <v>115</v>
      </c>
      <c r="Z61">
        <v>58</v>
      </c>
      <c r="AA61" t="s">
        <v>2004</v>
      </c>
      <c r="AB61" t="b">
        <v>1</v>
      </c>
    </row>
    <row r="62" spans="1:28">
      <c r="A62" t="s">
        <v>1997</v>
      </c>
      <c r="B62" t="s">
        <v>661</v>
      </c>
      <c r="C62" t="s">
        <v>1443</v>
      </c>
      <c r="D62" t="s">
        <v>1998</v>
      </c>
      <c r="E62" s="137">
        <v>13.78952</v>
      </c>
      <c r="F62" t="s">
        <v>1999</v>
      </c>
      <c r="G62" s="138">
        <v>2861.16</v>
      </c>
      <c r="H62" s="139">
        <v>4.7498000000000002E-3</v>
      </c>
      <c r="I62" s="140">
        <v>0.3175</v>
      </c>
      <c r="J62" s="138">
        <v>66.844919786096298</v>
      </c>
      <c r="K62" t="s">
        <v>1998</v>
      </c>
      <c r="L62" s="138">
        <v>33.305294471072003</v>
      </c>
      <c r="M62" s="141">
        <v>255776.38982392105</v>
      </c>
      <c r="N62" s="137">
        <v>8.6999999999999994E-2</v>
      </c>
      <c r="O62" s="141">
        <v>3249650</v>
      </c>
      <c r="P62" s="141">
        <v>2895161.8483130401</v>
      </c>
      <c r="Q62" s="137">
        <v>0.89091497493977601</v>
      </c>
      <c r="R62" s="141">
        <v>2736996.2364021991</v>
      </c>
      <c r="S62" s="137">
        <v>1.1873052497403824</v>
      </c>
      <c r="T62" t="b">
        <v>0</v>
      </c>
      <c r="U62" t="s">
        <v>2000</v>
      </c>
      <c r="V62" t="s">
        <v>2001</v>
      </c>
      <c r="W62" t="s">
        <v>2006</v>
      </c>
      <c r="X62" t="s">
        <v>2007</v>
      </c>
      <c r="Y62" t="s">
        <v>115</v>
      </c>
      <c r="Z62">
        <v>59</v>
      </c>
      <c r="AA62" t="s">
        <v>2004</v>
      </c>
      <c r="AB62" t="b">
        <v>1</v>
      </c>
    </row>
    <row r="63" spans="1:28">
      <c r="A63" t="s">
        <v>1997</v>
      </c>
      <c r="B63" t="s">
        <v>662</v>
      </c>
      <c r="C63" t="s">
        <v>1443</v>
      </c>
      <c r="D63" t="s">
        <v>1998</v>
      </c>
      <c r="E63" s="137">
        <v>13.78952</v>
      </c>
      <c r="F63" t="s">
        <v>1999</v>
      </c>
      <c r="G63" s="138">
        <v>3037.44</v>
      </c>
      <c r="H63" s="139">
        <v>4.7498000000000002E-3</v>
      </c>
      <c r="I63" s="140">
        <v>0.3175</v>
      </c>
      <c r="J63" s="138">
        <v>66.844919786096298</v>
      </c>
      <c r="K63" t="s">
        <v>1998</v>
      </c>
      <c r="L63" s="138">
        <v>62.157068361454002</v>
      </c>
      <c r="M63" s="141">
        <v>477350.84766598215</v>
      </c>
      <c r="N63" s="137">
        <v>1.4999999999999999E-2</v>
      </c>
      <c r="O63" s="141">
        <v>4297110</v>
      </c>
      <c r="P63" s="141">
        <v>4095306.3014396601</v>
      </c>
      <c r="Q63" s="137">
        <v>0.95303734403812301</v>
      </c>
      <c r="R63" s="141">
        <v>5422717.8496672539</v>
      </c>
      <c r="S63" s="137">
        <v>0.79242736191108987</v>
      </c>
      <c r="T63" t="b">
        <v>0</v>
      </c>
      <c r="U63" t="s">
        <v>2000</v>
      </c>
      <c r="V63" t="s">
        <v>2001</v>
      </c>
      <c r="W63" t="s">
        <v>2006</v>
      </c>
      <c r="X63" t="s">
        <v>2005</v>
      </c>
      <c r="Y63" t="s">
        <v>115</v>
      </c>
      <c r="Z63">
        <v>60</v>
      </c>
      <c r="AA63" t="s">
        <v>2004</v>
      </c>
      <c r="AB63" t="b">
        <v>1</v>
      </c>
    </row>
    <row r="64" spans="1:28">
      <c r="A64" t="s">
        <v>1997</v>
      </c>
      <c r="B64" t="s">
        <v>663</v>
      </c>
      <c r="C64" t="s">
        <v>1443</v>
      </c>
      <c r="D64" t="s">
        <v>1998</v>
      </c>
      <c r="E64" s="137">
        <v>13.78952</v>
      </c>
      <c r="F64" t="s">
        <v>1999</v>
      </c>
      <c r="G64" s="138">
        <v>3240.84</v>
      </c>
      <c r="H64" s="139">
        <v>4.7498000000000002E-3</v>
      </c>
      <c r="I64" s="140">
        <v>0.3175</v>
      </c>
      <c r="J64" s="138">
        <v>66.844919786096298</v>
      </c>
      <c r="K64" t="s">
        <v>1998</v>
      </c>
      <c r="L64" s="138">
        <v>75.772394947606003</v>
      </c>
      <c r="M64" s="141">
        <v>581913.17434063111</v>
      </c>
      <c r="N64" s="137">
        <v>-1.4E-2</v>
      </c>
      <c r="O64" s="141">
        <v>5016450</v>
      </c>
      <c r="P64" s="141">
        <v>4662853.2250242801</v>
      </c>
      <c r="Q64" s="137">
        <v>0.92951254871956901</v>
      </c>
      <c r="R64" s="141">
        <v>7053219.2198185362</v>
      </c>
      <c r="S64" s="137">
        <v>0.71122842544075393</v>
      </c>
      <c r="T64" t="b">
        <v>0</v>
      </c>
      <c r="U64" t="s">
        <v>2000</v>
      </c>
      <c r="V64" t="s">
        <v>2001</v>
      </c>
      <c r="W64" t="s">
        <v>2006</v>
      </c>
      <c r="X64" t="s">
        <v>2005</v>
      </c>
      <c r="Y64" t="s">
        <v>115</v>
      </c>
      <c r="Z64">
        <v>61</v>
      </c>
      <c r="AA64" t="s">
        <v>2004</v>
      </c>
      <c r="AB64" t="b">
        <v>1</v>
      </c>
    </row>
    <row r="65" spans="1:28">
      <c r="A65" t="s">
        <v>1997</v>
      </c>
      <c r="B65" t="s">
        <v>664</v>
      </c>
      <c r="C65" t="s">
        <v>1443</v>
      </c>
      <c r="D65" t="s">
        <v>1998</v>
      </c>
      <c r="E65" s="137">
        <v>13.78952</v>
      </c>
      <c r="F65" t="s">
        <v>1999</v>
      </c>
      <c r="G65" s="138">
        <v>3254.4</v>
      </c>
      <c r="H65" s="139">
        <v>4.7498000000000002E-3</v>
      </c>
      <c r="I65" s="140">
        <v>0.3175</v>
      </c>
      <c r="J65" s="138">
        <v>66.844919786096298</v>
      </c>
      <c r="K65" t="s">
        <v>1998</v>
      </c>
      <c r="L65" s="138">
        <v>76.878750163887005</v>
      </c>
      <c r="M65" s="141">
        <v>590409.7076269231</v>
      </c>
      <c r="N65" s="137">
        <v>-0.09</v>
      </c>
      <c r="O65" s="141">
        <v>4101500</v>
      </c>
      <c r="P65" s="141">
        <v>4762030.9936915301</v>
      </c>
      <c r="Q65" s="137">
        <v>1.1610462010707101</v>
      </c>
      <c r="R65" s="141">
        <v>7186145.7783539547</v>
      </c>
      <c r="S65" s="137">
        <v>0.57075101542672602</v>
      </c>
      <c r="T65" t="b">
        <v>0</v>
      </c>
      <c r="U65" t="s">
        <v>2000</v>
      </c>
      <c r="V65" t="s">
        <v>2001</v>
      </c>
      <c r="W65" t="s">
        <v>2006</v>
      </c>
      <c r="X65" t="s">
        <v>2005</v>
      </c>
      <c r="Y65" t="s">
        <v>115</v>
      </c>
      <c r="Z65">
        <v>62</v>
      </c>
      <c r="AA65" t="s">
        <v>2004</v>
      </c>
      <c r="AB65" t="b">
        <v>1</v>
      </c>
    </row>
    <row r="66" spans="1:28">
      <c r="A66" t="s">
        <v>1997</v>
      </c>
      <c r="B66" t="s">
        <v>665</v>
      </c>
      <c r="C66" t="s">
        <v>1443</v>
      </c>
      <c r="D66" t="s">
        <v>1998</v>
      </c>
      <c r="E66" s="137">
        <v>13.78952</v>
      </c>
      <c r="F66" t="s">
        <v>1999</v>
      </c>
      <c r="G66" s="138">
        <v>3390</v>
      </c>
      <c r="H66" s="139">
        <v>4.7498000000000002E-3</v>
      </c>
      <c r="I66" s="140">
        <v>0.3175</v>
      </c>
      <c r="J66" s="138">
        <v>66.844919786096298</v>
      </c>
      <c r="K66" t="s">
        <v>1998</v>
      </c>
      <c r="L66" s="138">
        <v>106.434461202638</v>
      </c>
      <c r="M66" s="141">
        <v>817390.22793839592</v>
      </c>
      <c r="N66" s="137">
        <v>-0.14399999999999999</v>
      </c>
      <c r="O66" s="141">
        <v>5300400</v>
      </c>
      <c r="P66" s="141">
        <v>5553390.4849257404</v>
      </c>
      <c r="Q66" s="137">
        <v>1.0477304514613499</v>
      </c>
      <c r="R66" s="141">
        <v>10363363.743939741</v>
      </c>
      <c r="S66" s="137">
        <v>0.51145555931099629</v>
      </c>
      <c r="T66" t="b">
        <v>0</v>
      </c>
      <c r="U66" t="s">
        <v>2000</v>
      </c>
      <c r="V66" t="s">
        <v>2001</v>
      </c>
      <c r="W66" t="s">
        <v>2006</v>
      </c>
      <c r="X66" t="s">
        <v>2003</v>
      </c>
      <c r="Y66" t="s">
        <v>115</v>
      </c>
      <c r="Z66">
        <v>63</v>
      </c>
      <c r="AA66" t="s">
        <v>2004</v>
      </c>
      <c r="AB66" t="b">
        <v>1</v>
      </c>
    </row>
    <row r="67" spans="1:28">
      <c r="A67" t="s">
        <v>1997</v>
      </c>
      <c r="B67" t="s">
        <v>666</v>
      </c>
      <c r="C67" t="s">
        <v>1443</v>
      </c>
      <c r="D67" t="s">
        <v>1998</v>
      </c>
      <c r="E67" s="137">
        <v>13.78952</v>
      </c>
      <c r="F67" t="s">
        <v>1999</v>
      </c>
      <c r="G67" s="138">
        <v>3390</v>
      </c>
      <c r="H67" s="139">
        <v>4.7498000000000002E-3</v>
      </c>
      <c r="I67" s="140">
        <v>0.3175</v>
      </c>
      <c r="J67" s="138">
        <v>66.844919786096298</v>
      </c>
      <c r="K67" t="s">
        <v>1998</v>
      </c>
      <c r="L67" s="138">
        <v>79.631918733112002</v>
      </c>
      <c r="M67" s="141">
        <v>611553.35846071772</v>
      </c>
      <c r="N67" s="137">
        <v>-2.7E-2</v>
      </c>
      <c r="O67" s="141">
        <v>5300400</v>
      </c>
      <c r="P67" s="141">
        <v>4874146.9220605604</v>
      </c>
      <c r="Q67" s="137">
        <v>0.91958096031630798</v>
      </c>
      <c r="R67" s="141">
        <v>7753640.4105800511</v>
      </c>
      <c r="S67" s="137">
        <v>0.68360147225391854</v>
      </c>
      <c r="T67" t="b">
        <v>0</v>
      </c>
      <c r="U67" t="s">
        <v>2000</v>
      </c>
      <c r="V67" t="s">
        <v>2001</v>
      </c>
      <c r="W67" t="s">
        <v>2006</v>
      </c>
      <c r="X67" t="s">
        <v>2005</v>
      </c>
      <c r="Y67" t="s">
        <v>115</v>
      </c>
      <c r="Z67">
        <v>64</v>
      </c>
      <c r="AA67" t="s">
        <v>2004</v>
      </c>
      <c r="AB67" t="b">
        <v>1</v>
      </c>
    </row>
    <row r="68" spans="1:28">
      <c r="A68" t="s">
        <v>1997</v>
      </c>
      <c r="B68" t="s">
        <v>667</v>
      </c>
      <c r="C68" t="s">
        <v>1443</v>
      </c>
      <c r="D68" t="s">
        <v>1998</v>
      </c>
      <c r="E68" s="137">
        <v>13.78952</v>
      </c>
      <c r="F68" t="s">
        <v>1999</v>
      </c>
      <c r="G68" s="138">
        <v>3403.56</v>
      </c>
      <c r="H68" s="139">
        <v>4.7498000000000002E-3</v>
      </c>
      <c r="I68" s="140">
        <v>0.3175</v>
      </c>
      <c r="J68" s="138">
        <v>66.844919786096298</v>
      </c>
      <c r="K68" t="s">
        <v>1998</v>
      </c>
      <c r="L68" s="138">
        <v>122.532052098694</v>
      </c>
      <c r="M68" s="141">
        <v>941015.7280171254</v>
      </c>
      <c r="N68" s="137">
        <v>-0.17399999999999999</v>
      </c>
      <c r="O68" s="141">
        <v>5836750</v>
      </c>
      <c r="P68" s="141">
        <v>6056489.4872057997</v>
      </c>
      <c r="Q68" s="137">
        <v>1.0376475756552499</v>
      </c>
      <c r="R68" s="141">
        <v>11978485.057274869</v>
      </c>
      <c r="S68" s="137">
        <v>0.48726946455179476</v>
      </c>
      <c r="T68" t="b">
        <v>0</v>
      </c>
      <c r="U68" t="s">
        <v>2000</v>
      </c>
      <c r="V68" t="s">
        <v>2001</v>
      </c>
      <c r="W68" t="s">
        <v>2006</v>
      </c>
      <c r="X68" t="s">
        <v>2003</v>
      </c>
      <c r="Y68" t="s">
        <v>115</v>
      </c>
      <c r="Z68">
        <v>65</v>
      </c>
      <c r="AA68" t="s">
        <v>2004</v>
      </c>
      <c r="AB68" t="b">
        <v>1</v>
      </c>
    </row>
    <row r="69" spans="1:28">
      <c r="A69" t="s">
        <v>1997</v>
      </c>
      <c r="B69" t="s">
        <v>668</v>
      </c>
      <c r="C69" t="s">
        <v>1443</v>
      </c>
      <c r="D69" t="s">
        <v>1998</v>
      </c>
      <c r="E69" s="137">
        <v>13.78952</v>
      </c>
      <c r="F69" t="s">
        <v>1999</v>
      </c>
      <c r="G69" s="138">
        <v>3403.56</v>
      </c>
      <c r="H69" s="139">
        <v>4.7498000000000002E-3</v>
      </c>
      <c r="I69" s="140">
        <v>0.3175</v>
      </c>
      <c r="J69" s="138">
        <v>66.844919786096298</v>
      </c>
      <c r="K69" t="s">
        <v>1998</v>
      </c>
      <c r="L69" s="138">
        <v>94.719875280991999</v>
      </c>
      <c r="M69" s="141">
        <v>727425.11749857513</v>
      </c>
      <c r="N69" s="137">
        <v>-5.6000000000000001E-2</v>
      </c>
      <c r="O69" s="141">
        <v>5836750</v>
      </c>
      <c r="P69" s="141">
        <v>5259952.2041049898</v>
      </c>
      <c r="Q69" s="137">
        <v>0.90117825915192395</v>
      </c>
      <c r="R69" s="141">
        <v>9259623.0230962988</v>
      </c>
      <c r="S69" s="137">
        <v>0.63034423598470279</v>
      </c>
      <c r="T69" t="b">
        <v>0</v>
      </c>
      <c r="U69" t="s">
        <v>2000</v>
      </c>
      <c r="V69" t="s">
        <v>2001</v>
      </c>
      <c r="W69" t="s">
        <v>2006</v>
      </c>
      <c r="X69" t="s">
        <v>2005</v>
      </c>
      <c r="Y69" t="s">
        <v>115</v>
      </c>
      <c r="Z69">
        <v>66</v>
      </c>
      <c r="AA69" t="s">
        <v>2004</v>
      </c>
      <c r="AB69" t="b">
        <v>1</v>
      </c>
    </row>
    <row r="70" spans="1:28">
      <c r="A70" t="s">
        <v>1997</v>
      </c>
      <c r="B70" t="s">
        <v>669</v>
      </c>
      <c r="C70" t="s">
        <v>1443</v>
      </c>
      <c r="D70" t="s">
        <v>1998</v>
      </c>
      <c r="E70" s="137">
        <v>13.78952</v>
      </c>
      <c r="F70" t="s">
        <v>1999</v>
      </c>
      <c r="G70" s="138">
        <v>3457.8</v>
      </c>
      <c r="H70" s="139">
        <v>4.7498000000000002E-3</v>
      </c>
      <c r="I70" s="140">
        <v>0.3175</v>
      </c>
      <c r="J70" s="138">
        <v>66.844919786096298</v>
      </c>
      <c r="K70" t="s">
        <v>1998</v>
      </c>
      <c r="L70" s="138">
        <v>76.878750163887005</v>
      </c>
      <c r="M70" s="141">
        <v>590409.7076269231</v>
      </c>
      <c r="N70" s="137">
        <v>-6.0999999999999999E-2</v>
      </c>
      <c r="O70" s="141">
        <v>4764050</v>
      </c>
      <c r="P70" s="141">
        <v>4899619.8933708696</v>
      </c>
      <c r="Q70" s="137">
        <v>1.0284568577934501</v>
      </c>
      <c r="R70" s="141">
        <v>7635279.8895010771</v>
      </c>
      <c r="S70" s="137">
        <v>0.62395224129908144</v>
      </c>
      <c r="T70" t="b">
        <v>0</v>
      </c>
      <c r="U70" t="s">
        <v>2000</v>
      </c>
      <c r="V70" t="s">
        <v>2001</v>
      </c>
      <c r="W70" t="s">
        <v>2006</v>
      </c>
      <c r="X70" t="s">
        <v>2005</v>
      </c>
      <c r="Y70" t="s">
        <v>115</v>
      </c>
      <c r="Z70">
        <v>67</v>
      </c>
      <c r="AA70" t="s">
        <v>2004</v>
      </c>
      <c r="AB70" t="b">
        <v>1</v>
      </c>
    </row>
    <row r="71" spans="1:28">
      <c r="A71" t="s">
        <v>1997</v>
      </c>
      <c r="B71" t="s">
        <v>670</v>
      </c>
      <c r="C71" t="s">
        <v>1443</v>
      </c>
      <c r="D71" t="s">
        <v>1998</v>
      </c>
      <c r="E71" s="137">
        <v>13.78952</v>
      </c>
      <c r="F71" t="s">
        <v>1999</v>
      </c>
      <c r="G71" s="138">
        <v>3471.36</v>
      </c>
      <c r="H71" s="139">
        <v>4.7498000000000002E-3</v>
      </c>
      <c r="I71" s="140">
        <v>0.3175</v>
      </c>
      <c r="J71" s="138">
        <v>66.844919786096298</v>
      </c>
      <c r="K71" t="s">
        <v>1998</v>
      </c>
      <c r="L71" s="138">
        <v>108.110241542381</v>
      </c>
      <c r="M71" s="141">
        <v>830259.80475026462</v>
      </c>
      <c r="N71" s="137">
        <v>-0.128</v>
      </c>
      <c r="O71" s="141">
        <v>5742100</v>
      </c>
      <c r="P71" s="141">
        <v>5708588.6553509999</v>
      </c>
      <c r="Q71" s="137">
        <v>0.99416392179707802</v>
      </c>
      <c r="R71" s="141">
        <v>10779168.727558861</v>
      </c>
      <c r="S71" s="137">
        <v>0.5327034157392212</v>
      </c>
      <c r="T71" t="b">
        <v>0</v>
      </c>
      <c r="U71" t="s">
        <v>2000</v>
      </c>
      <c r="V71" t="s">
        <v>2001</v>
      </c>
      <c r="W71" t="s">
        <v>2006</v>
      </c>
      <c r="X71" t="s">
        <v>2003</v>
      </c>
      <c r="Y71" t="s">
        <v>115</v>
      </c>
      <c r="Z71">
        <v>68</v>
      </c>
      <c r="AA71" t="s">
        <v>2004</v>
      </c>
      <c r="AB71" t="b">
        <v>1</v>
      </c>
    </row>
    <row r="72" spans="1:28">
      <c r="A72" t="s">
        <v>1997</v>
      </c>
      <c r="B72" t="s">
        <v>671</v>
      </c>
      <c r="C72" t="s">
        <v>1443</v>
      </c>
      <c r="D72" t="s">
        <v>1998</v>
      </c>
      <c r="E72" s="137">
        <v>13.78952</v>
      </c>
      <c r="F72" t="s">
        <v>1999</v>
      </c>
      <c r="G72" s="138">
        <v>3593.4</v>
      </c>
      <c r="H72" s="139">
        <v>4.7498000000000002E-3</v>
      </c>
      <c r="I72" s="140">
        <v>0.3175</v>
      </c>
      <c r="J72" s="138">
        <v>66.844919786096298</v>
      </c>
      <c r="K72" t="s">
        <v>1998</v>
      </c>
      <c r="L72" s="138">
        <v>162.570583241961</v>
      </c>
      <c r="M72" s="141">
        <v>1248501.7032146249</v>
      </c>
      <c r="N72" s="137">
        <v>-0.28399999999999997</v>
      </c>
      <c r="O72" s="141">
        <v>6941000</v>
      </c>
      <c r="P72" s="141">
        <v>7671844.1368228104</v>
      </c>
      <c r="Q72" s="137">
        <v>1.1052937814180701</v>
      </c>
      <c r="R72" s="141">
        <v>16779008.916039549</v>
      </c>
      <c r="S72" s="137">
        <v>0.41367163190222123</v>
      </c>
      <c r="T72" t="b">
        <v>0</v>
      </c>
      <c r="U72" t="s">
        <v>2000</v>
      </c>
      <c r="V72" t="s">
        <v>2001</v>
      </c>
      <c r="W72" t="s">
        <v>2006</v>
      </c>
      <c r="X72" t="s">
        <v>2003</v>
      </c>
      <c r="Y72" t="s">
        <v>115</v>
      </c>
      <c r="Z72">
        <v>69</v>
      </c>
      <c r="AA72" t="s">
        <v>2004</v>
      </c>
      <c r="AB72" t="b">
        <v>1</v>
      </c>
    </row>
    <row r="73" spans="1:28">
      <c r="A73" t="s">
        <v>1997</v>
      </c>
      <c r="B73" t="s">
        <v>672</v>
      </c>
      <c r="C73" t="s">
        <v>1443</v>
      </c>
      <c r="D73" t="s">
        <v>1998</v>
      </c>
      <c r="E73" s="137">
        <v>13.78952</v>
      </c>
      <c r="F73" t="s">
        <v>1999</v>
      </c>
      <c r="G73" s="138">
        <v>3593.4</v>
      </c>
      <c r="H73" s="139">
        <v>4.7498000000000002E-3</v>
      </c>
      <c r="I73" s="140">
        <v>0.3175</v>
      </c>
      <c r="J73" s="138">
        <v>66.844919786096298</v>
      </c>
      <c r="K73" t="s">
        <v>1998</v>
      </c>
      <c r="L73" s="138">
        <v>129.13304436149201</v>
      </c>
      <c r="M73" s="141">
        <v>991709.70917080017</v>
      </c>
      <c r="N73" s="137">
        <v>-0.14799999999999999</v>
      </c>
      <c r="O73" s="141">
        <v>6941000</v>
      </c>
      <c r="P73" s="141">
        <v>6499300.73418188</v>
      </c>
      <c r="Q73" s="137">
        <v>0.93636374213829099</v>
      </c>
      <c r="R73" s="141">
        <v>13327900.161814474</v>
      </c>
      <c r="S73" s="137">
        <v>0.52078721446957821</v>
      </c>
      <c r="T73" t="b">
        <v>0</v>
      </c>
      <c r="U73" t="s">
        <v>2000</v>
      </c>
      <c r="V73" t="s">
        <v>2001</v>
      </c>
      <c r="W73" t="s">
        <v>2006</v>
      </c>
      <c r="X73" t="s">
        <v>2003</v>
      </c>
      <c r="Y73" t="s">
        <v>115</v>
      </c>
      <c r="Z73">
        <v>70</v>
      </c>
      <c r="AA73" t="s">
        <v>2004</v>
      </c>
      <c r="AB73" t="b">
        <v>1</v>
      </c>
    </row>
    <row r="74" spans="1:28">
      <c r="A74" t="s">
        <v>1997</v>
      </c>
      <c r="B74" t="s">
        <v>673</v>
      </c>
      <c r="C74" t="s">
        <v>1443</v>
      </c>
      <c r="D74" t="s">
        <v>1998</v>
      </c>
      <c r="E74" s="137">
        <v>13.78952</v>
      </c>
      <c r="F74" t="s">
        <v>1999</v>
      </c>
      <c r="G74" s="138">
        <v>3606.96</v>
      </c>
      <c r="H74" s="139">
        <v>4.7498000000000002E-3</v>
      </c>
      <c r="I74" s="140">
        <v>0.3175</v>
      </c>
      <c r="J74" s="138">
        <v>66.844919786096298</v>
      </c>
      <c r="K74" t="s">
        <v>1998</v>
      </c>
      <c r="L74" s="138">
        <v>133.053567562251</v>
      </c>
      <c r="M74" s="141">
        <v>1021818.3536501949</v>
      </c>
      <c r="N74" s="137">
        <v>-0.216</v>
      </c>
      <c r="O74" s="141">
        <v>6215350</v>
      </c>
      <c r="P74" s="141">
        <v>6554367.2696159799</v>
      </c>
      <c r="Q74" s="137">
        <v>1.05454516151399</v>
      </c>
      <c r="R74" s="141">
        <v>13784360.654019073</v>
      </c>
      <c r="S74" s="137">
        <v>0.45089867829218511</v>
      </c>
      <c r="T74" t="b">
        <v>0</v>
      </c>
      <c r="U74" t="s">
        <v>2000</v>
      </c>
      <c r="V74" t="s">
        <v>2001</v>
      </c>
      <c r="W74" t="s">
        <v>2006</v>
      </c>
      <c r="X74" t="s">
        <v>2003</v>
      </c>
      <c r="Y74" t="s">
        <v>115</v>
      </c>
      <c r="Z74">
        <v>71</v>
      </c>
      <c r="AA74" t="s">
        <v>2004</v>
      </c>
      <c r="AB74" t="b">
        <v>1</v>
      </c>
    </row>
    <row r="75" spans="1:28">
      <c r="A75" t="s">
        <v>1997</v>
      </c>
      <c r="B75" t="s">
        <v>674</v>
      </c>
      <c r="C75" t="s">
        <v>1443</v>
      </c>
      <c r="D75" t="s">
        <v>1998</v>
      </c>
      <c r="E75" s="137">
        <v>13.78952</v>
      </c>
      <c r="F75" t="s">
        <v>1999</v>
      </c>
      <c r="G75" s="138">
        <v>3606.96</v>
      </c>
      <c r="H75" s="139">
        <v>4.7498000000000002E-3</v>
      </c>
      <c r="I75" s="140">
        <v>0.3175</v>
      </c>
      <c r="J75" s="138">
        <v>66.844919786096298</v>
      </c>
      <c r="K75" t="s">
        <v>1998</v>
      </c>
      <c r="L75" s="138">
        <v>101.93499791303</v>
      </c>
      <c r="M75" s="141">
        <v>782835.467362392</v>
      </c>
      <c r="N75" s="137">
        <v>-8.5000000000000006E-2</v>
      </c>
      <c r="O75" s="141">
        <v>6215350</v>
      </c>
      <c r="P75" s="141">
        <v>5748016.8108693399</v>
      </c>
      <c r="Q75" s="137">
        <v>0.92480983546692297</v>
      </c>
      <c r="R75" s="141">
        <v>10560474.252916869</v>
      </c>
      <c r="S75" s="137">
        <v>0.58854837871351107</v>
      </c>
      <c r="T75" t="b">
        <v>0</v>
      </c>
      <c r="U75" t="s">
        <v>2000</v>
      </c>
      <c r="V75" t="s">
        <v>2001</v>
      </c>
      <c r="W75" t="s">
        <v>2006</v>
      </c>
      <c r="X75" t="s">
        <v>2003</v>
      </c>
      <c r="Y75" t="s">
        <v>115</v>
      </c>
      <c r="Z75">
        <v>72</v>
      </c>
      <c r="AA75" t="s">
        <v>2004</v>
      </c>
      <c r="AB75" t="b">
        <v>1</v>
      </c>
    </row>
    <row r="76" spans="1:28">
      <c r="A76" t="s">
        <v>1997</v>
      </c>
      <c r="B76" t="s">
        <v>675</v>
      </c>
      <c r="C76" t="s">
        <v>1443</v>
      </c>
      <c r="D76" t="s">
        <v>1998</v>
      </c>
      <c r="E76" s="137">
        <v>13.78952</v>
      </c>
      <c r="F76" t="s">
        <v>1999</v>
      </c>
      <c r="G76" s="138">
        <v>3647.64</v>
      </c>
      <c r="H76" s="139">
        <v>4.7498000000000002E-3</v>
      </c>
      <c r="I76" s="140">
        <v>0.3175</v>
      </c>
      <c r="J76" s="138">
        <v>66.844919786096298</v>
      </c>
      <c r="K76" t="s">
        <v>1998</v>
      </c>
      <c r="L76" s="138">
        <v>194.53713963824501</v>
      </c>
      <c r="M76" s="141">
        <v>1493996.9171136038</v>
      </c>
      <c r="N76" s="137">
        <v>-0.33400000000000002</v>
      </c>
      <c r="O76" s="141">
        <v>8171450</v>
      </c>
      <c r="P76" s="141">
        <v>8979702.2806377504</v>
      </c>
      <c r="Q76" s="137">
        <v>1.0989117330018201</v>
      </c>
      <c r="R76" s="141">
        <v>20381365.301128581</v>
      </c>
      <c r="S76" s="137">
        <v>0.40092750800887322</v>
      </c>
      <c r="T76" t="b">
        <v>0</v>
      </c>
      <c r="U76" t="s">
        <v>2000</v>
      </c>
      <c r="V76" t="s">
        <v>2001</v>
      </c>
      <c r="W76" t="s">
        <v>2006</v>
      </c>
      <c r="X76" t="s">
        <v>2003</v>
      </c>
      <c r="Y76" t="s">
        <v>115</v>
      </c>
      <c r="Z76">
        <v>73</v>
      </c>
      <c r="AA76" t="s">
        <v>2004</v>
      </c>
      <c r="AB76" t="b">
        <v>1</v>
      </c>
    </row>
    <row r="77" spans="1:28">
      <c r="A77" t="s">
        <v>1997</v>
      </c>
      <c r="B77" t="s">
        <v>676</v>
      </c>
      <c r="C77" t="s">
        <v>1443</v>
      </c>
      <c r="D77" t="s">
        <v>1998</v>
      </c>
      <c r="E77" s="137">
        <v>13.78952</v>
      </c>
      <c r="F77" t="s">
        <v>1999</v>
      </c>
      <c r="G77" s="138">
        <v>3647.64</v>
      </c>
      <c r="H77" s="139">
        <v>4.7498000000000002E-3</v>
      </c>
      <c r="I77" s="140">
        <v>0.3175</v>
      </c>
      <c r="J77" s="138">
        <v>66.844919786096298</v>
      </c>
      <c r="K77" t="s">
        <v>1998</v>
      </c>
      <c r="L77" s="138">
        <v>189.342041365477</v>
      </c>
      <c r="M77" s="141">
        <v>1454099.8526350646</v>
      </c>
      <c r="N77" s="137">
        <v>-0.32900000000000001</v>
      </c>
      <c r="O77" s="141">
        <v>7950600</v>
      </c>
      <c r="P77" s="141">
        <v>8826418.3263821099</v>
      </c>
      <c r="Q77" s="137">
        <v>1.11015751344328</v>
      </c>
      <c r="R77" s="141">
        <v>19837082.621381957</v>
      </c>
      <c r="S77" s="137">
        <v>0.40079482208892059</v>
      </c>
      <c r="T77" t="b">
        <v>0</v>
      </c>
      <c r="U77" t="s">
        <v>2000</v>
      </c>
      <c r="V77" t="s">
        <v>2001</v>
      </c>
      <c r="W77" t="s">
        <v>2006</v>
      </c>
      <c r="X77" t="s">
        <v>2003</v>
      </c>
      <c r="Y77" t="s">
        <v>115</v>
      </c>
      <c r="Z77">
        <v>74</v>
      </c>
      <c r="AA77" t="s">
        <v>2004</v>
      </c>
      <c r="AB77" t="b">
        <v>1</v>
      </c>
    </row>
    <row r="78" spans="1:28">
      <c r="A78" t="s">
        <v>1997</v>
      </c>
      <c r="B78" t="s">
        <v>677</v>
      </c>
      <c r="C78" t="s">
        <v>1443</v>
      </c>
      <c r="D78" t="s">
        <v>1998</v>
      </c>
      <c r="E78" s="137">
        <v>13.78952</v>
      </c>
      <c r="F78" t="s">
        <v>1999</v>
      </c>
      <c r="G78" s="138">
        <v>3701.88</v>
      </c>
      <c r="H78" s="139">
        <v>4.7498000000000002E-3</v>
      </c>
      <c r="I78" s="140">
        <v>0.3175</v>
      </c>
      <c r="J78" s="138">
        <v>66.844919786096298</v>
      </c>
      <c r="K78" t="s">
        <v>1998</v>
      </c>
      <c r="L78" s="138">
        <v>5.8532517687890504</v>
      </c>
      <c r="M78" s="141">
        <v>44951.519868761439</v>
      </c>
      <c r="N78" s="137">
        <v>0.13</v>
      </c>
      <c r="O78" s="141">
        <v>2508225</v>
      </c>
      <c r="P78" s="141">
        <v>1796998.37843932</v>
      </c>
      <c r="Q78" s="137">
        <v>0.71644225635232806</v>
      </c>
      <c r="R78" s="141">
        <v>622355.19507042167</v>
      </c>
      <c r="S78" s="137">
        <v>4.0302146103499394</v>
      </c>
      <c r="T78" t="b">
        <v>0</v>
      </c>
      <c r="U78" t="s">
        <v>2000</v>
      </c>
      <c r="V78" t="s">
        <v>2001</v>
      </c>
      <c r="W78" t="s">
        <v>2006</v>
      </c>
      <c r="X78" t="s">
        <v>2007</v>
      </c>
      <c r="Y78" t="s">
        <v>115</v>
      </c>
      <c r="Z78">
        <v>75</v>
      </c>
      <c r="AA78" t="s">
        <v>2004</v>
      </c>
      <c r="AB78" t="b">
        <v>1</v>
      </c>
    </row>
    <row r="79" spans="1:28">
      <c r="A79" t="s">
        <v>1997</v>
      </c>
      <c r="B79" t="s">
        <v>678</v>
      </c>
      <c r="C79" t="s">
        <v>1443</v>
      </c>
      <c r="D79" t="s">
        <v>1998</v>
      </c>
      <c r="E79" s="137">
        <v>13.78952</v>
      </c>
      <c r="F79" t="s">
        <v>1999</v>
      </c>
      <c r="G79" s="138">
        <v>3769.68</v>
      </c>
      <c r="H79" s="139">
        <v>4.7498000000000002E-3</v>
      </c>
      <c r="I79" s="140">
        <v>0.3175</v>
      </c>
      <c r="J79" s="138">
        <v>66.844919786096298</v>
      </c>
      <c r="K79" t="s">
        <v>1998</v>
      </c>
      <c r="L79" s="138">
        <v>6.6892269446740302</v>
      </c>
      <c r="M79" s="141">
        <v>51371.601596487875</v>
      </c>
      <c r="N79" s="137">
        <v>0.13</v>
      </c>
      <c r="O79" s="141">
        <v>2637580</v>
      </c>
      <c r="P79" s="141">
        <v>1901715.83250496</v>
      </c>
      <c r="Q79" s="137">
        <v>0.72100783009613301</v>
      </c>
      <c r="R79" s="141">
        <v>724267.82665736857</v>
      </c>
      <c r="S79" s="137">
        <v>3.6417191305775996</v>
      </c>
      <c r="T79" t="b">
        <v>0</v>
      </c>
      <c r="U79" t="s">
        <v>2000</v>
      </c>
      <c r="V79" t="s">
        <v>2001</v>
      </c>
      <c r="W79" t="s">
        <v>2006</v>
      </c>
      <c r="X79" t="s">
        <v>2007</v>
      </c>
      <c r="Y79" t="s">
        <v>115</v>
      </c>
      <c r="Z79">
        <v>76</v>
      </c>
      <c r="AA79" t="s">
        <v>2004</v>
      </c>
      <c r="AB79" t="b">
        <v>1</v>
      </c>
    </row>
    <row r="80" spans="1:28">
      <c r="A80" t="s">
        <v>1997</v>
      </c>
      <c r="B80" t="s">
        <v>679</v>
      </c>
      <c r="C80" t="s">
        <v>1443</v>
      </c>
      <c r="D80" t="s">
        <v>1998</v>
      </c>
      <c r="E80" s="137">
        <v>13.78952</v>
      </c>
      <c r="F80" t="s">
        <v>1999</v>
      </c>
      <c r="G80" s="138">
        <v>3783.24</v>
      </c>
      <c r="H80" s="139">
        <v>4.7498000000000002E-3</v>
      </c>
      <c r="I80" s="140">
        <v>0.3175</v>
      </c>
      <c r="J80" s="138">
        <v>66.844919786096298</v>
      </c>
      <c r="K80" t="s">
        <v>1998</v>
      </c>
      <c r="L80" s="138">
        <v>251.090091834417</v>
      </c>
      <c r="M80" s="141">
        <v>1928309.5444703579</v>
      </c>
      <c r="N80" s="137">
        <v>-0.45700000000000002</v>
      </c>
      <c r="O80" s="141">
        <v>9969800</v>
      </c>
      <c r="P80" s="141">
        <v>11697015.4646846</v>
      </c>
      <c r="Q80" s="137">
        <v>1.17324474560018</v>
      </c>
      <c r="R80" s="141">
        <v>27284264.1758224</v>
      </c>
      <c r="S80" s="137">
        <v>0.36540475989213628</v>
      </c>
      <c r="T80" t="b">
        <v>0</v>
      </c>
      <c r="U80" t="s">
        <v>2000</v>
      </c>
      <c r="V80" t="s">
        <v>2001</v>
      </c>
      <c r="W80" t="s">
        <v>2006</v>
      </c>
      <c r="X80" t="s">
        <v>2008</v>
      </c>
      <c r="Y80" t="s">
        <v>115</v>
      </c>
      <c r="Z80">
        <v>77</v>
      </c>
      <c r="AA80" t="s">
        <v>2004</v>
      </c>
      <c r="AB80" t="b">
        <v>1</v>
      </c>
    </row>
    <row r="81" spans="1:28">
      <c r="A81" t="s">
        <v>1997</v>
      </c>
      <c r="B81" t="s">
        <v>680</v>
      </c>
      <c r="C81" t="s">
        <v>1443</v>
      </c>
      <c r="D81" t="s">
        <v>1998</v>
      </c>
      <c r="E81" s="137">
        <v>13.78952</v>
      </c>
      <c r="F81" t="s">
        <v>1999</v>
      </c>
      <c r="G81" s="138">
        <v>3905.28</v>
      </c>
      <c r="H81" s="139">
        <v>4.7498000000000002E-3</v>
      </c>
      <c r="I81" s="140">
        <v>0.3175</v>
      </c>
      <c r="J81" s="138">
        <v>66.844919786096298</v>
      </c>
      <c r="K81" t="s">
        <v>1998</v>
      </c>
      <c r="L81" s="138">
        <v>20.060761785651898</v>
      </c>
      <c r="M81" s="141">
        <v>154061.66821639767</v>
      </c>
      <c r="N81" s="137">
        <v>8.8999999999999996E-2</v>
      </c>
      <c r="O81" s="141">
        <v>3344300</v>
      </c>
      <c r="P81" s="141">
        <v>2838618.4589116401</v>
      </c>
      <c r="Q81" s="137">
        <v>0.848793008674952</v>
      </c>
      <c r="R81" s="141">
        <v>2250185.7791789779</v>
      </c>
      <c r="S81" s="137">
        <v>1.4862328395036919</v>
      </c>
      <c r="T81" t="b">
        <v>0</v>
      </c>
      <c r="U81" t="s">
        <v>2000</v>
      </c>
      <c r="V81" t="s">
        <v>2001</v>
      </c>
      <c r="W81" t="s">
        <v>2006</v>
      </c>
      <c r="X81" t="s">
        <v>2007</v>
      </c>
      <c r="Y81" t="s">
        <v>115</v>
      </c>
      <c r="Z81">
        <v>78</v>
      </c>
      <c r="AA81" t="s">
        <v>2004</v>
      </c>
      <c r="AB81" t="b">
        <v>1</v>
      </c>
    </row>
    <row r="82" spans="1:28">
      <c r="A82" t="s">
        <v>1997</v>
      </c>
      <c r="B82" t="s">
        <v>681</v>
      </c>
      <c r="C82" t="s">
        <v>1443</v>
      </c>
      <c r="D82" t="s">
        <v>1998</v>
      </c>
      <c r="E82" s="137">
        <v>13.78952</v>
      </c>
      <c r="F82" t="s">
        <v>1999</v>
      </c>
      <c r="G82" s="138">
        <v>3973.08</v>
      </c>
      <c r="H82" s="139">
        <v>4.7498000000000002E-3</v>
      </c>
      <c r="I82" s="140">
        <v>0.3175</v>
      </c>
      <c r="J82" s="138">
        <v>66.844919786096298</v>
      </c>
      <c r="K82" t="s">
        <v>1998</v>
      </c>
      <c r="L82" s="138">
        <v>20.445546039298101</v>
      </c>
      <c r="M82" s="141">
        <v>157016.71571925646</v>
      </c>
      <c r="N82" s="137">
        <v>7.1999999999999995E-2</v>
      </c>
      <c r="O82" s="141">
        <v>3129760</v>
      </c>
      <c r="P82" s="141">
        <v>2911653.3234708202</v>
      </c>
      <c r="Q82" s="137">
        <v>0.93031201225359705</v>
      </c>
      <c r="R82" s="141">
        <v>2333161.4986080881</v>
      </c>
      <c r="S82" s="137">
        <v>1.3414245014188451</v>
      </c>
      <c r="T82" t="b">
        <v>0</v>
      </c>
      <c r="U82" t="s">
        <v>2000</v>
      </c>
      <c r="V82" t="s">
        <v>2001</v>
      </c>
      <c r="W82" t="s">
        <v>2006</v>
      </c>
      <c r="X82" t="s">
        <v>2007</v>
      </c>
      <c r="Y82" t="s">
        <v>115</v>
      </c>
      <c r="Z82">
        <v>79</v>
      </c>
      <c r="AA82" t="s">
        <v>2004</v>
      </c>
      <c r="AB82" t="b">
        <v>1</v>
      </c>
    </row>
    <row r="83" spans="1:28">
      <c r="A83" t="s">
        <v>1997</v>
      </c>
      <c r="B83" t="s">
        <v>682</v>
      </c>
      <c r="C83" t="s">
        <v>1443</v>
      </c>
      <c r="D83" t="s">
        <v>1998</v>
      </c>
      <c r="E83" s="137">
        <v>13.78952</v>
      </c>
      <c r="F83" t="s">
        <v>1999</v>
      </c>
      <c r="G83" s="138">
        <v>2766.24</v>
      </c>
      <c r="H83" s="139">
        <v>7.7723999999999996E-3</v>
      </c>
      <c r="I83" s="140">
        <v>0.59055000000000002</v>
      </c>
      <c r="J83" s="138">
        <v>75.980392156862706</v>
      </c>
      <c r="K83" t="s">
        <v>1998</v>
      </c>
      <c r="L83" s="138">
        <v>23.839287782165002</v>
      </c>
      <c r="M83" s="141">
        <v>183079.80943365645</v>
      </c>
      <c r="N83" s="137">
        <v>8.3000000000000004E-2</v>
      </c>
      <c r="O83" s="141">
        <v>2236895</v>
      </c>
      <c r="P83" s="141">
        <v>2092926.9745094201</v>
      </c>
      <c r="Q83" s="137">
        <v>0.93563934583850294</v>
      </c>
      <c r="R83" s="141">
        <v>1666359.825447462</v>
      </c>
      <c r="S83" s="137">
        <v>1.342384139271561</v>
      </c>
      <c r="T83" t="b">
        <v>0</v>
      </c>
      <c r="U83" t="s">
        <v>2000</v>
      </c>
      <c r="V83" t="s">
        <v>2001</v>
      </c>
      <c r="W83" t="s">
        <v>2006</v>
      </c>
      <c r="X83" t="s">
        <v>2007</v>
      </c>
      <c r="Y83" t="s">
        <v>115</v>
      </c>
      <c r="Z83">
        <v>80</v>
      </c>
      <c r="AA83" t="s">
        <v>2004</v>
      </c>
      <c r="AB83" t="b">
        <v>1</v>
      </c>
    </row>
    <row r="84" spans="1:28">
      <c r="A84" t="s">
        <v>1997</v>
      </c>
      <c r="B84" t="s">
        <v>683</v>
      </c>
      <c r="C84" t="s">
        <v>1443</v>
      </c>
      <c r="D84" t="s">
        <v>1998</v>
      </c>
      <c r="E84" s="137">
        <v>13.78952</v>
      </c>
      <c r="F84" t="s">
        <v>1999</v>
      </c>
      <c r="G84" s="138">
        <v>2766.24</v>
      </c>
      <c r="H84" s="139">
        <v>7.7723999999999996E-3</v>
      </c>
      <c r="I84" s="140">
        <v>0.59055000000000002</v>
      </c>
      <c r="J84" s="138">
        <v>75.980392156862706</v>
      </c>
      <c r="K84" t="s">
        <v>1998</v>
      </c>
      <c r="L84" s="138">
        <v>24.392929823915001</v>
      </c>
      <c r="M84" s="141">
        <v>187331.64281157649</v>
      </c>
      <c r="N84" s="137">
        <v>8.2000000000000003E-2</v>
      </c>
      <c r="O84" s="141">
        <v>2255825</v>
      </c>
      <c r="P84" s="141">
        <v>2120762.1501219599</v>
      </c>
      <c r="Q84" s="137">
        <v>0.94012707108129501</v>
      </c>
      <c r="R84" s="141">
        <v>1705059.2557526371</v>
      </c>
      <c r="S84" s="137">
        <v>1.3230185358011193</v>
      </c>
      <c r="T84" t="b">
        <v>0</v>
      </c>
      <c r="U84" t="s">
        <v>2000</v>
      </c>
      <c r="V84" t="s">
        <v>2001</v>
      </c>
      <c r="W84" t="s">
        <v>2006</v>
      </c>
      <c r="X84" t="s">
        <v>2007</v>
      </c>
      <c r="Y84" t="s">
        <v>115</v>
      </c>
      <c r="Z84">
        <v>81</v>
      </c>
      <c r="AA84" t="s">
        <v>2004</v>
      </c>
      <c r="AB84" t="b">
        <v>1</v>
      </c>
    </row>
    <row r="85" spans="1:28">
      <c r="A85" t="s">
        <v>1997</v>
      </c>
      <c r="B85" t="s">
        <v>684</v>
      </c>
      <c r="C85" t="s">
        <v>1443</v>
      </c>
      <c r="D85" t="s">
        <v>1998</v>
      </c>
      <c r="E85" s="137">
        <v>13.78952</v>
      </c>
      <c r="F85" t="s">
        <v>1999</v>
      </c>
      <c r="G85" s="138">
        <v>2888.28</v>
      </c>
      <c r="H85" s="139">
        <v>7.7723999999999996E-3</v>
      </c>
      <c r="I85" s="140">
        <v>0.59055000000000002</v>
      </c>
      <c r="J85" s="138">
        <v>75.980392156862706</v>
      </c>
      <c r="K85" t="s">
        <v>1998</v>
      </c>
      <c r="L85" s="138">
        <v>33.848400181536</v>
      </c>
      <c r="M85" s="141">
        <v>259947.30679437131</v>
      </c>
      <c r="N85" s="137">
        <v>4.9000000000000002E-2</v>
      </c>
      <c r="O85" s="141">
        <v>2527155</v>
      </c>
      <c r="P85" s="141">
        <v>2551966.1675147801</v>
      </c>
      <c r="Q85" s="137">
        <v>1.0098178257822601</v>
      </c>
      <c r="R85" s="141">
        <v>2470376.1916561555</v>
      </c>
      <c r="S85" s="137">
        <v>1.0229838712563772</v>
      </c>
      <c r="T85" t="b">
        <v>0</v>
      </c>
      <c r="U85" t="s">
        <v>2000</v>
      </c>
      <c r="V85" t="s">
        <v>2001</v>
      </c>
      <c r="W85" t="s">
        <v>2006</v>
      </c>
      <c r="X85" t="s">
        <v>2007</v>
      </c>
      <c r="Y85" t="s">
        <v>115</v>
      </c>
      <c r="Z85">
        <v>82</v>
      </c>
      <c r="AA85" t="s">
        <v>2004</v>
      </c>
      <c r="AB85" t="b">
        <v>1</v>
      </c>
    </row>
    <row r="86" spans="1:28">
      <c r="A86" t="s">
        <v>1997</v>
      </c>
      <c r="B86" t="s">
        <v>685</v>
      </c>
      <c r="C86" t="s">
        <v>1443</v>
      </c>
      <c r="D86" t="s">
        <v>1998</v>
      </c>
      <c r="E86" s="137">
        <v>13.78952</v>
      </c>
      <c r="F86" t="s">
        <v>1999</v>
      </c>
      <c r="G86" s="138">
        <v>2915.4</v>
      </c>
      <c r="H86" s="139">
        <v>7.7723999999999996E-3</v>
      </c>
      <c r="I86" s="140">
        <v>0.59055000000000002</v>
      </c>
      <c r="J86" s="138">
        <v>75.980392156862706</v>
      </c>
      <c r="K86" t="s">
        <v>1998</v>
      </c>
      <c r="L86" s="138">
        <v>22.738171226725999</v>
      </c>
      <c r="M86" s="141">
        <v>174623.50776155555</v>
      </c>
      <c r="N86" s="137">
        <v>8.1000000000000003E-2</v>
      </c>
      <c r="O86" s="141">
        <v>2271600</v>
      </c>
      <c r="P86" s="141">
        <v>2115802.01848609</v>
      </c>
      <c r="Q86" s="137">
        <v>0.93141486990935296</v>
      </c>
      <c r="R86" s="141">
        <v>1675094.5871567745</v>
      </c>
      <c r="S86" s="137">
        <v>1.3561025254434769</v>
      </c>
      <c r="T86" t="b">
        <v>0</v>
      </c>
      <c r="U86" t="s">
        <v>2000</v>
      </c>
      <c r="V86" t="s">
        <v>2001</v>
      </c>
      <c r="W86" t="s">
        <v>2006</v>
      </c>
      <c r="X86" t="s">
        <v>2007</v>
      </c>
      <c r="Y86" t="s">
        <v>115</v>
      </c>
      <c r="Z86">
        <v>83</v>
      </c>
      <c r="AA86" t="s">
        <v>2004</v>
      </c>
      <c r="AB86" t="b">
        <v>1</v>
      </c>
    </row>
    <row r="87" spans="1:28">
      <c r="A87" t="s">
        <v>1997</v>
      </c>
      <c r="B87" t="s">
        <v>686</v>
      </c>
      <c r="C87" t="s">
        <v>1443</v>
      </c>
      <c r="D87" t="s">
        <v>1998</v>
      </c>
      <c r="E87" s="137">
        <v>13.78952</v>
      </c>
      <c r="F87" t="s">
        <v>1999</v>
      </c>
      <c r="G87" s="138">
        <v>2915.4</v>
      </c>
      <c r="H87" s="139">
        <v>7.7723999999999996E-3</v>
      </c>
      <c r="I87" s="140">
        <v>0.59055000000000002</v>
      </c>
      <c r="J87" s="138">
        <v>75.980392156862706</v>
      </c>
      <c r="K87" t="s">
        <v>1998</v>
      </c>
      <c r="L87" s="138">
        <v>23.287694674756001</v>
      </c>
      <c r="M87" s="141">
        <v>178843.71136260129</v>
      </c>
      <c r="N87" s="137">
        <v>7.6999999999999999E-2</v>
      </c>
      <c r="O87" s="141">
        <v>2258980</v>
      </c>
      <c r="P87" s="141">
        <v>2162494.18411357</v>
      </c>
      <c r="Q87" s="137">
        <v>0.95728788396248299</v>
      </c>
      <c r="R87" s="141">
        <v>1715577.339447286</v>
      </c>
      <c r="S87" s="137">
        <v>1.3167462335028184</v>
      </c>
      <c r="T87" t="b">
        <v>0</v>
      </c>
      <c r="U87" t="s">
        <v>2000</v>
      </c>
      <c r="V87" t="s">
        <v>2001</v>
      </c>
      <c r="W87" t="s">
        <v>2006</v>
      </c>
      <c r="X87" t="s">
        <v>2007</v>
      </c>
      <c r="Y87" t="s">
        <v>115</v>
      </c>
      <c r="Z87">
        <v>84</v>
      </c>
      <c r="AA87" t="s">
        <v>2004</v>
      </c>
      <c r="AB87" t="b">
        <v>1</v>
      </c>
    </row>
    <row r="88" spans="1:28">
      <c r="A88" t="s">
        <v>1997</v>
      </c>
      <c r="B88" t="s">
        <v>687</v>
      </c>
      <c r="C88" t="s">
        <v>1443</v>
      </c>
      <c r="D88" t="s">
        <v>1998</v>
      </c>
      <c r="E88" s="137">
        <v>13.78952</v>
      </c>
      <c r="F88" t="s">
        <v>1999</v>
      </c>
      <c r="G88" s="138">
        <v>2996.76</v>
      </c>
      <c r="H88" s="139">
        <v>7.7723999999999996E-3</v>
      </c>
      <c r="I88" s="140">
        <v>0.59055000000000002</v>
      </c>
      <c r="J88" s="138">
        <v>75.980392156862706</v>
      </c>
      <c r="K88" t="s">
        <v>1998</v>
      </c>
      <c r="L88" s="138">
        <v>35.528781735236997</v>
      </c>
      <c r="M88" s="141">
        <v>272852.21978667844</v>
      </c>
      <c r="N88" s="137">
        <v>3.6999999999999998E-2</v>
      </c>
      <c r="O88" s="141">
        <v>2587100</v>
      </c>
      <c r="P88" s="141">
        <v>2699578.3294795798</v>
      </c>
      <c r="Q88" s="137">
        <v>1.0434766068105501</v>
      </c>
      <c r="R88" s="141">
        <v>2690406.6791331791</v>
      </c>
      <c r="S88" s="137">
        <v>0.96160183516699282</v>
      </c>
      <c r="T88" t="b">
        <v>0</v>
      </c>
      <c r="U88" t="s">
        <v>2000</v>
      </c>
      <c r="V88" t="s">
        <v>2001</v>
      </c>
      <c r="W88" t="s">
        <v>2006</v>
      </c>
      <c r="X88" t="s">
        <v>2007</v>
      </c>
      <c r="Y88" t="s">
        <v>115</v>
      </c>
      <c r="Z88">
        <v>85</v>
      </c>
      <c r="AA88" t="s">
        <v>2004</v>
      </c>
      <c r="AB88" t="b">
        <v>1</v>
      </c>
    </row>
    <row r="89" spans="1:28">
      <c r="A89" t="s">
        <v>1997</v>
      </c>
      <c r="B89" t="s">
        <v>688</v>
      </c>
      <c r="C89" t="s">
        <v>1443</v>
      </c>
      <c r="D89" t="s">
        <v>1998</v>
      </c>
      <c r="E89" s="137">
        <v>13.78952</v>
      </c>
      <c r="F89" t="s">
        <v>1999</v>
      </c>
      <c r="G89" s="138">
        <v>3051</v>
      </c>
      <c r="H89" s="139">
        <v>7.7723999999999996E-3</v>
      </c>
      <c r="I89" s="140">
        <v>0.59055000000000002</v>
      </c>
      <c r="J89" s="138">
        <v>75.980392156862706</v>
      </c>
      <c r="K89" t="s">
        <v>1998</v>
      </c>
      <c r="L89" s="138">
        <v>35.528781735236997</v>
      </c>
      <c r="M89" s="141">
        <v>272852.21978667844</v>
      </c>
      <c r="N89" s="137">
        <v>3.4000000000000002E-2</v>
      </c>
      <c r="O89" s="141">
        <v>2602875</v>
      </c>
      <c r="P89" s="141">
        <v>2737721.4739390202</v>
      </c>
      <c r="Q89" s="137">
        <v>1.0518067421366799</v>
      </c>
      <c r="R89" s="141">
        <v>2739101.8226469015</v>
      </c>
      <c r="S89" s="137">
        <v>0.95026587857356093</v>
      </c>
      <c r="T89" t="b">
        <v>0</v>
      </c>
      <c r="U89" t="s">
        <v>2000</v>
      </c>
      <c r="V89" t="s">
        <v>2001</v>
      </c>
      <c r="W89" t="s">
        <v>2006</v>
      </c>
      <c r="X89" t="s">
        <v>2007</v>
      </c>
      <c r="Y89" t="s">
        <v>115</v>
      </c>
      <c r="Z89">
        <v>86</v>
      </c>
      <c r="AA89" t="s">
        <v>2004</v>
      </c>
      <c r="AB89" t="b">
        <v>1</v>
      </c>
    </row>
    <row r="90" spans="1:28">
      <c r="A90" t="s">
        <v>1997</v>
      </c>
      <c r="B90" t="s">
        <v>689</v>
      </c>
      <c r="C90" t="s">
        <v>1443</v>
      </c>
      <c r="D90" t="s">
        <v>1998</v>
      </c>
      <c r="E90" s="137">
        <v>13.78952</v>
      </c>
      <c r="F90" t="s">
        <v>1999</v>
      </c>
      <c r="G90" s="138">
        <v>3051</v>
      </c>
      <c r="H90" s="139">
        <v>7.7723999999999996E-3</v>
      </c>
      <c r="I90" s="140">
        <v>0.59055000000000002</v>
      </c>
      <c r="J90" s="138">
        <v>75.980392156862706</v>
      </c>
      <c r="K90" t="s">
        <v>1998</v>
      </c>
      <c r="L90" s="138">
        <v>36.077880097391002</v>
      </c>
      <c r="M90" s="141">
        <v>277069.15883377101</v>
      </c>
      <c r="N90" s="137">
        <v>3.3000000000000002E-2</v>
      </c>
      <c r="O90" s="141">
        <v>2618650</v>
      </c>
      <c r="P90" s="141">
        <v>2733462.59058196</v>
      </c>
      <c r="Q90" s="137">
        <v>1.04384419093119</v>
      </c>
      <c r="R90" s="141">
        <v>2781434.7215286209</v>
      </c>
      <c r="S90" s="137">
        <v>0.94147454899133576</v>
      </c>
      <c r="T90" t="b">
        <v>0</v>
      </c>
      <c r="U90" t="s">
        <v>2000</v>
      </c>
      <c r="V90" t="s">
        <v>2001</v>
      </c>
      <c r="W90" t="s">
        <v>2006</v>
      </c>
      <c r="X90" t="s">
        <v>2007</v>
      </c>
      <c r="Y90" t="s">
        <v>115</v>
      </c>
      <c r="Z90">
        <v>87</v>
      </c>
      <c r="AA90" t="s">
        <v>2004</v>
      </c>
      <c r="AB90" t="b">
        <v>1</v>
      </c>
    </row>
    <row r="91" spans="1:28">
      <c r="A91" t="s">
        <v>2009</v>
      </c>
      <c r="B91" t="s">
        <v>1218</v>
      </c>
      <c r="C91" t="s">
        <v>1282</v>
      </c>
      <c r="D91" t="s">
        <v>2010</v>
      </c>
      <c r="E91" s="137">
        <v>15.5132039096288</v>
      </c>
      <c r="F91" t="s">
        <v>1999</v>
      </c>
      <c r="G91" s="138">
        <v>2454.7763</v>
      </c>
      <c r="H91" s="139">
        <v>1.905E-3</v>
      </c>
      <c r="I91" s="140">
        <v>0.69596000000000002</v>
      </c>
      <c r="J91" s="138">
        <v>365.33333333333297</v>
      </c>
      <c r="K91" t="s">
        <v>2010</v>
      </c>
      <c r="L91" s="138">
        <v>320.37320443502102</v>
      </c>
      <c r="M91" s="141">
        <v>2884974.5016791462</v>
      </c>
      <c r="N91" s="137">
        <v>-3.1E-2</v>
      </c>
      <c r="O91" s="141">
        <v>2492126.1</v>
      </c>
      <c r="P91" s="141">
        <v>4103539.8115552701</v>
      </c>
      <c r="Q91" s="137">
        <v>1.64660199640591</v>
      </c>
      <c r="R91" s="141">
        <v>4846236.5644340459</v>
      </c>
      <c r="S91" s="137">
        <v>0.51423946538008836</v>
      </c>
      <c r="T91" t="b">
        <v>0</v>
      </c>
      <c r="U91" t="s">
        <v>2000</v>
      </c>
      <c r="V91" t="s">
        <v>2011</v>
      </c>
      <c r="W91" t="s">
        <v>2002</v>
      </c>
      <c r="X91" t="s">
        <v>2012</v>
      </c>
      <c r="Y91" t="s">
        <v>2013</v>
      </c>
      <c r="Z91">
        <v>88</v>
      </c>
      <c r="AA91" t="s">
        <v>2004</v>
      </c>
      <c r="AB91" t="b">
        <v>1</v>
      </c>
    </row>
    <row r="92" spans="1:28">
      <c r="A92" t="s">
        <v>2009</v>
      </c>
      <c r="B92" t="s">
        <v>1219</v>
      </c>
      <c r="C92" t="s">
        <v>1282</v>
      </c>
      <c r="D92" t="s">
        <v>2010</v>
      </c>
      <c r="E92" s="137">
        <v>15.5132039096288</v>
      </c>
      <c r="F92" t="s">
        <v>1999</v>
      </c>
      <c r="G92" s="138">
        <v>2495.4632000000001</v>
      </c>
      <c r="H92" s="139">
        <v>1.905E-3</v>
      </c>
      <c r="I92" s="140">
        <v>0.69596000000000002</v>
      </c>
      <c r="J92" s="138">
        <v>365.33333333333297</v>
      </c>
      <c r="K92" t="s">
        <v>2010</v>
      </c>
      <c r="L92" s="138">
        <v>318.68763943502103</v>
      </c>
      <c r="M92" s="141">
        <v>2869795.9162712363</v>
      </c>
      <c r="N92" s="137">
        <v>-8.6999999999999994E-2</v>
      </c>
      <c r="O92" s="141">
        <v>2429034.2999999998</v>
      </c>
      <c r="P92" s="141">
        <v>4118039.9982101601</v>
      </c>
      <c r="Q92" s="137">
        <v>1.69534040676583</v>
      </c>
      <c r="R92" s="141">
        <v>4900641.0359706841</v>
      </c>
      <c r="S92" s="137">
        <v>0.49565644212071408</v>
      </c>
      <c r="T92" t="b">
        <v>0</v>
      </c>
      <c r="U92" t="s">
        <v>2000</v>
      </c>
      <c r="V92" t="s">
        <v>2011</v>
      </c>
      <c r="W92" t="s">
        <v>2002</v>
      </c>
      <c r="X92" t="s">
        <v>2012</v>
      </c>
      <c r="Y92" t="s">
        <v>2013</v>
      </c>
      <c r="Z92">
        <v>89</v>
      </c>
      <c r="AA92" t="s">
        <v>2004</v>
      </c>
      <c r="AB92" t="b">
        <v>1</v>
      </c>
    </row>
    <row r="93" spans="1:28">
      <c r="A93" t="s">
        <v>2009</v>
      </c>
      <c r="B93" t="s">
        <v>1220</v>
      </c>
      <c r="C93" t="s">
        <v>1282</v>
      </c>
      <c r="D93" t="s">
        <v>2010</v>
      </c>
      <c r="E93" s="137">
        <v>15.5132039096288</v>
      </c>
      <c r="F93" t="s">
        <v>1999</v>
      </c>
      <c r="G93" s="138">
        <v>3065.0798</v>
      </c>
      <c r="H93" s="139">
        <v>1.905E-3</v>
      </c>
      <c r="I93" s="140">
        <v>0.69596000000000002</v>
      </c>
      <c r="J93" s="138">
        <v>365.33333333333297</v>
      </c>
      <c r="K93" t="s">
        <v>2010</v>
      </c>
      <c r="L93" s="138">
        <v>320.37320443502102</v>
      </c>
      <c r="M93" s="141">
        <v>2884974.5016791462</v>
      </c>
      <c r="N93" s="137">
        <v>-8.7999999999999995E-2</v>
      </c>
      <c r="O93" s="141">
        <v>2996860.5</v>
      </c>
      <c r="P93" s="141">
        <v>4967650.1041848296</v>
      </c>
      <c r="Q93" s="137">
        <v>1.6576180653670201</v>
      </c>
      <c r="R93" s="141">
        <v>6051102.0086303549</v>
      </c>
      <c r="S93" s="137">
        <v>0.4952586315229428</v>
      </c>
      <c r="T93" t="b">
        <v>0</v>
      </c>
      <c r="U93" t="s">
        <v>2000</v>
      </c>
      <c r="V93" t="s">
        <v>2011</v>
      </c>
      <c r="W93" t="s">
        <v>2002</v>
      </c>
      <c r="X93" t="s">
        <v>2012</v>
      </c>
      <c r="Y93" t="s">
        <v>2013</v>
      </c>
      <c r="Z93">
        <v>90</v>
      </c>
      <c r="AA93" t="s">
        <v>2004</v>
      </c>
      <c r="AB93" t="b">
        <v>1</v>
      </c>
    </row>
    <row r="94" spans="1:28">
      <c r="A94" t="s">
        <v>2009</v>
      </c>
      <c r="B94" t="s">
        <v>1221</v>
      </c>
      <c r="C94" t="s">
        <v>1282</v>
      </c>
      <c r="D94" t="s">
        <v>2010</v>
      </c>
      <c r="E94" s="137">
        <v>15.5132039096288</v>
      </c>
      <c r="F94" t="s">
        <v>1999</v>
      </c>
      <c r="G94" s="138">
        <v>3173.5781999999999</v>
      </c>
      <c r="H94" s="139">
        <v>1.905E-3</v>
      </c>
      <c r="I94" s="140">
        <v>0.69596000000000002</v>
      </c>
      <c r="J94" s="138">
        <v>365.33333333333297</v>
      </c>
      <c r="K94" t="s">
        <v>2010</v>
      </c>
      <c r="L94" s="138">
        <v>320.93507143502097</v>
      </c>
      <c r="M94" s="141">
        <v>2890034.1382089658</v>
      </c>
      <c r="N94" s="137">
        <v>-9.6000000000000002E-2</v>
      </c>
      <c r="O94" s="141">
        <v>3091498.2</v>
      </c>
      <c r="P94" s="141">
        <v>5093450.0339398701</v>
      </c>
      <c r="Q94" s="137">
        <v>1.64756687677834</v>
      </c>
      <c r="R94" s="141">
        <v>6276288.3245500252</v>
      </c>
      <c r="S94" s="137">
        <v>0.49256790640217174</v>
      </c>
      <c r="T94" t="b">
        <v>0</v>
      </c>
      <c r="U94" t="s">
        <v>2000</v>
      </c>
      <c r="V94" t="s">
        <v>2011</v>
      </c>
      <c r="W94" t="s">
        <v>2002</v>
      </c>
      <c r="X94" t="s">
        <v>2012</v>
      </c>
      <c r="Y94" t="s">
        <v>2013</v>
      </c>
      <c r="Z94">
        <v>91</v>
      </c>
      <c r="AA94" t="s">
        <v>2004</v>
      </c>
      <c r="AB94" t="b">
        <v>1</v>
      </c>
    </row>
    <row r="95" spans="1:28">
      <c r="A95" s="135" t="s">
        <v>2009</v>
      </c>
      <c r="B95" s="135" t="s">
        <v>1222</v>
      </c>
      <c r="C95" s="135" t="s">
        <v>1282</v>
      </c>
      <c r="D95" s="135" t="s">
        <v>2010</v>
      </c>
      <c r="E95" s="143">
        <v>15.5132039096288</v>
      </c>
      <c r="F95" s="135" t="s">
        <v>1999</v>
      </c>
      <c r="G95" s="144">
        <v>3688.9456</v>
      </c>
      <c r="H95" s="145">
        <v>1.905E-3</v>
      </c>
      <c r="I95" s="146">
        <v>0.69596000000000002</v>
      </c>
      <c r="J95" s="144">
        <v>365.33333333333297</v>
      </c>
      <c r="K95" s="135" t="s">
        <v>2010</v>
      </c>
      <c r="L95" s="144">
        <v>318.18198243502098</v>
      </c>
      <c r="M95" s="147">
        <v>2865242.4532119008</v>
      </c>
      <c r="N95" s="143">
        <v>-4.3999999999999997E-2</v>
      </c>
      <c r="O95" s="147">
        <v>3523677.03</v>
      </c>
      <c r="P95" s="147">
        <v>5712986.8110615397</v>
      </c>
      <c r="Q95" s="143">
        <v>1.62131397469806</v>
      </c>
      <c r="R95" s="147">
        <v>7232931.255047394</v>
      </c>
      <c r="S95" s="143">
        <v>0.48717137018840789</v>
      </c>
      <c r="T95" s="135" t="b">
        <v>1</v>
      </c>
      <c r="U95" s="135" t="s">
        <v>2000</v>
      </c>
      <c r="V95" s="135" t="s">
        <v>2014</v>
      </c>
      <c r="W95" s="135" t="s">
        <v>2002</v>
      </c>
      <c r="X95" s="135" t="s">
        <v>2012</v>
      </c>
      <c r="Y95" s="135" t="s">
        <v>2013</v>
      </c>
      <c r="Z95" s="135">
        <v>92</v>
      </c>
      <c r="AA95" s="135" t="s">
        <v>2004</v>
      </c>
      <c r="AB95" s="135" t="b">
        <v>1</v>
      </c>
    </row>
    <row r="96" spans="1:28">
      <c r="A96" t="s">
        <v>2009</v>
      </c>
      <c r="B96" t="s">
        <v>1223</v>
      </c>
      <c r="C96" t="s">
        <v>1282</v>
      </c>
      <c r="D96" t="s">
        <v>2010</v>
      </c>
      <c r="E96" s="137">
        <v>15.5132039096288</v>
      </c>
      <c r="F96" t="s">
        <v>1999</v>
      </c>
      <c r="G96" s="138">
        <v>3743.1948000000002</v>
      </c>
      <c r="H96" s="139">
        <v>1.905E-3</v>
      </c>
      <c r="I96" s="140">
        <v>0.69596000000000002</v>
      </c>
      <c r="J96" s="138">
        <v>365.33333333333297</v>
      </c>
      <c r="K96" t="s">
        <v>2010</v>
      </c>
      <c r="L96" s="138">
        <v>318.18198243502098</v>
      </c>
      <c r="M96" s="141">
        <v>2865242.4532119008</v>
      </c>
      <c r="N96" s="137">
        <v>-0.06</v>
      </c>
      <c r="O96" s="141">
        <v>3722416.2</v>
      </c>
      <c r="P96" s="141">
        <v>5857856.4964843104</v>
      </c>
      <c r="Q96" s="137">
        <v>1.5736704822218199</v>
      </c>
      <c r="R96" s="141">
        <v>7339297.8911510324</v>
      </c>
      <c r="S96" s="137">
        <v>0.50718968697102551</v>
      </c>
      <c r="T96" t="b">
        <v>0</v>
      </c>
      <c r="U96" t="s">
        <v>2000</v>
      </c>
      <c r="V96" t="s">
        <v>2011</v>
      </c>
      <c r="W96" t="s">
        <v>2002</v>
      </c>
      <c r="X96" t="s">
        <v>2012</v>
      </c>
      <c r="Y96" t="s">
        <v>2013</v>
      </c>
      <c r="Z96">
        <v>93</v>
      </c>
      <c r="AA96" t="s">
        <v>2004</v>
      </c>
      <c r="AB96" t="b">
        <v>1</v>
      </c>
    </row>
    <row r="97" spans="1:28">
      <c r="A97" t="s">
        <v>2009</v>
      </c>
      <c r="B97" t="s">
        <v>1224</v>
      </c>
      <c r="C97" t="s">
        <v>1282</v>
      </c>
      <c r="D97" t="s">
        <v>2010</v>
      </c>
      <c r="E97" s="137">
        <v>15.5132039096288</v>
      </c>
      <c r="F97" t="s">
        <v>1999</v>
      </c>
      <c r="G97" s="138">
        <v>3878.8177999999998</v>
      </c>
      <c r="H97" s="139">
        <v>1.905E-3</v>
      </c>
      <c r="I97" s="140">
        <v>0.69596000000000002</v>
      </c>
      <c r="J97" s="138">
        <v>365.33333333333297</v>
      </c>
      <c r="K97" t="s">
        <v>2010</v>
      </c>
      <c r="L97" s="138">
        <v>317.62014843501998</v>
      </c>
      <c r="M97" s="141">
        <v>2860183.113848493</v>
      </c>
      <c r="N97" s="137">
        <v>-0.105</v>
      </c>
      <c r="O97" s="141">
        <v>3753962.1</v>
      </c>
      <c r="P97" s="141">
        <v>5959564.8265646202</v>
      </c>
      <c r="Q97" s="137">
        <v>1.58753995586813</v>
      </c>
      <c r="R97" s="141">
        <v>7591785.4743989315</v>
      </c>
      <c r="S97" s="137">
        <v>0.49447684114087992</v>
      </c>
      <c r="T97" t="b">
        <v>0</v>
      </c>
      <c r="U97" t="s">
        <v>2000</v>
      </c>
      <c r="V97" t="s">
        <v>2011</v>
      </c>
      <c r="W97" t="s">
        <v>2002</v>
      </c>
      <c r="X97" t="s">
        <v>2012</v>
      </c>
      <c r="Y97" t="s">
        <v>2013</v>
      </c>
      <c r="Z97">
        <v>94</v>
      </c>
      <c r="AA97" t="s">
        <v>2004</v>
      </c>
      <c r="AB97" t="b">
        <v>1</v>
      </c>
    </row>
    <row r="98" spans="1:28">
      <c r="A98" t="s">
        <v>2009</v>
      </c>
      <c r="B98" t="s">
        <v>1225</v>
      </c>
      <c r="C98" t="s">
        <v>1284</v>
      </c>
      <c r="D98" t="s">
        <v>2010</v>
      </c>
      <c r="E98" s="137">
        <v>17.236893232920899</v>
      </c>
      <c r="F98" t="s">
        <v>2015</v>
      </c>
      <c r="G98" s="138">
        <v>2414.0893999999998</v>
      </c>
      <c r="H98" s="139">
        <v>1.905E-3</v>
      </c>
      <c r="I98" s="140">
        <v>0.69596000000000002</v>
      </c>
      <c r="J98" s="138">
        <v>365.33333333333297</v>
      </c>
      <c r="K98" t="s">
        <v>2010</v>
      </c>
      <c r="L98" s="138">
        <v>328.85427459859</v>
      </c>
      <c r="M98" s="141">
        <v>3689585.5892201834</v>
      </c>
      <c r="N98" s="137">
        <v>-8.5999999999999993E-2</v>
      </c>
      <c r="O98" s="141">
        <v>2492126.1</v>
      </c>
      <c r="P98" s="141">
        <v>4678544.3726728503</v>
      </c>
      <c r="Q98" s="137">
        <v>1.8773305141633301</v>
      </c>
      <c r="R98" s="141">
        <v>6095111.4014570303</v>
      </c>
      <c r="S98" s="137">
        <v>0.40887293699082511</v>
      </c>
      <c r="T98" t="b">
        <v>0</v>
      </c>
      <c r="U98" t="s">
        <v>2000</v>
      </c>
      <c r="V98" t="s">
        <v>2011</v>
      </c>
      <c r="W98" t="s">
        <v>2002</v>
      </c>
      <c r="X98" t="s">
        <v>2012</v>
      </c>
      <c r="Y98" t="s">
        <v>2013</v>
      </c>
      <c r="Z98">
        <v>95</v>
      </c>
      <c r="AA98" t="s">
        <v>2004</v>
      </c>
      <c r="AB98" t="b">
        <v>1</v>
      </c>
    </row>
    <row r="99" spans="1:28">
      <c r="A99" t="s">
        <v>2009</v>
      </c>
      <c r="B99" t="s">
        <v>1226</v>
      </c>
      <c r="C99" t="s">
        <v>1284</v>
      </c>
      <c r="D99" t="s">
        <v>2010</v>
      </c>
      <c r="E99" s="137">
        <v>17.236893232920899</v>
      </c>
      <c r="F99" t="s">
        <v>2015</v>
      </c>
      <c r="G99" s="138">
        <v>2983.7060000000001</v>
      </c>
      <c r="H99" s="139">
        <v>1.905E-3</v>
      </c>
      <c r="I99" s="140">
        <v>0.69596000000000002</v>
      </c>
      <c r="J99" s="138">
        <v>365.33333333333297</v>
      </c>
      <c r="K99" t="s">
        <v>2010</v>
      </c>
      <c r="L99" s="138">
        <v>328.29181383811402</v>
      </c>
      <c r="M99" s="141">
        <v>3683275.0520715113</v>
      </c>
      <c r="N99" s="137">
        <v>-0.114</v>
      </c>
      <c r="O99" s="141">
        <v>3028406.4</v>
      </c>
      <c r="P99" s="141">
        <v>5601741.3590658503</v>
      </c>
      <c r="Q99" s="137">
        <v>1.8497323737877001</v>
      </c>
      <c r="R99" s="141">
        <v>7520399.0915940404</v>
      </c>
      <c r="S99" s="137">
        <v>0.40269224586565022</v>
      </c>
      <c r="T99" t="b">
        <v>0</v>
      </c>
      <c r="U99" t="s">
        <v>2000</v>
      </c>
      <c r="V99" t="s">
        <v>2011</v>
      </c>
      <c r="W99" t="s">
        <v>2002</v>
      </c>
      <c r="X99" t="s">
        <v>2012</v>
      </c>
      <c r="Y99" t="s">
        <v>2013</v>
      </c>
      <c r="Z99">
        <v>96</v>
      </c>
      <c r="AA99" t="s">
        <v>2004</v>
      </c>
      <c r="AB99" t="b">
        <v>1</v>
      </c>
    </row>
    <row r="100" spans="1:28">
      <c r="A100" t="s">
        <v>2009</v>
      </c>
      <c r="B100" t="s">
        <v>1227</v>
      </c>
      <c r="C100" t="s">
        <v>1284</v>
      </c>
      <c r="D100" t="s">
        <v>2010</v>
      </c>
      <c r="E100" s="137">
        <v>17.236893232920899</v>
      </c>
      <c r="F100" t="s">
        <v>2015</v>
      </c>
      <c r="G100" s="138">
        <v>3051.5174999999999</v>
      </c>
      <c r="H100" s="139">
        <v>1.905E-3</v>
      </c>
      <c r="I100" s="140">
        <v>0.69596000000000002</v>
      </c>
      <c r="J100" s="138">
        <v>365.33333333333297</v>
      </c>
      <c r="K100" t="s">
        <v>2010</v>
      </c>
      <c r="L100" s="138">
        <v>328.85427459859</v>
      </c>
      <c r="M100" s="141">
        <v>3689585.5892201834</v>
      </c>
      <c r="N100" s="137">
        <v>-0.156</v>
      </c>
      <c r="O100" s="141">
        <v>3028406.4</v>
      </c>
      <c r="P100" s="141">
        <v>5698960.64201428</v>
      </c>
      <c r="Q100" s="137">
        <v>1.8818348297026</v>
      </c>
      <c r="R100" s="141">
        <v>7704494.7490327638</v>
      </c>
      <c r="S100" s="137">
        <v>0.39307008423624296</v>
      </c>
      <c r="T100" t="b">
        <v>0</v>
      </c>
      <c r="U100" t="s">
        <v>2000</v>
      </c>
      <c r="V100" t="s">
        <v>2011</v>
      </c>
      <c r="W100" t="s">
        <v>2002</v>
      </c>
      <c r="X100" t="s">
        <v>2012</v>
      </c>
      <c r="Y100" t="s">
        <v>2013</v>
      </c>
      <c r="Z100">
        <v>97</v>
      </c>
      <c r="AA100" t="s">
        <v>2004</v>
      </c>
      <c r="AB100" t="b">
        <v>1</v>
      </c>
    </row>
    <row r="101" spans="1:28">
      <c r="A101" t="s">
        <v>2009</v>
      </c>
      <c r="B101" t="s">
        <v>1228</v>
      </c>
      <c r="C101" t="s">
        <v>1284</v>
      </c>
      <c r="D101" t="s">
        <v>2010</v>
      </c>
      <c r="E101" s="137">
        <v>17.236893232920899</v>
      </c>
      <c r="F101" t="s">
        <v>2015</v>
      </c>
      <c r="G101" s="138">
        <v>3607.5718000000002</v>
      </c>
      <c r="H101" s="139">
        <v>1.905E-3</v>
      </c>
      <c r="I101" s="140">
        <v>0.69596000000000002</v>
      </c>
      <c r="J101" s="138">
        <v>365.33333333333297</v>
      </c>
      <c r="K101" t="s">
        <v>2010</v>
      </c>
      <c r="L101" s="138">
        <v>326.660740146759</v>
      </c>
      <c r="M101" s="141">
        <v>3664975.1957174307</v>
      </c>
      <c r="N101" s="137">
        <v>-7.5999999999999998E-2</v>
      </c>
      <c r="O101" s="141">
        <v>3722416.2</v>
      </c>
      <c r="P101" s="141">
        <v>6461601.5697136298</v>
      </c>
      <c r="Q101" s="137">
        <v>1.73586219878197</v>
      </c>
      <c r="R101" s="141">
        <v>9047669.5919956863</v>
      </c>
      <c r="S101" s="137">
        <v>0.41142265001511064</v>
      </c>
      <c r="T101" t="b">
        <v>0</v>
      </c>
      <c r="U101" t="s">
        <v>2000</v>
      </c>
      <c r="V101" t="s">
        <v>2011</v>
      </c>
      <c r="W101" t="s">
        <v>2002</v>
      </c>
      <c r="X101" t="s">
        <v>2012</v>
      </c>
      <c r="Y101" t="s">
        <v>2013</v>
      </c>
      <c r="Z101">
        <v>98</v>
      </c>
      <c r="AA101" t="s">
        <v>2004</v>
      </c>
      <c r="AB101" t="b">
        <v>1</v>
      </c>
    </row>
    <row r="102" spans="1:28">
      <c r="A102" t="s">
        <v>2009</v>
      </c>
      <c r="B102" t="s">
        <v>1229</v>
      </c>
      <c r="C102" t="s">
        <v>1284</v>
      </c>
      <c r="D102" t="s">
        <v>2010</v>
      </c>
      <c r="E102" s="137">
        <v>17.236893232920899</v>
      </c>
      <c r="F102" t="s">
        <v>2015</v>
      </c>
      <c r="G102" s="138">
        <v>3648.2586999999999</v>
      </c>
      <c r="H102" s="139">
        <v>1.905E-3</v>
      </c>
      <c r="I102" s="140">
        <v>0.69596000000000002</v>
      </c>
      <c r="J102" s="138">
        <v>365.33333333333297</v>
      </c>
      <c r="K102" t="s">
        <v>2010</v>
      </c>
      <c r="L102" s="138">
        <v>329.97922670934503</v>
      </c>
      <c r="M102" s="141">
        <v>3702207.0067202933</v>
      </c>
      <c r="N102" s="137">
        <v>-9.7000000000000003E-2</v>
      </c>
      <c r="O102" s="141">
        <v>3753962.1</v>
      </c>
      <c r="P102" s="141">
        <v>6589494.9067343203</v>
      </c>
      <c r="Q102" s="137">
        <v>1.75534401552278</v>
      </c>
      <c r="R102" s="141">
        <v>9242661.2145084031</v>
      </c>
      <c r="S102" s="137">
        <v>0.40615597746970594</v>
      </c>
      <c r="T102" t="b">
        <v>0</v>
      </c>
      <c r="U102" t="s">
        <v>2000</v>
      </c>
      <c r="V102" t="s">
        <v>2011</v>
      </c>
      <c r="W102" t="s">
        <v>2002</v>
      </c>
      <c r="X102" t="s">
        <v>2012</v>
      </c>
      <c r="Y102" t="s">
        <v>2013</v>
      </c>
      <c r="Z102">
        <v>99</v>
      </c>
      <c r="AA102" t="s">
        <v>2004</v>
      </c>
      <c r="AB102" t="b">
        <v>1</v>
      </c>
    </row>
    <row r="103" spans="1:28">
      <c r="A103" t="s">
        <v>2009</v>
      </c>
      <c r="B103" t="s">
        <v>1230</v>
      </c>
      <c r="C103" t="s">
        <v>1284</v>
      </c>
      <c r="D103" t="s">
        <v>2010</v>
      </c>
      <c r="E103" s="137">
        <v>17.236893232920899</v>
      </c>
      <c r="F103" t="s">
        <v>2015</v>
      </c>
      <c r="G103" s="138">
        <v>3661.8209999999999</v>
      </c>
      <c r="H103" s="139">
        <v>1.905E-3</v>
      </c>
      <c r="I103" s="140">
        <v>0.69596000000000002</v>
      </c>
      <c r="J103" s="138">
        <v>365.33333333333297</v>
      </c>
      <c r="K103" t="s">
        <v>2010</v>
      </c>
      <c r="L103" s="138">
        <v>327.72936386354797</v>
      </c>
      <c r="M103" s="141">
        <v>3676964.6359355217</v>
      </c>
      <c r="N103" s="137">
        <v>-0.13800000000000001</v>
      </c>
      <c r="O103" s="141">
        <v>3659324.4</v>
      </c>
      <c r="P103" s="141">
        <v>6577232.2883574301</v>
      </c>
      <c r="Q103" s="137">
        <v>1.7973897827581</v>
      </c>
      <c r="R103" s="141">
        <v>9213768.0110351685</v>
      </c>
      <c r="S103" s="137">
        <v>0.39715829567417926</v>
      </c>
      <c r="T103" t="b">
        <v>0</v>
      </c>
      <c r="U103" t="s">
        <v>2000</v>
      </c>
      <c r="V103" t="s">
        <v>2011</v>
      </c>
      <c r="W103" t="s">
        <v>2002</v>
      </c>
      <c r="X103" t="s">
        <v>2012</v>
      </c>
      <c r="Y103" t="s">
        <v>2013</v>
      </c>
      <c r="Z103">
        <v>100</v>
      </c>
      <c r="AA103" t="s">
        <v>2004</v>
      </c>
      <c r="AB103" t="b">
        <v>1</v>
      </c>
    </row>
    <row r="104" spans="1:28">
      <c r="A104" t="s">
        <v>2009</v>
      </c>
      <c r="B104" t="s">
        <v>1231</v>
      </c>
      <c r="C104" t="s">
        <v>1286</v>
      </c>
      <c r="D104" t="s">
        <v>2010</v>
      </c>
      <c r="E104" s="137">
        <v>18.960582556212998</v>
      </c>
      <c r="F104" t="s">
        <v>2015</v>
      </c>
      <c r="G104" s="138">
        <v>2793.8337999999999</v>
      </c>
      <c r="H104" s="139">
        <v>1.905E-3</v>
      </c>
      <c r="I104" s="140">
        <v>0.69596000000000002</v>
      </c>
      <c r="J104" s="138">
        <v>365.33333333333297</v>
      </c>
      <c r="K104" t="s">
        <v>2010</v>
      </c>
      <c r="L104" s="138">
        <v>335.99053269906699</v>
      </c>
      <c r="M104" s="141">
        <v>5397210.9186108671</v>
      </c>
      <c r="N104" s="137">
        <v>-0.11899999999999999</v>
      </c>
      <c r="O104" s="141">
        <v>2996860.5</v>
      </c>
      <c r="P104" s="141">
        <v>6254584.3992725099</v>
      </c>
      <c r="Q104" s="137">
        <v>2.0870455596022901</v>
      </c>
      <c r="R104" s="141">
        <v>10318597.370080363</v>
      </c>
      <c r="S104" s="137">
        <v>0.29043293313194368</v>
      </c>
      <c r="T104" t="b">
        <v>0</v>
      </c>
      <c r="U104" t="s">
        <v>2000</v>
      </c>
      <c r="V104" t="s">
        <v>2011</v>
      </c>
      <c r="W104" t="s">
        <v>2002</v>
      </c>
      <c r="X104" t="s">
        <v>2012</v>
      </c>
      <c r="Y104" t="s">
        <v>2013</v>
      </c>
      <c r="Z104">
        <v>101</v>
      </c>
      <c r="AA104" t="s">
        <v>2004</v>
      </c>
      <c r="AB104" t="b">
        <v>1</v>
      </c>
    </row>
    <row r="105" spans="1:28">
      <c r="A105" t="s">
        <v>2009</v>
      </c>
      <c r="B105" t="s">
        <v>1232</v>
      </c>
      <c r="C105" t="s">
        <v>1286</v>
      </c>
      <c r="D105" t="s">
        <v>2010</v>
      </c>
      <c r="E105" s="137">
        <v>18.960582556212998</v>
      </c>
      <c r="F105" t="s">
        <v>2015</v>
      </c>
      <c r="G105" s="138">
        <v>2861.6453000000001</v>
      </c>
      <c r="H105" s="139">
        <v>1.905E-3</v>
      </c>
      <c r="I105" s="140">
        <v>0.69596000000000002</v>
      </c>
      <c r="J105" s="138">
        <v>365.33333333333297</v>
      </c>
      <c r="K105" t="s">
        <v>2010</v>
      </c>
      <c r="L105" s="138">
        <v>336.55358306845602</v>
      </c>
      <c r="M105" s="141">
        <v>5406255.5234602438</v>
      </c>
      <c r="N105" s="137">
        <v>-0.33800000000000002</v>
      </c>
      <c r="O105" s="141">
        <v>2776039.2</v>
      </c>
      <c r="P105" s="141">
        <v>6377046.1853391696</v>
      </c>
      <c r="Q105" s="137">
        <v>2.2971744006133501</v>
      </c>
      <c r="R105" s="141">
        <v>10586760.293779012</v>
      </c>
      <c r="S105" s="137">
        <v>0.26221800843372789</v>
      </c>
      <c r="T105" t="b">
        <v>0</v>
      </c>
      <c r="U105" t="s">
        <v>2000</v>
      </c>
      <c r="V105" t="s">
        <v>2011</v>
      </c>
      <c r="W105" t="s">
        <v>2002</v>
      </c>
      <c r="X105" t="s">
        <v>2012</v>
      </c>
      <c r="Y105" t="s">
        <v>2013</v>
      </c>
      <c r="Z105">
        <v>102</v>
      </c>
      <c r="AA105" t="s">
        <v>2004</v>
      </c>
      <c r="AB105" t="b">
        <v>1</v>
      </c>
    </row>
    <row r="106" spans="1:28">
      <c r="A106" t="s">
        <v>2009</v>
      </c>
      <c r="B106" t="s">
        <v>1233</v>
      </c>
      <c r="C106" t="s">
        <v>1286</v>
      </c>
      <c r="D106" t="s">
        <v>2010</v>
      </c>
      <c r="E106" s="137">
        <v>18.960582556212998</v>
      </c>
      <c r="F106" t="s">
        <v>2015</v>
      </c>
      <c r="G106" s="138">
        <v>3471.9488000000001</v>
      </c>
      <c r="H106" s="139">
        <v>1.905E-3</v>
      </c>
      <c r="I106" s="140">
        <v>0.69596000000000002</v>
      </c>
      <c r="J106" s="138">
        <v>365.33333333333297</v>
      </c>
      <c r="K106" t="s">
        <v>2010</v>
      </c>
      <c r="L106" s="138">
        <v>335.42749733589602</v>
      </c>
      <c r="M106" s="141">
        <v>5388166.5548150809</v>
      </c>
      <c r="N106" s="137">
        <v>-0.23100000000000001</v>
      </c>
      <c r="O106" s="141">
        <v>3533140.8</v>
      </c>
      <c r="P106" s="141">
        <v>7244332.8129443796</v>
      </c>
      <c r="Q106" s="137">
        <v>2.0503945987503198</v>
      </c>
      <c r="R106" s="141">
        <v>12801622.995568229</v>
      </c>
      <c r="S106" s="137">
        <v>0.27599163021931916</v>
      </c>
      <c r="T106" t="b">
        <v>0</v>
      </c>
      <c r="U106" t="s">
        <v>2000</v>
      </c>
      <c r="V106" t="s">
        <v>2011</v>
      </c>
      <c r="W106" t="s">
        <v>2002</v>
      </c>
      <c r="X106" t="s">
        <v>2012</v>
      </c>
      <c r="Y106" t="s">
        <v>2013</v>
      </c>
      <c r="Z106">
        <v>103</v>
      </c>
      <c r="AA106" t="s">
        <v>2004</v>
      </c>
      <c r="AB106" t="b">
        <v>1</v>
      </c>
    </row>
    <row r="107" spans="1:28">
      <c r="A107" t="s">
        <v>2009</v>
      </c>
      <c r="B107" t="s">
        <v>1234</v>
      </c>
      <c r="C107" t="s">
        <v>1286</v>
      </c>
      <c r="D107" t="s">
        <v>2010</v>
      </c>
      <c r="E107" s="137">
        <v>18.960582556212998</v>
      </c>
      <c r="F107" t="s">
        <v>2015</v>
      </c>
      <c r="G107" s="138">
        <v>3648.2586999999999</v>
      </c>
      <c r="H107" s="139">
        <v>1.905E-3</v>
      </c>
      <c r="I107" s="140">
        <v>0.69596000000000002</v>
      </c>
      <c r="J107" s="138">
        <v>365.33333333333297</v>
      </c>
      <c r="K107" t="s">
        <v>2010</v>
      </c>
      <c r="L107" s="138">
        <v>338.18651099653101</v>
      </c>
      <c r="M107" s="141">
        <v>5432486.192437469</v>
      </c>
      <c r="N107" s="137">
        <v>-0.35099999999999998</v>
      </c>
      <c r="O107" s="141">
        <v>3533140.8</v>
      </c>
      <c r="P107" s="141">
        <v>7530132.0858280696</v>
      </c>
      <c r="Q107" s="137">
        <v>2.1312855932115902</v>
      </c>
      <c r="R107" s="141">
        <v>13562350.602775928</v>
      </c>
      <c r="S107" s="137">
        <v>0.26051094706819039</v>
      </c>
      <c r="T107" t="b">
        <v>0</v>
      </c>
      <c r="U107" t="s">
        <v>2000</v>
      </c>
      <c r="V107" t="s">
        <v>2011</v>
      </c>
      <c r="W107" t="s">
        <v>2002</v>
      </c>
      <c r="X107" t="s">
        <v>2012</v>
      </c>
      <c r="Y107" t="s">
        <v>2013</v>
      </c>
      <c r="Z107">
        <v>104</v>
      </c>
      <c r="AA107" t="s">
        <v>2004</v>
      </c>
      <c r="AB107" t="b">
        <v>1</v>
      </c>
    </row>
    <row r="108" spans="1:28">
      <c r="A108" t="s">
        <v>2009</v>
      </c>
      <c r="B108" t="s">
        <v>1235</v>
      </c>
      <c r="C108" t="s">
        <v>1286</v>
      </c>
      <c r="D108" t="s">
        <v>2010</v>
      </c>
      <c r="E108" s="137">
        <v>18.960582556212998</v>
      </c>
      <c r="F108" t="s">
        <v>2015</v>
      </c>
      <c r="G108" s="138">
        <v>3783.8816999999999</v>
      </c>
      <c r="H108" s="139">
        <v>1.905E-3</v>
      </c>
      <c r="I108" s="140">
        <v>0.69596000000000002</v>
      </c>
      <c r="J108" s="138">
        <v>365.33333333333297</v>
      </c>
      <c r="K108" t="s">
        <v>2010</v>
      </c>
      <c r="L108" s="138">
        <v>334.86447729169299</v>
      </c>
      <c r="M108" s="141">
        <v>5379122.4370967671</v>
      </c>
      <c r="N108" s="137">
        <v>-0.38700000000000001</v>
      </c>
      <c r="O108" s="141">
        <v>3564686.7</v>
      </c>
      <c r="P108" s="141">
        <v>7706849.9348938297</v>
      </c>
      <c r="Q108" s="137">
        <v>2.1619992396228902</v>
      </c>
      <c r="R108" s="141">
        <v>13928350.560075188</v>
      </c>
      <c r="S108" s="137">
        <v>0.25593028295956083</v>
      </c>
      <c r="T108" t="b">
        <v>0</v>
      </c>
      <c r="U108" t="s">
        <v>2000</v>
      </c>
      <c r="V108" t="s">
        <v>2011</v>
      </c>
      <c r="W108" t="s">
        <v>2002</v>
      </c>
      <c r="X108" t="s">
        <v>2012</v>
      </c>
      <c r="Y108" t="s">
        <v>2013</v>
      </c>
      <c r="Z108">
        <v>105</v>
      </c>
      <c r="AA108" t="s">
        <v>2004</v>
      </c>
      <c r="AB108" t="b">
        <v>1</v>
      </c>
    </row>
    <row r="109" spans="1:28">
      <c r="A109" t="s">
        <v>2016</v>
      </c>
      <c r="B109" t="s">
        <v>1453</v>
      </c>
      <c r="D109" t="s">
        <v>2017</v>
      </c>
      <c r="E109" s="137"/>
      <c r="F109" t="s">
        <v>2018</v>
      </c>
      <c r="G109" s="138"/>
      <c r="H109" s="139"/>
      <c r="I109" s="140"/>
      <c r="J109" s="138"/>
      <c r="K109" t="s">
        <v>2018</v>
      </c>
      <c r="L109" s="138"/>
      <c r="M109" s="148"/>
      <c r="N109" s="149"/>
      <c r="O109" s="148"/>
      <c r="P109" s="148"/>
      <c r="Q109" s="149"/>
      <c r="R109" s="148"/>
      <c r="S109" s="149"/>
      <c r="T109" s="136" t="b">
        <v>0</v>
      </c>
      <c r="U109" s="136" t="s">
        <v>2000</v>
      </c>
      <c r="V109" s="136" t="s">
        <v>2019</v>
      </c>
      <c r="W109" s="136"/>
      <c r="X109" s="136"/>
      <c r="Y109" s="136" t="s">
        <v>2020</v>
      </c>
      <c r="Z109" s="136">
        <v>109</v>
      </c>
      <c r="AA109" s="136" t="s">
        <v>2021</v>
      </c>
      <c r="AB109" t="b">
        <v>1</v>
      </c>
    </row>
    <row r="110" spans="1:28">
      <c r="A110" t="s">
        <v>2016</v>
      </c>
      <c r="B110" t="s">
        <v>1454</v>
      </c>
      <c r="D110" t="s">
        <v>2017</v>
      </c>
      <c r="E110" s="137"/>
      <c r="F110" t="s">
        <v>2018</v>
      </c>
      <c r="G110" s="138"/>
      <c r="H110" s="139"/>
      <c r="I110" s="140"/>
      <c r="J110" s="138"/>
      <c r="K110" t="s">
        <v>2018</v>
      </c>
      <c r="L110" s="138"/>
      <c r="M110" s="148"/>
      <c r="N110" s="149"/>
      <c r="O110" s="148"/>
      <c r="P110" s="148"/>
      <c r="Q110" s="149"/>
      <c r="R110" s="148"/>
      <c r="S110" s="149"/>
      <c r="T110" s="136" t="b">
        <v>0</v>
      </c>
      <c r="U110" s="136" t="s">
        <v>2000</v>
      </c>
      <c r="V110" s="136" t="s">
        <v>2019</v>
      </c>
      <c r="W110" s="136"/>
      <c r="X110" s="136"/>
      <c r="Y110" s="136" t="s">
        <v>2020</v>
      </c>
      <c r="Z110" s="136">
        <v>110</v>
      </c>
      <c r="AA110" s="136" t="s">
        <v>2021</v>
      </c>
      <c r="AB110" t="b">
        <v>1</v>
      </c>
    </row>
    <row r="111" spans="1:28">
      <c r="A111" t="s">
        <v>2016</v>
      </c>
      <c r="B111" t="s">
        <v>1455</v>
      </c>
      <c r="D111" t="s">
        <v>2017</v>
      </c>
      <c r="E111" s="137"/>
      <c r="F111" t="s">
        <v>2018</v>
      </c>
      <c r="G111" s="138"/>
      <c r="H111" s="139"/>
      <c r="I111" s="140"/>
      <c r="J111" s="138"/>
      <c r="K111" t="s">
        <v>2018</v>
      </c>
      <c r="L111" s="138"/>
      <c r="M111" s="148"/>
      <c r="N111" s="149"/>
      <c r="O111" s="148"/>
      <c r="P111" s="148"/>
      <c r="Q111" s="149"/>
      <c r="R111" s="148"/>
      <c r="S111" s="149"/>
      <c r="T111" s="136" t="b">
        <v>0</v>
      </c>
      <c r="U111" s="136" t="s">
        <v>2000</v>
      </c>
      <c r="V111" s="136" t="s">
        <v>2019</v>
      </c>
      <c r="W111" s="136"/>
      <c r="X111" s="136"/>
      <c r="Y111" s="136" t="s">
        <v>2020</v>
      </c>
      <c r="Z111" s="136">
        <v>111</v>
      </c>
      <c r="AA111" s="136" t="s">
        <v>2021</v>
      </c>
      <c r="AB111" t="b">
        <v>1</v>
      </c>
    </row>
    <row r="112" spans="1:28">
      <c r="A112" t="s">
        <v>2016</v>
      </c>
      <c r="B112" t="s">
        <v>1456</v>
      </c>
      <c r="D112" t="s">
        <v>2017</v>
      </c>
      <c r="E112" s="137"/>
      <c r="F112" t="s">
        <v>2018</v>
      </c>
      <c r="G112" s="138"/>
      <c r="H112" s="139"/>
      <c r="I112" s="140"/>
      <c r="J112" s="138"/>
      <c r="K112" t="s">
        <v>2018</v>
      </c>
      <c r="L112" s="138"/>
      <c r="M112" s="148"/>
      <c r="N112" s="149"/>
      <c r="O112" s="148"/>
      <c r="P112" s="148"/>
      <c r="Q112" s="149"/>
      <c r="R112" s="148"/>
      <c r="S112" s="149"/>
      <c r="T112" s="136" t="b">
        <v>0</v>
      </c>
      <c r="U112" s="136" t="s">
        <v>2000</v>
      </c>
      <c r="V112" s="136" t="s">
        <v>2019</v>
      </c>
      <c r="W112" s="136"/>
      <c r="X112" s="136"/>
      <c r="Y112" s="136" t="s">
        <v>2020</v>
      </c>
      <c r="Z112" s="136">
        <v>112</v>
      </c>
      <c r="AA112" s="136" t="s">
        <v>2021</v>
      </c>
      <c r="AB112" t="b">
        <v>1</v>
      </c>
    </row>
    <row r="113" spans="1:28">
      <c r="A113" t="s">
        <v>2016</v>
      </c>
      <c r="B113" t="s">
        <v>1459</v>
      </c>
      <c r="D113" t="s">
        <v>2017</v>
      </c>
      <c r="E113" s="137"/>
      <c r="F113" t="s">
        <v>2018</v>
      </c>
      <c r="G113" s="138"/>
      <c r="H113" s="139"/>
      <c r="I113" s="140"/>
      <c r="J113" s="138"/>
      <c r="K113" t="s">
        <v>2018</v>
      </c>
      <c r="L113" s="138"/>
      <c r="M113" s="148"/>
      <c r="N113" s="149"/>
      <c r="O113" s="148"/>
      <c r="P113" s="148"/>
      <c r="Q113" s="149"/>
      <c r="R113" s="148"/>
      <c r="S113" s="149"/>
      <c r="T113" s="136" t="b">
        <v>0</v>
      </c>
      <c r="U113" s="136" t="s">
        <v>2000</v>
      </c>
      <c r="V113" s="136" t="s">
        <v>2019</v>
      </c>
      <c r="W113" s="136"/>
      <c r="X113" s="136"/>
      <c r="Y113" s="136" t="s">
        <v>2020</v>
      </c>
      <c r="Z113" s="136">
        <v>116</v>
      </c>
      <c r="AA113" s="136" t="s">
        <v>2021</v>
      </c>
      <c r="AB113" t="b">
        <v>1</v>
      </c>
    </row>
    <row r="114" spans="1:28">
      <c r="A114" t="s">
        <v>2016</v>
      </c>
      <c r="B114" t="s">
        <v>1464</v>
      </c>
      <c r="D114" t="s">
        <v>2017</v>
      </c>
      <c r="E114" s="137"/>
      <c r="F114" t="s">
        <v>2018</v>
      </c>
      <c r="G114" s="138"/>
      <c r="H114" s="139"/>
      <c r="I114" s="140"/>
      <c r="J114" s="138"/>
      <c r="K114" t="s">
        <v>2018</v>
      </c>
      <c r="L114" s="138"/>
      <c r="M114" s="148"/>
      <c r="N114" s="149"/>
      <c r="O114" s="148"/>
      <c r="P114" s="148"/>
      <c r="Q114" s="149"/>
      <c r="R114" s="148"/>
      <c r="S114" s="149"/>
      <c r="T114" s="136" t="b">
        <v>0</v>
      </c>
      <c r="U114" s="136" t="s">
        <v>2000</v>
      </c>
      <c r="V114" s="136" t="s">
        <v>2019</v>
      </c>
      <c r="W114" s="136"/>
      <c r="X114" s="136"/>
      <c r="Y114" s="136" t="s">
        <v>2020</v>
      </c>
      <c r="Z114" s="136">
        <v>121</v>
      </c>
      <c r="AA114" s="136" t="s">
        <v>2021</v>
      </c>
      <c r="AB114" t="b">
        <v>1</v>
      </c>
    </row>
    <row r="118" spans="1:28">
      <c r="A118" s="142" t="s">
        <v>2022</v>
      </c>
      <c r="B118" s="142"/>
      <c r="C118" s="142"/>
      <c r="D118" s="142"/>
      <c r="E118" s="142"/>
      <c r="F118" s="142"/>
      <c r="G118" s="142"/>
      <c r="H118" s="142"/>
      <c r="I118" s="142"/>
      <c r="J118" s="142"/>
      <c r="K118" s="142"/>
      <c r="L118" s="142"/>
      <c r="M118" s="142"/>
    </row>
    <row r="120" spans="1:28">
      <c r="A120" t="s">
        <v>2023</v>
      </c>
      <c r="G120" t="s">
        <v>2027</v>
      </c>
    </row>
    <row r="121" spans="1:28">
      <c r="B121" t="s">
        <v>1998</v>
      </c>
      <c r="C121" t="s">
        <v>2024</v>
      </c>
      <c r="D121" t="s">
        <v>2010</v>
      </c>
      <c r="E121" t="s">
        <v>2018</v>
      </c>
      <c r="H121" t="s">
        <v>2002</v>
      </c>
      <c r="I121" t="s">
        <v>2006</v>
      </c>
      <c r="J121" t="s">
        <v>2028</v>
      </c>
      <c r="K121" t="s">
        <v>2029</v>
      </c>
    </row>
    <row r="122" spans="1:28">
      <c r="A122" t="s">
        <v>2025</v>
      </c>
      <c r="B122">
        <v>0</v>
      </c>
      <c r="C122">
        <v>0</v>
      </c>
      <c r="D122">
        <v>0</v>
      </c>
      <c r="E122">
        <v>0</v>
      </c>
      <c r="G122" t="s">
        <v>2025</v>
      </c>
      <c r="H122">
        <v>0</v>
      </c>
      <c r="I122">
        <v>0</v>
      </c>
      <c r="J122">
        <v>0</v>
      </c>
      <c r="K122">
        <v>0</v>
      </c>
      <c r="L122">
        <v>0</v>
      </c>
    </row>
    <row r="123" spans="1:28">
      <c r="A123" t="s">
        <v>1999</v>
      </c>
      <c r="B123">
        <v>86</v>
      </c>
      <c r="C123">
        <v>0</v>
      </c>
      <c r="D123">
        <v>7</v>
      </c>
      <c r="E123">
        <v>0</v>
      </c>
      <c r="G123" t="s">
        <v>1999</v>
      </c>
      <c r="H123">
        <v>20</v>
      </c>
      <c r="I123">
        <v>73</v>
      </c>
      <c r="J123">
        <v>0</v>
      </c>
      <c r="K123">
        <v>0</v>
      </c>
      <c r="L123">
        <v>0</v>
      </c>
    </row>
    <row r="124" spans="1:28">
      <c r="A124" t="s">
        <v>2015</v>
      </c>
      <c r="B124">
        <v>0</v>
      </c>
      <c r="C124">
        <v>0</v>
      </c>
      <c r="D124">
        <v>11</v>
      </c>
      <c r="E124">
        <v>0</v>
      </c>
      <c r="G124" t="s">
        <v>2015</v>
      </c>
      <c r="H124">
        <v>11</v>
      </c>
      <c r="I124">
        <v>0</v>
      </c>
      <c r="J124">
        <v>0</v>
      </c>
      <c r="K124">
        <v>0</v>
      </c>
      <c r="L124">
        <v>0</v>
      </c>
    </row>
    <row r="125" spans="1:28">
      <c r="A125" t="s">
        <v>2026</v>
      </c>
      <c r="B125">
        <v>0</v>
      </c>
      <c r="C125">
        <v>0</v>
      </c>
      <c r="D125">
        <v>0</v>
      </c>
      <c r="E125">
        <v>0</v>
      </c>
      <c r="G125" t="s">
        <v>2026</v>
      </c>
      <c r="H125">
        <v>0</v>
      </c>
      <c r="I125">
        <v>0</v>
      </c>
      <c r="J125">
        <v>0</v>
      </c>
      <c r="K125">
        <v>0</v>
      </c>
      <c r="L125">
        <v>0</v>
      </c>
    </row>
    <row r="126" spans="1:28">
      <c r="A126" t="s">
        <v>2018</v>
      </c>
      <c r="B126">
        <v>0</v>
      </c>
      <c r="C126">
        <v>0</v>
      </c>
      <c r="D126">
        <v>0</v>
      </c>
      <c r="E126">
        <v>6</v>
      </c>
      <c r="G126" t="s">
        <v>2018</v>
      </c>
      <c r="H126">
        <v>0</v>
      </c>
      <c r="I126">
        <v>0</v>
      </c>
      <c r="J126">
        <v>0</v>
      </c>
      <c r="K126">
        <v>0</v>
      </c>
      <c r="L126">
        <v>6</v>
      </c>
    </row>
    <row r="129" spans="1:13">
      <c r="A129" t="s">
        <v>2030</v>
      </c>
      <c r="I129" t="s">
        <v>2031</v>
      </c>
    </row>
    <row r="130" spans="1:13">
      <c r="B130" t="s">
        <v>2007</v>
      </c>
      <c r="C130" t="s">
        <v>2005</v>
      </c>
      <c r="D130" t="s">
        <v>2003</v>
      </c>
      <c r="E130" t="s">
        <v>2008</v>
      </c>
      <c r="F130" t="s">
        <v>2012</v>
      </c>
      <c r="J130" t="s">
        <v>1998</v>
      </c>
      <c r="K130" t="s">
        <v>2024</v>
      </c>
      <c r="L130" t="s">
        <v>2010</v>
      </c>
      <c r="M130" t="s">
        <v>2018</v>
      </c>
    </row>
    <row r="131" spans="1:13">
      <c r="A131" t="s">
        <v>1998</v>
      </c>
      <c r="B131">
        <v>43</v>
      </c>
      <c r="C131">
        <v>24</v>
      </c>
      <c r="D131">
        <v>18</v>
      </c>
      <c r="E131">
        <v>1</v>
      </c>
      <c r="F131">
        <v>0</v>
      </c>
      <c r="G131">
        <v>0</v>
      </c>
      <c r="I131" t="s">
        <v>1998</v>
      </c>
      <c r="J131">
        <v>86</v>
      </c>
      <c r="K131">
        <v>0</v>
      </c>
      <c r="L131">
        <v>0</v>
      </c>
      <c r="M131">
        <v>0</v>
      </c>
    </row>
    <row r="132" spans="1:13">
      <c r="A132" t="s">
        <v>2024</v>
      </c>
      <c r="B132">
        <v>0</v>
      </c>
      <c r="C132">
        <v>0</v>
      </c>
      <c r="D132">
        <v>0</v>
      </c>
      <c r="E132">
        <v>0</v>
      </c>
      <c r="F132">
        <v>0</v>
      </c>
      <c r="G132">
        <v>0</v>
      </c>
      <c r="I132" t="s">
        <v>2032</v>
      </c>
      <c r="J132">
        <v>0</v>
      </c>
      <c r="K132">
        <v>0</v>
      </c>
      <c r="L132">
        <v>0</v>
      </c>
      <c r="M132">
        <v>0</v>
      </c>
    </row>
    <row r="133" spans="1:13">
      <c r="A133" t="s">
        <v>2010</v>
      </c>
      <c r="B133">
        <v>0</v>
      </c>
      <c r="C133">
        <v>0</v>
      </c>
      <c r="D133">
        <v>0</v>
      </c>
      <c r="E133">
        <v>0</v>
      </c>
      <c r="F133">
        <v>18</v>
      </c>
      <c r="G133">
        <v>0</v>
      </c>
      <c r="I133" t="s">
        <v>2010</v>
      </c>
      <c r="J133">
        <v>0</v>
      </c>
      <c r="K133">
        <v>0</v>
      </c>
      <c r="L133">
        <v>18</v>
      </c>
      <c r="M133">
        <v>0</v>
      </c>
    </row>
    <row r="134" spans="1:13">
      <c r="A134" t="s">
        <v>2018</v>
      </c>
      <c r="B134">
        <v>0</v>
      </c>
      <c r="C134">
        <v>0</v>
      </c>
      <c r="D134">
        <v>0</v>
      </c>
      <c r="E134">
        <v>0</v>
      </c>
      <c r="F134">
        <v>0</v>
      </c>
      <c r="G134">
        <v>6</v>
      </c>
      <c r="I134" t="s">
        <v>2017</v>
      </c>
      <c r="J134">
        <v>0</v>
      </c>
      <c r="K134">
        <v>0</v>
      </c>
      <c r="L134">
        <v>0</v>
      </c>
      <c r="M134">
        <v>6</v>
      </c>
    </row>
    <row r="137" spans="1:13">
      <c r="A137" t="s">
        <v>2033</v>
      </c>
      <c r="H137" t="s">
        <v>2038</v>
      </c>
    </row>
    <row r="138" spans="1:13">
      <c r="A138" t="s">
        <v>1982</v>
      </c>
      <c r="B138" t="s">
        <v>393</v>
      </c>
      <c r="C138" t="s">
        <v>2034</v>
      </c>
      <c r="D138" t="s">
        <v>2035</v>
      </c>
      <c r="E138" t="s">
        <v>2036</v>
      </c>
      <c r="F138" t="s">
        <v>2037</v>
      </c>
      <c r="H138" t="s">
        <v>1982</v>
      </c>
      <c r="I138" t="s">
        <v>393</v>
      </c>
      <c r="J138" t="s">
        <v>2034</v>
      </c>
      <c r="K138" t="s">
        <v>2035</v>
      </c>
      <c r="L138" t="s">
        <v>2036</v>
      </c>
      <c r="M138" t="s">
        <v>2037</v>
      </c>
    </row>
    <row r="139" spans="1:13">
      <c r="A139" t="s">
        <v>1998</v>
      </c>
      <c r="B139">
        <v>86</v>
      </c>
      <c r="C139">
        <v>4.5445325581395376E-3</v>
      </c>
      <c r="D139">
        <v>61.006215841557058</v>
      </c>
      <c r="E139">
        <v>-4.6162790697674419E-3</v>
      </c>
      <c r="F139">
        <v>0.98568572082753092</v>
      </c>
      <c r="H139" t="s">
        <v>1998</v>
      </c>
      <c r="I139">
        <v>0</v>
      </c>
    </row>
    <row r="140" spans="1:13">
      <c r="A140" t="s">
        <v>2024</v>
      </c>
      <c r="B140">
        <v>0</v>
      </c>
      <c r="H140" t="s">
        <v>2024</v>
      </c>
      <c r="I140">
        <v>0</v>
      </c>
    </row>
    <row r="141" spans="1:13">
      <c r="A141" t="s">
        <v>2010</v>
      </c>
      <c r="B141">
        <v>7</v>
      </c>
      <c r="C141">
        <v>1.9050000000000002E-3</v>
      </c>
      <c r="D141">
        <v>319.19331900644937</v>
      </c>
      <c r="E141">
        <v>-7.2999999999999995E-2</v>
      </c>
      <c r="F141">
        <v>1.6328073940150156</v>
      </c>
      <c r="H141" t="s">
        <v>2010</v>
      </c>
      <c r="I141">
        <v>0</v>
      </c>
    </row>
    <row r="143" spans="1:13">
      <c r="A143" t="s">
        <v>2039</v>
      </c>
    </row>
    <row r="144" spans="1:13">
      <c r="A144" t="s">
        <v>2040</v>
      </c>
    </row>
    <row r="145" spans="1:31">
      <c r="A145" t="s">
        <v>2041</v>
      </c>
    </row>
    <row r="146" spans="1:31">
      <c r="A146" t="s">
        <v>2042</v>
      </c>
    </row>
    <row r="147" spans="1:31">
      <c r="A147" t="s">
        <v>2043</v>
      </c>
    </row>
    <row r="148" spans="1:31">
      <c r="A148" t="s">
        <v>2044</v>
      </c>
    </row>
    <row r="149" spans="1:31">
      <c r="A149" t="s">
        <v>2045</v>
      </c>
    </row>
    <row r="153" spans="1:31">
      <c r="A153" s="142" t="s">
        <v>2048</v>
      </c>
      <c r="B153" s="142"/>
      <c r="C153" s="142"/>
      <c r="D153" s="142"/>
      <c r="E153" s="142"/>
      <c r="F153" s="142"/>
      <c r="G153" s="142"/>
      <c r="H153" s="142"/>
      <c r="I153" s="142"/>
      <c r="J153" s="142"/>
      <c r="K153" s="142"/>
      <c r="L153" s="142"/>
      <c r="M153" s="142"/>
      <c r="N153" s="142"/>
      <c r="O153" s="142"/>
      <c r="P153" s="142"/>
      <c r="Q153" s="142"/>
      <c r="R153" s="142"/>
      <c r="S153" s="142"/>
      <c r="T153" s="142"/>
      <c r="U153" s="142"/>
      <c r="V153" s="142"/>
      <c r="W153" s="142"/>
      <c r="X153" s="142"/>
      <c r="Y153" s="142"/>
      <c r="Z153" s="142"/>
      <c r="AA153" s="142"/>
      <c r="AB153" s="142"/>
      <c r="AC153" s="142"/>
      <c r="AD153" s="142"/>
      <c r="AE153" s="142"/>
    </row>
    <row r="154" spans="1:31">
      <c r="A154" s="142" t="s">
        <v>2049</v>
      </c>
      <c r="B154" s="142" t="s">
        <v>2050</v>
      </c>
      <c r="C154" s="142" t="s">
        <v>2051</v>
      </c>
      <c r="D154" s="142" t="s">
        <v>2052</v>
      </c>
      <c r="E154" s="142" t="s">
        <v>2053</v>
      </c>
      <c r="F154" s="142" t="s">
        <v>2054</v>
      </c>
      <c r="G154" s="142" t="s">
        <v>2055</v>
      </c>
      <c r="H154" s="142" t="s">
        <v>2056</v>
      </c>
      <c r="I154" s="142" t="s">
        <v>2057</v>
      </c>
      <c r="J154" s="142" t="s">
        <v>2058</v>
      </c>
      <c r="K154" s="142" t="s">
        <v>1382</v>
      </c>
      <c r="L154" s="142" t="s">
        <v>1383</v>
      </c>
      <c r="M154" s="142" t="s">
        <v>2059</v>
      </c>
      <c r="N154" s="142" t="s">
        <v>2060</v>
      </c>
      <c r="O154" s="142" t="s">
        <v>2061</v>
      </c>
      <c r="P154" s="142" t="s">
        <v>2062</v>
      </c>
      <c r="Q154" s="142" t="s">
        <v>2063</v>
      </c>
      <c r="R154" s="142" t="s">
        <v>2064</v>
      </c>
      <c r="S154" s="142" t="s">
        <v>2065</v>
      </c>
      <c r="T154" s="142" t="s">
        <v>2066</v>
      </c>
      <c r="U154" s="142" t="s">
        <v>2067</v>
      </c>
      <c r="V154" s="142" t="s">
        <v>2068</v>
      </c>
      <c r="W154" s="142" t="s">
        <v>2069</v>
      </c>
      <c r="X154" s="142" t="s">
        <v>2070</v>
      </c>
      <c r="Y154" s="142" t="s">
        <v>2071</v>
      </c>
      <c r="Z154" s="142" t="s">
        <v>2072</v>
      </c>
      <c r="AA154" s="142" t="s">
        <v>2073</v>
      </c>
      <c r="AB154" s="142" t="s">
        <v>2074</v>
      </c>
      <c r="AC154" s="142" t="s">
        <v>2075</v>
      </c>
      <c r="AD154" s="142" t="s">
        <v>2076</v>
      </c>
      <c r="AE154" s="142" t="s">
        <v>2077</v>
      </c>
    </row>
    <row r="156" spans="1:31">
      <c r="A156" t="s">
        <v>2078</v>
      </c>
    </row>
    <row r="157" spans="1:31">
      <c r="A157" t="s">
        <v>2079</v>
      </c>
    </row>
    <row r="161" spans="1:2">
      <c r="A161" s="142" t="s">
        <v>2080</v>
      </c>
      <c r="B161" s="142" t="s">
        <v>2081</v>
      </c>
    </row>
    <row r="162" spans="1:2">
      <c r="A162" t="s">
        <v>2082</v>
      </c>
      <c r="B162">
        <v>110</v>
      </c>
    </row>
    <row r="163" spans="1:2">
      <c r="A163" t="s">
        <v>2083</v>
      </c>
      <c r="B163" t="s">
        <v>2084</v>
      </c>
    </row>
    <row r="164" spans="1:2">
      <c r="A164" t="s">
        <v>2085</v>
      </c>
      <c r="B164" t="s">
        <v>2086</v>
      </c>
    </row>
    <row r="165" spans="1:2">
      <c r="A165" t="s">
        <v>2087</v>
      </c>
      <c r="B165">
        <v>6</v>
      </c>
    </row>
    <row r="166" spans="1:2">
      <c r="A166" t="s">
        <v>2088</v>
      </c>
      <c r="B166">
        <v>6</v>
      </c>
    </row>
    <row r="167" spans="1:2">
      <c r="A167" t="s">
        <v>2089</v>
      </c>
      <c r="B167">
        <v>6</v>
      </c>
    </row>
    <row r="168" spans="1:2">
      <c r="A168" t="s">
        <v>2090</v>
      </c>
      <c r="B168">
        <v>1</v>
      </c>
    </row>
    <row r="169" spans="1:2">
      <c r="A169" t="s">
        <v>2091</v>
      </c>
      <c r="B169">
        <v>0</v>
      </c>
    </row>
    <row r="170" spans="1:2">
      <c r="A170" t="s">
        <v>2092</v>
      </c>
      <c r="B170">
        <v>0</v>
      </c>
    </row>
    <row r="171" spans="1:2">
      <c r="A171" t="s">
        <v>2093</v>
      </c>
      <c r="B171">
        <v>0</v>
      </c>
    </row>
    <row r="172" spans="1:2">
      <c r="A172" t="s">
        <v>2094</v>
      </c>
      <c r="B172" t="s">
        <v>2095</v>
      </c>
    </row>
  </sheetData>
  <phoneticPr fontId="1"/>
  <pageMargins left="0.7" right="0.7" top="0.75" bottom="0.75" header="0.3" footer="0.3"/>
  <tableParts count="2">
    <tablePart r:id="rId1"/>
    <tablePart r:id="rId2"/>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E5901-980F-4E4F-8969-A6F60CE3B0D9}">
  <dimension ref="A1:AH171"/>
  <sheetViews>
    <sheetView zoomScale="85" zoomScaleNormal="85" workbookViewId="0">
      <selection activeCell="T48" sqref="T48"/>
    </sheetView>
  </sheetViews>
  <sheetFormatPr defaultRowHeight="13.5"/>
  <cols>
    <col min="1" max="1" width="109.25" style="154" bestFit="1" customWidth="1"/>
    <col min="2" max="2" width="25.25" style="154" bestFit="1" customWidth="1"/>
    <col min="3" max="3" width="14.375" style="154" bestFit="1" customWidth="1"/>
    <col min="4" max="4" width="17.875" style="154" bestFit="1" customWidth="1"/>
    <col min="5" max="5" width="8.75" style="154" bestFit="1" customWidth="1"/>
    <col min="6" max="6" width="12.875" style="154" bestFit="1" customWidth="1"/>
    <col min="7" max="7" width="26" style="154" bestFit="1" customWidth="1"/>
    <col min="8" max="8" width="14.625" style="154" bestFit="1" customWidth="1"/>
    <col min="9" max="9" width="11.25" style="154" bestFit="1" customWidth="1"/>
    <col min="10" max="10" width="107.125" style="154" bestFit="1" customWidth="1"/>
    <col min="11" max="11" width="61.5" style="154" bestFit="1" customWidth="1"/>
    <col min="12" max="12" width="11.125" style="154" bestFit="1" customWidth="1"/>
    <col min="13" max="13" width="114.25" style="154" bestFit="1" customWidth="1"/>
    <col min="14" max="14" width="75.5" style="154" bestFit="1" customWidth="1"/>
    <col min="15" max="15" width="7.875" style="154" bestFit="1" customWidth="1"/>
    <col min="16" max="16" width="9" style="154"/>
    <col min="17" max="17" width="23.625" style="154" bestFit="1" customWidth="1"/>
    <col min="18" max="18" width="11.25" style="154" bestFit="1" customWidth="1"/>
    <col min="19" max="19" width="14.75" style="154" bestFit="1" customWidth="1"/>
    <col min="20" max="20" width="16" style="154" bestFit="1" customWidth="1"/>
    <col min="21" max="21" width="7.875" style="154" bestFit="1" customWidth="1"/>
    <col min="22" max="22" width="9" style="154"/>
    <col min="23" max="23" width="17.125" style="154" bestFit="1" customWidth="1"/>
    <col min="24" max="24" width="12.75" style="154" bestFit="1" customWidth="1"/>
    <col min="25" max="25" width="9" style="154"/>
    <col min="26" max="26" width="30" style="154" bestFit="1" customWidth="1"/>
    <col min="27" max="27" width="16.5" style="154" bestFit="1" customWidth="1"/>
    <col min="28" max="28" width="11.75" style="154" bestFit="1" customWidth="1"/>
    <col min="29" max="29" width="11.25" style="154" bestFit="1" customWidth="1"/>
    <col min="30" max="30" width="9.125" style="154" bestFit="1" customWidth="1"/>
    <col min="31" max="31" width="7.875" style="154" bestFit="1" customWidth="1"/>
    <col min="32" max="32" width="9" style="154"/>
    <col min="33" max="33" width="17.125" style="154" bestFit="1" customWidth="1"/>
    <col min="34" max="34" width="12.75" style="154" bestFit="1" customWidth="1"/>
  </cols>
  <sheetData>
    <row r="1" spans="1:17">
      <c r="A1" s="153" t="s">
        <v>2096</v>
      </c>
    </row>
    <row r="2" spans="1:17">
      <c r="A2" s="154" t="s">
        <v>2097</v>
      </c>
    </row>
    <row r="4" spans="1:17">
      <c r="A4" s="133" t="s">
        <v>2098</v>
      </c>
      <c r="B4" s="133" t="s">
        <v>2099</v>
      </c>
      <c r="C4" s="133" t="s">
        <v>2100</v>
      </c>
      <c r="D4" s="133" t="s">
        <v>2101</v>
      </c>
      <c r="E4" s="133" t="s">
        <v>2102</v>
      </c>
      <c r="F4" s="133" t="s">
        <v>2103</v>
      </c>
      <c r="G4" s="133" t="s">
        <v>2104</v>
      </c>
      <c r="H4" s="133" t="s">
        <v>2105</v>
      </c>
      <c r="I4" s="133" t="s">
        <v>2106</v>
      </c>
      <c r="J4" s="133" t="s">
        <v>2107</v>
      </c>
      <c r="K4" s="133" t="s">
        <v>1778</v>
      </c>
      <c r="M4" s="133" t="s">
        <v>2120</v>
      </c>
      <c r="P4" s="133" t="s">
        <v>2163</v>
      </c>
      <c r="Q4" s="133" t="s">
        <v>2164</v>
      </c>
    </row>
    <row r="5" spans="1:17">
      <c r="A5" s="154" t="s">
        <v>2108</v>
      </c>
      <c r="B5" s="154" t="s">
        <v>2109</v>
      </c>
      <c r="C5" s="154">
        <v>104</v>
      </c>
      <c r="D5" s="154">
        <v>0</v>
      </c>
      <c r="E5" s="154">
        <v>93</v>
      </c>
      <c r="F5" s="154">
        <v>11</v>
      </c>
      <c r="G5" s="154">
        <v>0</v>
      </c>
      <c r="H5" s="154">
        <v>86</v>
      </c>
      <c r="I5" s="154">
        <v>0</v>
      </c>
      <c r="J5" s="154">
        <v>18</v>
      </c>
      <c r="K5" s="154" t="s">
        <v>2110</v>
      </c>
      <c r="M5" s="154" t="s">
        <v>2121</v>
      </c>
      <c r="P5" s="154" t="s">
        <v>2165</v>
      </c>
      <c r="Q5" s="154">
        <v>4</v>
      </c>
    </row>
    <row r="6" spans="1:17">
      <c r="A6" s="154" t="s">
        <v>2111</v>
      </c>
      <c r="B6" s="154" t="s">
        <v>2112</v>
      </c>
      <c r="C6" s="154">
        <v>104</v>
      </c>
      <c r="D6" s="154">
        <v>0</v>
      </c>
      <c r="E6" s="154">
        <v>93</v>
      </c>
      <c r="F6" s="154">
        <v>11</v>
      </c>
      <c r="G6" s="154">
        <v>0</v>
      </c>
      <c r="H6" s="154">
        <v>86</v>
      </c>
      <c r="I6" s="154">
        <v>0</v>
      </c>
      <c r="J6" s="154">
        <v>18</v>
      </c>
      <c r="K6" s="154" t="s">
        <v>2113</v>
      </c>
      <c r="M6" s="154" t="s">
        <v>2122</v>
      </c>
      <c r="P6" s="154" t="s">
        <v>2166</v>
      </c>
      <c r="Q6" s="154">
        <v>104</v>
      </c>
    </row>
    <row r="7" spans="1:17">
      <c r="A7" s="154" t="s">
        <v>2114</v>
      </c>
      <c r="B7" s="154" t="s">
        <v>2115</v>
      </c>
      <c r="C7" s="154">
        <v>104</v>
      </c>
      <c r="D7" s="154">
        <v>0</v>
      </c>
      <c r="E7" s="154">
        <v>93</v>
      </c>
      <c r="F7" s="154">
        <v>11</v>
      </c>
      <c r="G7" s="154">
        <v>0</v>
      </c>
      <c r="H7" s="154">
        <v>86</v>
      </c>
      <c r="I7" s="154">
        <v>0</v>
      </c>
      <c r="J7" s="154">
        <v>18</v>
      </c>
      <c r="K7" s="154" t="s">
        <v>2116</v>
      </c>
      <c r="M7" s="154" t="s">
        <v>2123</v>
      </c>
      <c r="P7" s="154" t="s">
        <v>2167</v>
      </c>
      <c r="Q7" s="154">
        <v>104</v>
      </c>
    </row>
    <row r="8" spans="1:17">
      <c r="A8" s="154" t="s">
        <v>2117</v>
      </c>
      <c r="B8" s="154" t="s">
        <v>2118</v>
      </c>
      <c r="C8" s="154">
        <v>104</v>
      </c>
      <c r="D8" s="154">
        <v>0</v>
      </c>
      <c r="E8" s="154">
        <v>93</v>
      </c>
      <c r="F8" s="154">
        <v>11</v>
      </c>
      <c r="G8" s="154">
        <v>0</v>
      </c>
      <c r="H8" s="154">
        <v>86</v>
      </c>
      <c r="I8" s="154">
        <v>0</v>
      </c>
      <c r="J8" s="154">
        <v>18</v>
      </c>
      <c r="K8" s="154" t="s">
        <v>2119</v>
      </c>
      <c r="M8" s="154" t="s">
        <v>2124</v>
      </c>
      <c r="P8" s="154" t="s">
        <v>2168</v>
      </c>
      <c r="Q8" s="154">
        <v>104</v>
      </c>
    </row>
    <row r="9" spans="1:17">
      <c r="M9" s="154" t="s">
        <v>2125</v>
      </c>
      <c r="P9" s="154" t="s">
        <v>2169</v>
      </c>
      <c r="Q9" s="154">
        <v>104</v>
      </c>
    </row>
    <row r="10" spans="1:17">
      <c r="P10" s="154" t="s">
        <v>2170</v>
      </c>
      <c r="Q10" s="154" t="s">
        <v>2171</v>
      </c>
    </row>
    <row r="11" spans="1:17">
      <c r="A11" s="133" t="s">
        <v>2126</v>
      </c>
      <c r="B11" s="133"/>
      <c r="C11" s="133"/>
      <c r="D11" s="133"/>
      <c r="E11" s="133"/>
      <c r="F11" s="133"/>
      <c r="G11" s="133"/>
      <c r="H11" s="133"/>
      <c r="J11" s="133" t="s">
        <v>2128</v>
      </c>
      <c r="K11" s="133"/>
      <c r="L11" s="133"/>
      <c r="M11" s="133"/>
      <c r="N11" s="133"/>
      <c r="O11" s="133"/>
      <c r="P11" s="133" t="s">
        <v>2172</v>
      </c>
      <c r="Q11" s="133">
        <v>0</v>
      </c>
    </row>
    <row r="12" spans="1:17" ht="38.25">
      <c r="A12" s="155" t="s">
        <v>2127</v>
      </c>
      <c r="B12" s="155"/>
      <c r="C12" s="155"/>
      <c r="D12" s="155"/>
      <c r="E12" s="155"/>
      <c r="F12" s="155"/>
      <c r="G12" s="155"/>
      <c r="H12" s="155"/>
      <c r="J12" s="155" t="s">
        <v>2129</v>
      </c>
      <c r="K12" s="155"/>
      <c r="L12" s="155"/>
      <c r="M12" s="155"/>
      <c r="N12" s="155"/>
      <c r="O12" s="155"/>
      <c r="P12" s="155" t="s">
        <v>2173</v>
      </c>
      <c r="Q12" s="155" t="s">
        <v>2174</v>
      </c>
    </row>
    <row r="13" spans="1:17">
      <c r="P13" s="154" t="s">
        <v>2175</v>
      </c>
      <c r="Q13" s="154" t="s">
        <v>2176</v>
      </c>
    </row>
    <row r="14" spans="1:17">
      <c r="P14" s="154" t="s">
        <v>2177</v>
      </c>
      <c r="Q14" s="154" t="s">
        <v>2178</v>
      </c>
    </row>
    <row r="15" spans="1:17">
      <c r="P15" s="154" t="s">
        <v>2179</v>
      </c>
      <c r="Q15" s="154" t="s">
        <v>2180</v>
      </c>
    </row>
    <row r="37" spans="1:17">
      <c r="A37" s="133" t="s">
        <v>2130</v>
      </c>
      <c r="B37" s="133"/>
      <c r="C37" s="133"/>
      <c r="D37" s="133"/>
      <c r="E37" s="133"/>
      <c r="F37" s="133"/>
      <c r="G37" s="133"/>
      <c r="H37" s="133"/>
      <c r="J37" s="133" t="s">
        <v>2132</v>
      </c>
      <c r="K37" s="133"/>
      <c r="L37" s="133"/>
      <c r="M37" s="133"/>
      <c r="N37" s="133"/>
      <c r="O37" s="133"/>
      <c r="P37" s="133"/>
      <c r="Q37" s="133"/>
    </row>
    <row r="38" spans="1:17">
      <c r="A38" s="155" t="s">
        <v>2131</v>
      </c>
      <c r="B38" s="155"/>
      <c r="C38" s="155"/>
      <c r="D38" s="155"/>
      <c r="E38" s="155"/>
      <c r="F38" s="155"/>
      <c r="G38" s="155"/>
      <c r="H38" s="155"/>
      <c r="J38" s="155" t="s">
        <v>2133</v>
      </c>
      <c r="K38" s="155"/>
      <c r="L38" s="155"/>
      <c r="M38" s="155"/>
      <c r="N38" s="155"/>
      <c r="O38" s="155"/>
      <c r="P38" s="155"/>
      <c r="Q38" s="155"/>
    </row>
    <row r="58" spans="1:14">
      <c r="M58" s="133"/>
      <c r="N58" s="133"/>
    </row>
    <row r="62" spans="1:14">
      <c r="A62" s="154" t="s">
        <v>2150</v>
      </c>
      <c r="J62" s="154" t="s">
        <v>2151</v>
      </c>
    </row>
    <row r="63" spans="1:14">
      <c r="A63" s="154" t="s">
        <v>2152</v>
      </c>
    </row>
    <row r="66" spans="1:34">
      <c r="A66" s="133" t="s">
        <v>2134</v>
      </c>
      <c r="B66" s="133"/>
      <c r="C66" s="133"/>
      <c r="D66" s="133"/>
      <c r="E66" s="133"/>
      <c r="G66" s="133" t="s">
        <v>2153</v>
      </c>
      <c r="H66" s="133"/>
      <c r="I66" s="133"/>
      <c r="J66" s="133"/>
      <c r="K66" s="133"/>
      <c r="L66" s="133"/>
      <c r="M66" s="133"/>
      <c r="N66" s="133"/>
      <c r="O66" s="133"/>
      <c r="Q66" s="133" t="s">
        <v>2139</v>
      </c>
      <c r="R66" s="133"/>
      <c r="S66" s="133"/>
      <c r="T66" s="133"/>
      <c r="U66" s="133"/>
      <c r="W66" s="133" t="s">
        <v>2143</v>
      </c>
      <c r="X66" s="133"/>
      <c r="Z66" s="133" t="s">
        <v>2145</v>
      </c>
      <c r="AA66" s="133"/>
      <c r="AB66" s="133"/>
      <c r="AC66" s="133"/>
      <c r="AD66" s="133"/>
      <c r="AE66" s="133"/>
      <c r="AG66" s="133" t="s">
        <v>2149</v>
      </c>
      <c r="AH66" s="133"/>
    </row>
    <row r="67" spans="1:34">
      <c r="A67" s="156" t="s">
        <v>1772</v>
      </c>
      <c r="B67" s="156" t="s">
        <v>2135</v>
      </c>
      <c r="C67" s="156" t="s">
        <v>2136</v>
      </c>
      <c r="D67" s="156" t="s">
        <v>2137</v>
      </c>
      <c r="E67" s="156" t="s">
        <v>2138</v>
      </c>
      <c r="G67" s="156" t="s">
        <v>2154</v>
      </c>
      <c r="H67" s="156" t="s">
        <v>2155</v>
      </c>
      <c r="I67" s="156" t="s">
        <v>2156</v>
      </c>
      <c r="J67" s="156" t="s">
        <v>2157</v>
      </c>
      <c r="K67" s="156" t="s">
        <v>2158</v>
      </c>
      <c r="L67" s="156" t="s">
        <v>2159</v>
      </c>
      <c r="M67" s="156" t="s">
        <v>2160</v>
      </c>
      <c r="N67" s="156" t="s">
        <v>2161</v>
      </c>
      <c r="O67" s="156" t="s">
        <v>2162</v>
      </c>
      <c r="Q67" s="156" t="s">
        <v>1772</v>
      </c>
      <c r="R67" s="156" t="s">
        <v>2140</v>
      </c>
      <c r="S67" s="156" t="s">
        <v>2141</v>
      </c>
      <c r="T67" s="156" t="s">
        <v>2142</v>
      </c>
      <c r="U67" s="156" t="s">
        <v>2138</v>
      </c>
      <c r="W67" s="156" t="s">
        <v>1772</v>
      </c>
      <c r="X67" s="156" t="s">
        <v>2144</v>
      </c>
      <c r="Z67" s="156" t="s">
        <v>1983</v>
      </c>
      <c r="AA67" s="156" t="s">
        <v>2146</v>
      </c>
      <c r="AB67" s="156" t="s">
        <v>2147</v>
      </c>
      <c r="AC67" s="156" t="s">
        <v>2148</v>
      </c>
      <c r="AD67" s="156" t="s">
        <v>1980</v>
      </c>
      <c r="AE67" s="156" t="s">
        <v>2138</v>
      </c>
      <c r="AG67" s="156" t="s">
        <v>1983</v>
      </c>
      <c r="AH67" s="156" t="s">
        <v>2144</v>
      </c>
    </row>
    <row r="68" spans="1:34">
      <c r="A68" s="154">
        <v>64.516129032258107</v>
      </c>
      <c r="B68" s="154">
        <v>-0.159</v>
      </c>
      <c r="G68" s="154">
        <v>44951.519868761403</v>
      </c>
      <c r="H68" s="154">
        <v>2508225</v>
      </c>
      <c r="K68" s="154">
        <v>1796998.37843932</v>
      </c>
      <c r="N68" s="154" t="s">
        <v>1999</v>
      </c>
      <c r="Q68" s="154">
        <v>64.516129032258107</v>
      </c>
      <c r="R68" s="154">
        <v>1.04516278622548</v>
      </c>
      <c r="W68" s="154">
        <v>64.516129032258107</v>
      </c>
      <c r="X68" s="154">
        <v>1</v>
      </c>
      <c r="Z68" s="154">
        <v>5.8532517687890504</v>
      </c>
      <c r="AA68" s="154">
        <v>0.71644225635232806</v>
      </c>
      <c r="AD68" s="154" t="s">
        <v>1999</v>
      </c>
      <c r="AG68" s="154">
        <v>5.8532517687890504</v>
      </c>
      <c r="AH68" s="154">
        <v>1</v>
      </c>
    </row>
    <row r="69" spans="1:34">
      <c r="A69" s="154">
        <v>64.516129032258107</v>
      </c>
      <c r="B69" s="154">
        <v>5.1999999999999998E-2</v>
      </c>
      <c r="G69" s="154">
        <v>46998.053340076804</v>
      </c>
      <c r="H69" s="154">
        <v>1687925</v>
      </c>
      <c r="K69" s="154">
        <v>1770097.8148254</v>
      </c>
      <c r="N69" s="154" t="s">
        <v>1999</v>
      </c>
      <c r="Q69" s="154">
        <v>64.516129032258107</v>
      </c>
      <c r="R69" s="154">
        <v>1.0042367148521101</v>
      </c>
      <c r="W69" s="154">
        <v>365.33333333333297</v>
      </c>
      <c r="X69" s="154">
        <v>1</v>
      </c>
      <c r="Z69" s="154">
        <v>6.1197360989259604</v>
      </c>
      <c r="AA69" s="154">
        <v>1.0486827405396599</v>
      </c>
      <c r="AD69" s="154" t="s">
        <v>1999</v>
      </c>
      <c r="AG69" s="154">
        <v>338.18651099653101</v>
      </c>
      <c r="AH69" s="154">
        <v>1</v>
      </c>
    </row>
    <row r="70" spans="1:34">
      <c r="A70" s="154">
        <v>64.516129032258107</v>
      </c>
      <c r="B70" s="154">
        <v>-3.1E-2</v>
      </c>
      <c r="G70" s="154">
        <v>51371.601596487897</v>
      </c>
      <c r="H70" s="154">
        <v>2075990</v>
      </c>
      <c r="K70" s="154">
        <v>1544070.0352056799</v>
      </c>
      <c r="N70" s="154" t="s">
        <v>1999</v>
      </c>
      <c r="Q70" s="154">
        <v>64.516129032258107</v>
      </c>
      <c r="R70" s="154">
        <v>1.0152937868326899</v>
      </c>
      <c r="Z70" s="154">
        <v>6.6892269446740302</v>
      </c>
      <c r="AA70" s="154">
        <v>0.74377527599154003</v>
      </c>
      <c r="AD70" s="154" t="s">
        <v>1999</v>
      </c>
    </row>
    <row r="71" spans="1:34">
      <c r="A71" s="154">
        <v>64.516129032258107</v>
      </c>
      <c r="B71" s="154">
        <v>-3.5999999999999997E-2</v>
      </c>
      <c r="G71" s="154">
        <v>51371.601596487897</v>
      </c>
      <c r="H71" s="154">
        <v>1687925</v>
      </c>
      <c r="K71" s="154">
        <v>1789864.6150422599</v>
      </c>
      <c r="N71" s="154" t="s">
        <v>1999</v>
      </c>
      <c r="Q71" s="154">
        <v>64.516129032258107</v>
      </c>
      <c r="R71" s="154">
        <v>1.0123253374183301</v>
      </c>
      <c r="Z71" s="154">
        <v>6.6892269446740302</v>
      </c>
      <c r="AA71" s="154">
        <v>1.06039345056342</v>
      </c>
      <c r="AD71" s="154" t="s">
        <v>1999</v>
      </c>
    </row>
    <row r="72" spans="1:34">
      <c r="A72" s="154">
        <v>64.516129032258107</v>
      </c>
      <c r="B72" s="154">
        <v>-3.2000000000000001E-2</v>
      </c>
      <c r="G72" s="154">
        <v>51371.601596487897</v>
      </c>
      <c r="H72" s="154">
        <v>2637580</v>
      </c>
      <c r="K72" s="154">
        <v>1901715.83250496</v>
      </c>
      <c r="N72" s="154" t="s">
        <v>1999</v>
      </c>
      <c r="Q72" s="154">
        <v>64.516129032258107</v>
      </c>
      <c r="R72" s="154">
        <v>1.00527004710447</v>
      </c>
      <c r="Z72" s="154">
        <v>6.6892269446740302</v>
      </c>
      <c r="AA72" s="154">
        <v>0.72100783009613301</v>
      </c>
      <c r="AD72" s="154" t="s">
        <v>1999</v>
      </c>
    </row>
    <row r="73" spans="1:34">
      <c r="A73" s="154">
        <v>64.516129032258107</v>
      </c>
      <c r="B73" s="154">
        <v>-3.6999999999999998E-2</v>
      </c>
      <c r="G73" s="154">
        <v>55778.313768116997</v>
      </c>
      <c r="H73" s="154">
        <v>2176950</v>
      </c>
      <c r="K73" s="154">
        <v>1925714.9823225399</v>
      </c>
      <c r="N73" s="154" t="s">
        <v>1999</v>
      </c>
      <c r="Q73" s="154">
        <v>64.516129032258107</v>
      </c>
      <c r="R73" s="154">
        <v>1.01814372769307</v>
      </c>
      <c r="Z73" s="154">
        <v>7.2630361481990304</v>
      </c>
      <c r="AA73" s="154">
        <v>0.88459311528631102</v>
      </c>
      <c r="AD73" s="154" t="s">
        <v>1999</v>
      </c>
    </row>
    <row r="74" spans="1:34">
      <c r="A74" s="154">
        <v>64.516129032258107</v>
      </c>
      <c r="B74" s="154">
        <v>-3.6999999999999998E-2</v>
      </c>
      <c r="G74" s="154">
        <v>55778.313768116997</v>
      </c>
      <c r="H74" s="154">
        <v>2318925</v>
      </c>
      <c r="K74" s="154">
        <v>1925714.9823225399</v>
      </c>
      <c r="N74" s="154" t="s">
        <v>1999</v>
      </c>
      <c r="Q74" s="154">
        <v>64.516129032258107</v>
      </c>
      <c r="R74" s="154">
        <v>1.04156518475003</v>
      </c>
      <c r="Z74" s="154">
        <v>7.2630361481990304</v>
      </c>
      <c r="AA74" s="154">
        <v>0.83043435312592495</v>
      </c>
      <c r="AD74" s="154" t="s">
        <v>1999</v>
      </c>
    </row>
    <row r="75" spans="1:34">
      <c r="A75" s="154">
        <v>64.516129032258107</v>
      </c>
      <c r="B75" s="154">
        <v>-3.9E-2</v>
      </c>
      <c r="G75" s="154">
        <v>60217.7356391719</v>
      </c>
      <c r="H75" s="154">
        <v>2353630</v>
      </c>
      <c r="K75" s="154">
        <v>1970905.57511904</v>
      </c>
      <c r="N75" s="154" t="s">
        <v>1999</v>
      </c>
      <c r="Q75" s="154">
        <v>64.516129032258107</v>
      </c>
      <c r="R75" s="154">
        <v>1.0400409861893201</v>
      </c>
      <c r="Z75" s="154">
        <v>7.8411045649070301</v>
      </c>
      <c r="AA75" s="154">
        <v>0.83738972358401098</v>
      </c>
      <c r="AD75" s="154" t="s">
        <v>1999</v>
      </c>
    </row>
    <row r="76" spans="1:34">
      <c r="A76" s="154">
        <v>64.516129032258107</v>
      </c>
      <c r="B76" s="154">
        <v>-3.5999999999999997E-2</v>
      </c>
      <c r="G76" s="154">
        <v>73192.704353571404</v>
      </c>
      <c r="H76" s="154">
        <v>2587100</v>
      </c>
      <c r="K76" s="154">
        <v>2234420.2902329001</v>
      </c>
      <c r="N76" s="154" t="s">
        <v>1999</v>
      </c>
      <c r="Q76" s="154">
        <v>64.516129032258107</v>
      </c>
      <c r="R76" s="154">
        <v>1.0101874887465501</v>
      </c>
      <c r="Z76" s="154">
        <v>9.5306082524190305</v>
      </c>
      <c r="AA76" s="154">
        <v>0.86367758889602297</v>
      </c>
      <c r="AD76" s="154" t="s">
        <v>1999</v>
      </c>
    </row>
    <row r="77" spans="1:34">
      <c r="A77" s="154">
        <v>64.516129032258107</v>
      </c>
      <c r="B77" s="154">
        <v>-3.3000000000000002E-2</v>
      </c>
      <c r="G77" s="154">
        <v>77216.628488467395</v>
      </c>
      <c r="H77" s="154">
        <v>2587100</v>
      </c>
      <c r="K77" s="154">
        <v>2285662.4089494999</v>
      </c>
      <c r="N77" s="154" t="s">
        <v>1999</v>
      </c>
      <c r="Q77" s="154">
        <v>64.516129032258107</v>
      </c>
      <c r="R77" s="154">
        <v>1.01488434764253</v>
      </c>
      <c r="Z77" s="154">
        <v>10.054573651783</v>
      </c>
      <c r="AA77" s="154">
        <v>0.88348436819199005</v>
      </c>
      <c r="AD77" s="154" t="s">
        <v>1999</v>
      </c>
    </row>
    <row r="78" spans="1:34">
      <c r="A78" s="154">
        <v>64.516129032258107</v>
      </c>
      <c r="B78" s="154">
        <v>-3.9E-2</v>
      </c>
      <c r="G78" s="154">
        <v>81264.4184993862</v>
      </c>
      <c r="H78" s="154">
        <v>2501915</v>
      </c>
      <c r="K78" s="154">
        <v>2331577.8653712701</v>
      </c>
      <c r="N78" s="154" t="s">
        <v>1999</v>
      </c>
      <c r="Q78" s="154">
        <v>64.516129032258107</v>
      </c>
      <c r="R78" s="154">
        <v>1.0159056723914599</v>
      </c>
      <c r="Z78" s="154">
        <v>10.581646687584</v>
      </c>
      <c r="AA78" s="154">
        <v>0.93191729749862295</v>
      </c>
      <c r="AD78" s="154" t="s">
        <v>1999</v>
      </c>
    </row>
    <row r="79" spans="1:34">
      <c r="A79" s="154">
        <v>64.516129032258107</v>
      </c>
      <c r="B79" s="154">
        <v>-4.4999999999999998E-2</v>
      </c>
      <c r="G79" s="154">
        <v>85335.792811943</v>
      </c>
      <c r="H79" s="154">
        <v>2539775</v>
      </c>
      <c r="K79" s="154">
        <v>2244297.1339913099</v>
      </c>
      <c r="N79" s="154" t="s">
        <v>1999</v>
      </c>
      <c r="Q79" s="154">
        <v>64.516129032258107</v>
      </c>
      <c r="R79" s="154">
        <v>1.02039953423789</v>
      </c>
      <c r="Z79" s="154">
        <v>11.111790695305</v>
      </c>
      <c r="AA79" s="154">
        <v>0.88365982576854596</v>
      </c>
      <c r="AD79" s="154" t="s">
        <v>1999</v>
      </c>
    </row>
    <row r="80" spans="1:34">
      <c r="A80" s="154">
        <v>64.516129032258107</v>
      </c>
      <c r="B80" s="154">
        <v>-0.191</v>
      </c>
      <c r="G80" s="154">
        <v>85335.792811943</v>
      </c>
      <c r="H80" s="154">
        <v>2665975</v>
      </c>
      <c r="K80" s="154">
        <v>2382751.9586717598</v>
      </c>
      <c r="N80" s="154" t="s">
        <v>1999</v>
      </c>
      <c r="Q80" s="154">
        <v>64.516129032258107</v>
      </c>
      <c r="R80" s="154">
        <v>1.0170472284179699</v>
      </c>
      <c r="Z80" s="154">
        <v>11.111790695305</v>
      </c>
      <c r="AA80" s="154">
        <v>0.89376380448869697</v>
      </c>
      <c r="AD80" s="154" t="s">
        <v>1999</v>
      </c>
    </row>
    <row r="81" spans="1:30">
      <c r="A81" s="154">
        <v>64.516129032258107</v>
      </c>
      <c r="B81" s="154">
        <v>-5.8999999999999997E-2</v>
      </c>
      <c r="G81" s="154">
        <v>89430.474256383401</v>
      </c>
      <c r="H81" s="154">
        <v>2126470</v>
      </c>
      <c r="K81" s="154">
        <v>2126777.4485671301</v>
      </c>
      <c r="N81" s="154" t="s">
        <v>1999</v>
      </c>
      <c r="Q81" s="154">
        <v>64.516129032258107</v>
      </c>
      <c r="R81" s="154">
        <v>1.02943477322421</v>
      </c>
      <c r="Z81" s="154">
        <v>11.6449695839671</v>
      </c>
      <c r="AA81" s="154">
        <v>1.0001445816621599</v>
      </c>
      <c r="AD81" s="154" t="s">
        <v>1999</v>
      </c>
    </row>
    <row r="82" spans="1:30">
      <c r="A82" s="154">
        <v>64.516129032258107</v>
      </c>
      <c r="B82" s="154">
        <v>8.1000000000000003E-2</v>
      </c>
      <c r="G82" s="154">
        <v>93548.189990083003</v>
      </c>
      <c r="H82" s="154">
        <v>2148555</v>
      </c>
      <c r="K82" s="154">
        <v>2170871.9121815199</v>
      </c>
      <c r="N82" s="154" t="s">
        <v>1999</v>
      </c>
      <c r="Q82" s="154">
        <v>64.516129032258107</v>
      </c>
      <c r="R82" s="154">
        <v>0.88191660731350596</v>
      </c>
      <c r="Z82" s="154">
        <v>12.181147826038</v>
      </c>
      <c r="AA82" s="154">
        <v>1.0103869401442001</v>
      </c>
      <c r="AD82" s="154" t="s">
        <v>1999</v>
      </c>
    </row>
    <row r="83" spans="1:30">
      <c r="A83" s="154">
        <v>64.516129032258107</v>
      </c>
      <c r="B83" s="154">
        <v>-8.2000000000000003E-2</v>
      </c>
      <c r="G83" s="154">
        <v>97688.671421656007</v>
      </c>
      <c r="H83" s="154">
        <v>2665975</v>
      </c>
      <c r="K83" s="154">
        <v>2198175.3009246201</v>
      </c>
      <c r="N83" s="154" t="s">
        <v>1999</v>
      </c>
      <c r="Q83" s="154">
        <v>64.516129032258107</v>
      </c>
      <c r="R83" s="154">
        <v>1.0786523946223101</v>
      </c>
      <c r="Z83" s="154">
        <v>12.720290447549999</v>
      </c>
      <c r="AA83" s="154">
        <v>0.82452960021178701</v>
      </c>
      <c r="AD83" s="154" t="s">
        <v>1999</v>
      </c>
    </row>
    <row r="84" spans="1:30">
      <c r="A84" s="154">
        <v>64.5833333333333</v>
      </c>
      <c r="B84" s="154">
        <v>0.13700000000000001</v>
      </c>
      <c r="G84" s="154">
        <v>97688.671421656007</v>
      </c>
      <c r="H84" s="154">
        <v>2148555</v>
      </c>
      <c r="K84" s="154">
        <v>2223898.62991209</v>
      </c>
      <c r="N84" s="154" t="s">
        <v>1999</v>
      </c>
      <c r="Q84" s="154">
        <v>64.5833333333333</v>
      </c>
      <c r="R84" s="154">
        <v>0.74377527599154003</v>
      </c>
      <c r="Z84" s="154">
        <v>12.720290447549999</v>
      </c>
      <c r="AA84" s="154">
        <v>1.0350671171611101</v>
      </c>
      <c r="AD84" s="154" t="s">
        <v>1999</v>
      </c>
    </row>
    <row r="85" spans="1:30">
      <c r="A85" s="154">
        <v>64.5833333333333</v>
      </c>
      <c r="B85" s="154">
        <v>6.0999999999999999E-2</v>
      </c>
      <c r="G85" s="154">
        <v>97688.671421656007</v>
      </c>
      <c r="H85" s="154">
        <v>2520845</v>
      </c>
      <c r="K85" s="154">
        <v>2435028.1546061002</v>
      </c>
      <c r="N85" s="154" t="s">
        <v>1999</v>
      </c>
      <c r="Q85" s="154">
        <v>64.5833333333333</v>
      </c>
      <c r="R85" s="154">
        <v>1.0710922770206699</v>
      </c>
      <c r="Z85" s="154">
        <v>12.720290447549999</v>
      </c>
      <c r="AA85" s="154">
        <v>0.96595711144719498</v>
      </c>
      <c r="AD85" s="154" t="s">
        <v>1999</v>
      </c>
    </row>
    <row r="86" spans="1:30">
      <c r="A86" s="154">
        <v>64.5833333333333</v>
      </c>
      <c r="B86" s="154">
        <v>7.9000000000000001E-2</v>
      </c>
      <c r="G86" s="154">
        <v>102129.979963611</v>
      </c>
      <c r="H86" s="154">
        <v>2650200</v>
      </c>
      <c r="K86" s="154">
        <v>2475007.33968892</v>
      </c>
      <c r="N86" s="154" t="s">
        <v>1999</v>
      </c>
      <c r="Q86" s="154">
        <v>64.5833333333333</v>
      </c>
      <c r="R86" s="154">
        <v>1.0486827405396599</v>
      </c>
      <c r="Z86" s="154">
        <v>13.298604532476</v>
      </c>
      <c r="AA86" s="154">
        <v>0.93389455123723697</v>
      </c>
      <c r="AD86" s="154" t="s">
        <v>1999</v>
      </c>
    </row>
    <row r="87" spans="1:30">
      <c r="A87" s="154">
        <v>64.5833333333333</v>
      </c>
      <c r="B87" s="154">
        <v>7.4999999999999997E-2</v>
      </c>
      <c r="G87" s="154">
        <v>106316.677224595</v>
      </c>
      <c r="H87" s="154">
        <v>2681750</v>
      </c>
      <c r="K87" s="154">
        <v>2514971.1140733799</v>
      </c>
      <c r="N87" s="154" t="s">
        <v>1999</v>
      </c>
      <c r="Q87" s="154">
        <v>64.5833333333333</v>
      </c>
      <c r="R87" s="154">
        <v>1.06039345056342</v>
      </c>
      <c r="Z87" s="154">
        <v>13.843765034719</v>
      </c>
      <c r="AA87" s="154">
        <v>0.93780968176503199</v>
      </c>
      <c r="AD87" s="154" t="s">
        <v>1999</v>
      </c>
    </row>
    <row r="88" spans="1:30">
      <c r="A88" s="154">
        <v>64.5833333333333</v>
      </c>
      <c r="B88" s="154">
        <v>0.107</v>
      </c>
      <c r="G88" s="154">
        <v>110525.342232635</v>
      </c>
      <c r="H88" s="154">
        <v>2161175</v>
      </c>
      <c r="K88" s="154">
        <v>2314817.8517901502</v>
      </c>
      <c r="N88" s="154" t="s">
        <v>1999</v>
      </c>
      <c r="Q88" s="154">
        <v>64.5833333333333</v>
      </c>
      <c r="R88" s="154">
        <v>0.82452960021178701</v>
      </c>
      <c r="Z88" s="154">
        <v>14.391786013197001</v>
      </c>
      <c r="AA88" s="154">
        <v>1.0710922770206699</v>
      </c>
      <c r="AD88" s="154" t="s">
        <v>1999</v>
      </c>
    </row>
    <row r="89" spans="1:30">
      <c r="A89" s="154">
        <v>64.5833333333333</v>
      </c>
      <c r="B89" s="154">
        <v>9.2999999999999999E-2</v>
      </c>
      <c r="G89" s="154">
        <v>114755.722929075</v>
      </c>
      <c r="H89" s="154">
        <v>2688060</v>
      </c>
      <c r="K89" s="154">
        <v>2334307.76208454</v>
      </c>
      <c r="N89" s="154" t="s">
        <v>1999</v>
      </c>
      <c r="Q89" s="154">
        <v>64.5833333333333</v>
      </c>
      <c r="R89" s="154">
        <v>0.86839868235252804</v>
      </c>
      <c r="Z89" s="154">
        <v>14.942634646710999</v>
      </c>
      <c r="AA89" s="154">
        <v>0.86839868235252804</v>
      </c>
      <c r="AD89" s="154" t="s">
        <v>1999</v>
      </c>
    </row>
    <row r="90" spans="1:30">
      <c r="A90" s="154">
        <v>64.5833333333333</v>
      </c>
      <c r="B90" s="154">
        <v>9.1999999999999998E-2</v>
      </c>
      <c r="G90" s="154">
        <v>119007.57114150999</v>
      </c>
      <c r="H90" s="154">
        <v>2722765</v>
      </c>
      <c r="K90" s="154">
        <v>2370115.5681882999</v>
      </c>
      <c r="N90" s="154" t="s">
        <v>1999</v>
      </c>
      <c r="Q90" s="154">
        <v>64.5833333333333</v>
      </c>
      <c r="R90" s="154">
        <v>0.87048113523873705</v>
      </c>
      <c r="Z90" s="154">
        <v>15.496278620101</v>
      </c>
      <c r="AA90" s="154">
        <v>0.87048113523873705</v>
      </c>
      <c r="AD90" s="154" t="s">
        <v>1999</v>
      </c>
    </row>
    <row r="91" spans="1:30">
      <c r="A91" s="154">
        <v>64.5833333333333</v>
      </c>
      <c r="B91" s="154">
        <v>7.2999999999999995E-2</v>
      </c>
      <c r="G91" s="154">
        <v>154061.66821639799</v>
      </c>
      <c r="H91" s="154">
        <v>2665975</v>
      </c>
      <c r="K91" s="154">
        <v>2199139.4045393802</v>
      </c>
      <c r="N91" s="154" t="s">
        <v>1999</v>
      </c>
      <c r="Q91" s="154">
        <v>64.5833333333333</v>
      </c>
      <c r="R91" s="154">
        <v>1.0001445816621599</v>
      </c>
      <c r="Z91" s="154">
        <v>20.060761785651898</v>
      </c>
      <c r="AA91" s="154">
        <v>0.82489123286579302</v>
      </c>
      <c r="AD91" s="154" t="s">
        <v>1999</v>
      </c>
    </row>
    <row r="92" spans="1:30">
      <c r="A92" s="154">
        <v>64.5833333333333</v>
      </c>
      <c r="B92" s="154">
        <v>7.1999999999999995E-2</v>
      </c>
      <c r="G92" s="154">
        <v>154061.66821639799</v>
      </c>
      <c r="H92" s="154">
        <v>3344300</v>
      </c>
      <c r="K92" s="154">
        <v>2838618.4589116401</v>
      </c>
      <c r="N92" s="154" t="s">
        <v>1999</v>
      </c>
      <c r="Q92" s="154">
        <v>64.5833333333333</v>
      </c>
      <c r="R92" s="154">
        <v>1.0103869401442001</v>
      </c>
      <c r="Z92" s="154">
        <v>20.060761785651898</v>
      </c>
      <c r="AA92" s="154">
        <v>0.848793008674952</v>
      </c>
      <c r="AD92" s="154" t="s">
        <v>1999</v>
      </c>
    </row>
    <row r="93" spans="1:30">
      <c r="A93" s="154">
        <v>64.5833333333333</v>
      </c>
      <c r="B93" s="154">
        <v>6.8000000000000005E-2</v>
      </c>
      <c r="G93" s="154">
        <v>157016.715719256</v>
      </c>
      <c r="H93" s="154">
        <v>3129760</v>
      </c>
      <c r="K93" s="154">
        <v>2911653.3234708202</v>
      </c>
      <c r="N93" s="154" t="s">
        <v>1999</v>
      </c>
      <c r="Q93" s="154">
        <v>64.5833333333333</v>
      </c>
      <c r="R93" s="154">
        <v>1.0350671171611101</v>
      </c>
      <c r="Z93" s="154">
        <v>20.445546039298101</v>
      </c>
      <c r="AA93" s="154">
        <v>0.93031201225359705</v>
      </c>
      <c r="AD93" s="154" t="s">
        <v>1999</v>
      </c>
    </row>
    <row r="94" spans="1:30">
      <c r="A94" s="154">
        <v>64.5833333333333</v>
      </c>
      <c r="B94" s="154">
        <v>7.6999999999999999E-2</v>
      </c>
      <c r="G94" s="154">
        <v>166231.43184630401</v>
      </c>
      <c r="H94" s="154">
        <v>3186550</v>
      </c>
      <c r="K94" s="154">
        <v>2810271.3650348498</v>
      </c>
      <c r="N94" s="154" t="s">
        <v>1999</v>
      </c>
      <c r="Q94" s="154">
        <v>64.5833333333333</v>
      </c>
      <c r="R94" s="154">
        <v>0.90614741299136303</v>
      </c>
      <c r="Z94" s="154">
        <v>21.645417670491</v>
      </c>
      <c r="AA94" s="154">
        <v>0.88191660731350596</v>
      </c>
      <c r="AD94" s="154" t="s">
        <v>1999</v>
      </c>
    </row>
    <row r="95" spans="1:30">
      <c r="A95" s="154">
        <v>64.5833333333333</v>
      </c>
      <c r="B95" s="154">
        <v>7.0000000000000007E-2</v>
      </c>
      <c r="G95" s="154">
        <v>174623.50776155599</v>
      </c>
      <c r="H95" s="154">
        <v>3139225</v>
      </c>
      <c r="K95" s="154">
        <v>2844600.6125478102</v>
      </c>
      <c r="N95" s="154" t="s">
        <v>1999</v>
      </c>
      <c r="Q95" s="154">
        <v>64.5833333333333</v>
      </c>
      <c r="R95" s="154">
        <v>0.93588881600922702</v>
      </c>
      <c r="Z95" s="154">
        <v>22.738171226725999</v>
      </c>
      <c r="AA95" s="154">
        <v>0.90614741299136303</v>
      </c>
      <c r="AD95" s="154" t="s">
        <v>1999</v>
      </c>
    </row>
    <row r="96" spans="1:30">
      <c r="A96" s="154">
        <v>64.5833333333333</v>
      </c>
      <c r="B96" s="154">
        <v>6.9000000000000006E-2</v>
      </c>
      <c r="G96" s="154">
        <v>174623.50776155599</v>
      </c>
      <c r="H96" s="154">
        <v>2271600</v>
      </c>
      <c r="K96" s="154">
        <v>2115802.01848609</v>
      </c>
      <c r="N96" s="154" t="s">
        <v>1999</v>
      </c>
      <c r="Q96" s="154">
        <v>64.5833333333333</v>
      </c>
      <c r="R96" s="154">
        <v>0.93666611360329999</v>
      </c>
      <c r="Z96" s="154">
        <v>22.738171226725999</v>
      </c>
      <c r="AA96" s="154">
        <v>0.93141486990935296</v>
      </c>
      <c r="AD96" s="154" t="s">
        <v>1999</v>
      </c>
    </row>
    <row r="97" spans="1:30">
      <c r="A97" s="154">
        <v>64.5833333333333</v>
      </c>
      <c r="B97" s="154">
        <v>6.5000000000000002E-2</v>
      </c>
      <c r="G97" s="154">
        <v>178843.711362601</v>
      </c>
      <c r="H97" s="154">
        <v>2258980</v>
      </c>
      <c r="K97" s="154">
        <v>2162494.18411357</v>
      </c>
      <c r="N97" s="154" t="s">
        <v>1999</v>
      </c>
      <c r="Q97" s="154">
        <v>64.5833333333333</v>
      </c>
      <c r="R97" s="154">
        <v>0.96081780775704695</v>
      </c>
      <c r="Z97" s="154">
        <v>23.287694674756001</v>
      </c>
      <c r="AA97" s="154">
        <v>0.95728788396248299</v>
      </c>
      <c r="AD97" s="154" t="s">
        <v>1999</v>
      </c>
    </row>
    <row r="98" spans="1:30">
      <c r="A98" s="154">
        <v>64.5833333333333</v>
      </c>
      <c r="B98" s="154">
        <v>9.6000000000000002E-2</v>
      </c>
      <c r="G98" s="154">
        <v>183079.80943365599</v>
      </c>
      <c r="H98" s="154">
        <v>3123450</v>
      </c>
      <c r="K98" s="154">
        <v>2923201.9223640198</v>
      </c>
      <c r="N98" s="154" t="s">
        <v>1999</v>
      </c>
      <c r="Q98" s="154">
        <v>64.5833333333333</v>
      </c>
      <c r="R98" s="154">
        <v>0.88459311528631102</v>
      </c>
      <c r="Z98" s="154">
        <v>23.839287782165002</v>
      </c>
      <c r="AA98" s="154">
        <v>0.93588881600922702</v>
      </c>
      <c r="AD98" s="154" t="s">
        <v>1999</v>
      </c>
    </row>
    <row r="99" spans="1:30">
      <c r="A99" s="154">
        <v>64.5833333333333</v>
      </c>
      <c r="B99" s="154">
        <v>0.105</v>
      </c>
      <c r="G99" s="154">
        <v>183079.80943365599</v>
      </c>
      <c r="H99" s="154">
        <v>3082435</v>
      </c>
      <c r="K99" s="154">
        <v>2961658.4392535901</v>
      </c>
      <c r="N99" s="154" t="s">
        <v>1999</v>
      </c>
      <c r="Q99" s="154">
        <v>64.5833333333333</v>
      </c>
      <c r="R99" s="154">
        <v>0.83043435312592495</v>
      </c>
      <c r="Z99" s="154">
        <v>23.839287782165002</v>
      </c>
      <c r="AA99" s="154">
        <v>0.96081780775704695</v>
      </c>
      <c r="AD99" s="154" t="s">
        <v>1999</v>
      </c>
    </row>
    <row r="100" spans="1:30">
      <c r="A100" s="154">
        <v>64.5833333333333</v>
      </c>
      <c r="B100" s="154">
        <v>0.10199999999999999</v>
      </c>
      <c r="G100" s="154">
        <v>183079.80943365599</v>
      </c>
      <c r="H100" s="154">
        <v>2236895</v>
      </c>
      <c r="K100" s="154">
        <v>2092926.9745094201</v>
      </c>
      <c r="N100" s="154" t="s">
        <v>1999</v>
      </c>
      <c r="Q100" s="154">
        <v>64.5833333333333</v>
      </c>
      <c r="R100" s="154">
        <v>0.83738972358401098</v>
      </c>
      <c r="Z100" s="154">
        <v>23.839287782165002</v>
      </c>
      <c r="AA100" s="154">
        <v>0.93563934583850294</v>
      </c>
      <c r="AD100" s="154" t="s">
        <v>1999</v>
      </c>
    </row>
    <row r="101" spans="1:30">
      <c r="A101" s="154">
        <v>64.5833333333333</v>
      </c>
      <c r="B101" s="154">
        <v>9.1999999999999998E-2</v>
      </c>
      <c r="G101" s="154">
        <v>187331.64281157599</v>
      </c>
      <c r="H101" s="154">
        <v>3155000</v>
      </c>
      <c r="K101" s="154">
        <v>2955181.5884184102</v>
      </c>
      <c r="N101" s="154" t="s">
        <v>1999</v>
      </c>
      <c r="Q101" s="154">
        <v>64.5833333333333</v>
      </c>
      <c r="R101" s="154">
        <v>0.88365982576854596</v>
      </c>
      <c r="Z101" s="154">
        <v>24.392929823915001</v>
      </c>
      <c r="AA101" s="154">
        <v>0.93666611360329999</v>
      </c>
      <c r="AD101" s="154" t="s">
        <v>1999</v>
      </c>
    </row>
    <row r="102" spans="1:30">
      <c r="A102" s="154">
        <v>64.5833333333333</v>
      </c>
      <c r="B102" s="154">
        <v>7.3999999999999996E-2</v>
      </c>
      <c r="G102" s="154">
        <v>187331.64281157599</v>
      </c>
      <c r="H102" s="154">
        <v>2255825</v>
      </c>
      <c r="K102" s="154">
        <v>2120762.1501219599</v>
      </c>
      <c r="N102" s="154" t="s">
        <v>1999</v>
      </c>
      <c r="Q102" s="154">
        <v>64.5833333333333</v>
      </c>
      <c r="R102" s="154">
        <v>0.96595711144719498</v>
      </c>
      <c r="Z102" s="154">
        <v>24.392929823915001</v>
      </c>
      <c r="AA102" s="154">
        <v>0.94012707108129501</v>
      </c>
      <c r="AD102" s="154" t="s">
        <v>1999</v>
      </c>
    </row>
    <row r="103" spans="1:30">
      <c r="A103" s="154">
        <v>64.5833333333333</v>
      </c>
      <c r="B103" s="154">
        <v>7.5999999999999998E-2</v>
      </c>
      <c r="G103" s="154">
        <v>251617.012692569</v>
      </c>
      <c r="H103" s="154">
        <v>3129760</v>
      </c>
      <c r="K103" s="154">
        <v>2888183.17854416</v>
      </c>
      <c r="N103" s="154" t="s">
        <v>1999</v>
      </c>
      <c r="Q103" s="154">
        <v>64.5833333333333</v>
      </c>
      <c r="R103" s="154">
        <v>0.93389455123723697</v>
      </c>
      <c r="Z103" s="154">
        <v>32.763691392416902</v>
      </c>
      <c r="AA103" s="154">
        <v>0.92281298839021597</v>
      </c>
      <c r="AD103" s="154" t="s">
        <v>1999</v>
      </c>
    </row>
    <row r="104" spans="1:30">
      <c r="A104" s="154">
        <v>64.5833333333333</v>
      </c>
      <c r="B104" s="154">
        <v>7.2999999999999995E-2</v>
      </c>
      <c r="G104" s="154">
        <v>255776.389823921</v>
      </c>
      <c r="H104" s="154">
        <v>3249650</v>
      </c>
      <c r="K104" s="154">
        <v>2895161.8483130401</v>
      </c>
      <c r="N104" s="154" t="s">
        <v>1999</v>
      </c>
      <c r="Q104" s="154">
        <v>64.5833333333333</v>
      </c>
      <c r="R104" s="154">
        <v>0.93780968176503199</v>
      </c>
      <c r="Z104" s="154">
        <v>33.305294471072003</v>
      </c>
      <c r="AA104" s="154">
        <v>0.89091497493977601</v>
      </c>
      <c r="AD104" s="154" t="s">
        <v>1999</v>
      </c>
    </row>
    <row r="105" spans="1:30">
      <c r="A105" s="154">
        <v>64.5833333333333</v>
      </c>
      <c r="B105" s="154">
        <v>8.1000000000000003E-2</v>
      </c>
      <c r="G105" s="154">
        <v>259947.30679437099</v>
      </c>
      <c r="H105" s="154">
        <v>2527155</v>
      </c>
      <c r="K105" s="154">
        <v>2551966.1675147801</v>
      </c>
      <c r="N105" s="154" t="s">
        <v>1999</v>
      </c>
      <c r="Q105" s="154">
        <v>64.5833333333333</v>
      </c>
      <c r="R105" s="154">
        <v>0.93191729749862295</v>
      </c>
      <c r="Z105" s="154">
        <v>33.848400181536</v>
      </c>
      <c r="AA105" s="154">
        <v>1.0098178257822601</v>
      </c>
      <c r="AD105" s="154" t="s">
        <v>1999</v>
      </c>
    </row>
    <row r="106" spans="1:30">
      <c r="A106" s="154">
        <v>64.5833333333333</v>
      </c>
      <c r="B106" s="154">
        <v>9.0999999999999998E-2</v>
      </c>
      <c r="G106" s="154">
        <v>268646.41932735097</v>
      </c>
      <c r="H106" s="154">
        <v>2943615</v>
      </c>
      <c r="K106" s="154">
        <v>2956086.2573893899</v>
      </c>
      <c r="N106" s="154" t="s">
        <v>1999</v>
      </c>
      <c r="Q106" s="154">
        <v>64.5833333333333</v>
      </c>
      <c r="R106" s="154">
        <v>0.86367758889602297</v>
      </c>
      <c r="Z106" s="154">
        <v>34.981133756935002</v>
      </c>
      <c r="AA106" s="154">
        <v>1.0042367148521101</v>
      </c>
      <c r="AD106" s="154" t="s">
        <v>1999</v>
      </c>
    </row>
    <row r="107" spans="1:30">
      <c r="A107" s="154">
        <v>64.5833333333333</v>
      </c>
      <c r="B107" s="154">
        <v>8.6999999999999994E-2</v>
      </c>
      <c r="G107" s="154">
        <v>272852.21978667798</v>
      </c>
      <c r="H107" s="154">
        <v>2587100</v>
      </c>
      <c r="K107" s="154">
        <v>2699578.3294795798</v>
      </c>
      <c r="N107" s="154" t="s">
        <v>1999</v>
      </c>
      <c r="Q107" s="154">
        <v>64.5833333333333</v>
      </c>
      <c r="R107" s="154">
        <v>0.88348436819199005</v>
      </c>
      <c r="Z107" s="154">
        <v>35.528781735236997</v>
      </c>
      <c r="AA107" s="154">
        <v>1.0434766068105501</v>
      </c>
      <c r="AD107" s="154" t="s">
        <v>1999</v>
      </c>
    </row>
    <row r="108" spans="1:30">
      <c r="A108" s="154">
        <v>64.5833333333333</v>
      </c>
      <c r="B108" s="154">
        <v>8.5999999999999993E-2</v>
      </c>
      <c r="G108" s="154">
        <v>272852.21978667798</v>
      </c>
      <c r="H108" s="154">
        <v>2602875</v>
      </c>
      <c r="K108" s="154">
        <v>2737721.4739390202</v>
      </c>
      <c r="N108" s="154" t="s">
        <v>1999</v>
      </c>
      <c r="Q108" s="154">
        <v>64.5833333333333</v>
      </c>
      <c r="R108" s="154">
        <v>0.89376380448869697</v>
      </c>
      <c r="Z108" s="154">
        <v>35.528781735236997</v>
      </c>
      <c r="AA108" s="154">
        <v>1.0518067421366799</v>
      </c>
      <c r="AD108" s="154" t="s">
        <v>1999</v>
      </c>
    </row>
    <row r="109" spans="1:30">
      <c r="A109" s="154">
        <v>66.844919786096298</v>
      </c>
      <c r="B109" s="154">
        <v>0.11700000000000001</v>
      </c>
      <c r="G109" s="154">
        <v>277069.15883377101</v>
      </c>
      <c r="H109" s="154">
        <v>2618650</v>
      </c>
      <c r="K109" s="154">
        <v>2733462.59058196</v>
      </c>
      <c r="N109" s="154" t="s">
        <v>1999</v>
      </c>
      <c r="Q109" s="154">
        <v>66.844919786096298</v>
      </c>
      <c r="R109" s="154">
        <v>0.82489123286579302</v>
      </c>
      <c r="Z109" s="154">
        <v>36.077880097391002</v>
      </c>
      <c r="AA109" s="154">
        <v>1.04384419093119</v>
      </c>
      <c r="AD109" s="154" t="s">
        <v>1999</v>
      </c>
    </row>
    <row r="110" spans="1:30">
      <c r="A110" s="154">
        <v>66.844919786096298</v>
      </c>
      <c r="B110" s="154">
        <v>5.2999999999999999E-2</v>
      </c>
      <c r="G110" s="154">
        <v>366333.43254850002</v>
      </c>
      <c r="H110" s="154">
        <v>3691350</v>
      </c>
      <c r="K110" s="154">
        <v>3493580.79758554</v>
      </c>
      <c r="N110" s="154" t="s">
        <v>1999</v>
      </c>
      <c r="Q110" s="154">
        <v>66.844919786096298</v>
      </c>
      <c r="R110" s="154">
        <v>0.94642361130359898</v>
      </c>
      <c r="Z110" s="154">
        <v>47.701208285978097</v>
      </c>
      <c r="AA110" s="154">
        <v>0.94642361130359898</v>
      </c>
      <c r="AD110" s="154" t="s">
        <v>1999</v>
      </c>
    </row>
    <row r="111" spans="1:30">
      <c r="A111" s="154">
        <v>66.844919786096298</v>
      </c>
      <c r="B111" s="154">
        <v>7.9000000000000001E-2</v>
      </c>
      <c r="G111" s="154">
        <v>477350.84766598197</v>
      </c>
      <c r="H111" s="154">
        <v>4297110</v>
      </c>
      <c r="K111" s="154">
        <v>4095306.3014396601</v>
      </c>
      <c r="N111" s="154" t="s">
        <v>1999</v>
      </c>
      <c r="Q111" s="154">
        <v>66.844919786096298</v>
      </c>
      <c r="R111" s="154">
        <v>0.92281298839021597</v>
      </c>
      <c r="Z111" s="154">
        <v>62.157068361454002</v>
      </c>
      <c r="AA111" s="154">
        <v>0.95303734403812301</v>
      </c>
      <c r="AD111" s="154" t="s">
        <v>1999</v>
      </c>
    </row>
    <row r="112" spans="1:30">
      <c r="A112" s="154">
        <v>66.844919786096298</v>
      </c>
      <c r="B112" s="154">
        <v>8.6999999999999994E-2</v>
      </c>
      <c r="G112" s="154">
        <v>516873.04041947803</v>
      </c>
      <c r="H112" s="154">
        <v>4417000</v>
      </c>
      <c r="K112" s="154">
        <v>5027724.60422651</v>
      </c>
      <c r="N112" s="154" t="s">
        <v>1999</v>
      </c>
      <c r="Q112" s="154">
        <v>66.844919786096298</v>
      </c>
      <c r="R112" s="154">
        <v>0.89091497493977601</v>
      </c>
      <c r="Z112" s="154">
        <v>67.303353633146997</v>
      </c>
      <c r="AA112" s="154">
        <v>1.13826683364875</v>
      </c>
      <c r="AD112" s="154" t="s">
        <v>1999</v>
      </c>
    </row>
    <row r="113" spans="1:30">
      <c r="A113" s="154">
        <v>66.844919786096298</v>
      </c>
      <c r="B113" s="154">
        <v>1.4999999999999999E-2</v>
      </c>
      <c r="G113" s="154">
        <v>547039.610134096</v>
      </c>
      <c r="H113" s="154">
        <v>5016450</v>
      </c>
      <c r="K113" s="154">
        <v>5411005.8050030796</v>
      </c>
      <c r="N113" s="154" t="s">
        <v>1999</v>
      </c>
      <c r="Q113" s="154">
        <v>66.844919786096298</v>
      </c>
      <c r="R113" s="154">
        <v>0.95303734403812301</v>
      </c>
      <c r="Z113" s="154">
        <v>71.231419426159107</v>
      </c>
      <c r="AA113" s="154">
        <v>1.0786523946223101</v>
      </c>
      <c r="AD113" s="154" t="s">
        <v>1999</v>
      </c>
    </row>
    <row r="114" spans="1:30">
      <c r="A114" s="154">
        <v>66.844919786096298</v>
      </c>
      <c r="B114" s="154">
        <v>-1.4E-2</v>
      </c>
      <c r="G114" s="154">
        <v>564614.93311363005</v>
      </c>
      <c r="H114" s="154">
        <v>4732500</v>
      </c>
      <c r="K114" s="154">
        <v>4871800.06428356</v>
      </c>
      <c r="N114" s="154" t="s">
        <v>1999</v>
      </c>
      <c r="Q114" s="154">
        <v>66.844919786096298</v>
      </c>
      <c r="R114" s="154">
        <v>0.92951254871956901</v>
      </c>
      <c r="Z114" s="154">
        <v>73.519946946860003</v>
      </c>
      <c r="AA114" s="154">
        <v>1.02943477322421</v>
      </c>
      <c r="AD114" s="154" t="s">
        <v>1999</v>
      </c>
    </row>
    <row r="115" spans="1:30">
      <c r="A115" s="154">
        <v>66.844919786096298</v>
      </c>
      <c r="B115" s="154">
        <v>-0.09</v>
      </c>
      <c r="G115" s="154">
        <v>569023.21813898999</v>
      </c>
      <c r="H115" s="154">
        <v>4126740</v>
      </c>
      <c r="K115" s="154">
        <v>4298268.7105153603</v>
      </c>
      <c r="N115" s="154" t="s">
        <v>1999</v>
      </c>
      <c r="Q115" s="154">
        <v>66.844919786096298</v>
      </c>
      <c r="R115" s="154">
        <v>1.1610462010707101</v>
      </c>
      <c r="Z115" s="154">
        <v>74.093960955670994</v>
      </c>
      <c r="AA115" s="154">
        <v>1.04156518475003</v>
      </c>
      <c r="AD115" s="154" t="s">
        <v>1999</v>
      </c>
    </row>
    <row r="116" spans="1:30">
      <c r="A116" s="154">
        <v>66.844919786096298</v>
      </c>
      <c r="B116" s="154">
        <v>-0.14399999999999999</v>
      </c>
      <c r="G116" s="154">
        <v>573069.15983961395</v>
      </c>
      <c r="H116" s="154">
        <v>4858700</v>
      </c>
      <c r="K116" s="154">
        <v>5453404.6702856198</v>
      </c>
      <c r="N116" s="154" t="s">
        <v>1999</v>
      </c>
      <c r="Q116" s="154">
        <v>66.844919786096298</v>
      </c>
      <c r="R116" s="154">
        <v>1.0477304514613499</v>
      </c>
      <c r="Z116" s="154">
        <v>74.620793318286005</v>
      </c>
      <c r="AA116" s="154">
        <v>1.1223999568373499</v>
      </c>
      <c r="AD116" s="154" t="s">
        <v>1999</v>
      </c>
    </row>
    <row r="117" spans="1:30">
      <c r="A117" s="154">
        <v>66.844919786096298</v>
      </c>
      <c r="B117" s="154">
        <v>-2.7E-2</v>
      </c>
      <c r="G117" s="154">
        <v>581913.174340631</v>
      </c>
      <c r="H117" s="154">
        <v>3943750</v>
      </c>
      <c r="K117" s="154">
        <v>4765233.3649660004</v>
      </c>
      <c r="N117" s="154" t="s">
        <v>1999</v>
      </c>
      <c r="Q117" s="154">
        <v>66.844919786096298</v>
      </c>
      <c r="R117" s="154">
        <v>0.91958096031630798</v>
      </c>
      <c r="Z117" s="154">
        <v>75.772394947606003</v>
      </c>
      <c r="AA117" s="154">
        <v>1.2083000608471599</v>
      </c>
      <c r="AD117" s="154" t="s">
        <v>1999</v>
      </c>
    </row>
    <row r="118" spans="1:30">
      <c r="A118" s="154">
        <v>66.844919786096298</v>
      </c>
      <c r="B118" s="154">
        <v>-0.17399999999999999</v>
      </c>
      <c r="G118" s="154">
        <v>581913.174340631</v>
      </c>
      <c r="H118" s="154">
        <v>4890250</v>
      </c>
      <c r="K118" s="154">
        <v>5546902.3455865001</v>
      </c>
      <c r="N118" s="154" t="s">
        <v>1999</v>
      </c>
      <c r="Q118" s="154">
        <v>66.844919786096298</v>
      </c>
      <c r="R118" s="154">
        <v>1.0376475756552499</v>
      </c>
      <c r="Z118" s="154">
        <v>75.772394947606003</v>
      </c>
      <c r="AA118" s="154">
        <v>1.13427786832708</v>
      </c>
      <c r="AD118" s="154" t="s">
        <v>1999</v>
      </c>
    </row>
    <row r="119" spans="1:30">
      <c r="A119" s="154">
        <v>66.844919786096298</v>
      </c>
      <c r="B119" s="154">
        <v>-5.6000000000000001E-2</v>
      </c>
      <c r="G119" s="154">
        <v>581913.174340631</v>
      </c>
      <c r="H119" s="154">
        <v>4227700</v>
      </c>
      <c r="K119" s="154">
        <v>4292357.5425925804</v>
      </c>
      <c r="N119" s="154" t="s">
        <v>1999</v>
      </c>
      <c r="Q119" s="154">
        <v>66.844919786096298</v>
      </c>
      <c r="R119" s="154">
        <v>0.90117825915192395</v>
      </c>
      <c r="Z119" s="154">
        <v>75.772394947606003</v>
      </c>
      <c r="AA119" s="154">
        <v>1.0152937868326899</v>
      </c>
      <c r="AD119" s="154" t="s">
        <v>1999</v>
      </c>
    </row>
    <row r="120" spans="1:30">
      <c r="A120" s="154">
        <v>66.844919786096298</v>
      </c>
      <c r="B120" s="154">
        <v>-6.0999999999999999E-2</v>
      </c>
      <c r="G120" s="154">
        <v>581913.174340631</v>
      </c>
      <c r="H120" s="154">
        <v>4224545</v>
      </c>
      <c r="K120" s="154">
        <v>4246808.5511449603</v>
      </c>
      <c r="N120" s="154" t="s">
        <v>1999</v>
      </c>
      <c r="Q120" s="154">
        <v>66.844919786096298</v>
      </c>
      <c r="R120" s="154">
        <v>1.0284568577934501</v>
      </c>
      <c r="Z120" s="154">
        <v>75.772394947606003</v>
      </c>
      <c r="AA120" s="154">
        <v>1.00527004710447</v>
      </c>
      <c r="AD120" s="154" t="s">
        <v>1999</v>
      </c>
    </row>
    <row r="121" spans="1:30">
      <c r="A121" s="154">
        <v>66.844919786096298</v>
      </c>
      <c r="B121" s="154">
        <v>-0.128</v>
      </c>
      <c r="G121" s="154">
        <v>581913.174340631</v>
      </c>
      <c r="H121" s="154">
        <v>4192995</v>
      </c>
      <c r="K121" s="154">
        <v>4269071.5594984097</v>
      </c>
      <c r="N121" s="154" t="s">
        <v>1999</v>
      </c>
      <c r="Q121" s="154">
        <v>66.844919786096298</v>
      </c>
      <c r="R121" s="154">
        <v>0.99416392179707802</v>
      </c>
      <c r="Z121" s="154">
        <v>75.772394947606003</v>
      </c>
      <c r="AA121" s="154">
        <v>1.01814372769307</v>
      </c>
      <c r="AD121" s="154" t="s">
        <v>1999</v>
      </c>
    </row>
    <row r="122" spans="1:30">
      <c r="A122" s="154">
        <v>66.844919786096298</v>
      </c>
      <c r="B122" s="154">
        <v>-0.28399999999999997</v>
      </c>
      <c r="G122" s="154">
        <v>581913.174340631</v>
      </c>
      <c r="H122" s="154">
        <v>4164600</v>
      </c>
      <c r="K122" s="154">
        <v>4331354.6910840599</v>
      </c>
      <c r="N122" s="154" t="s">
        <v>1999</v>
      </c>
      <c r="Q122" s="154">
        <v>66.844919786096298</v>
      </c>
      <c r="R122" s="154">
        <v>1.1052937814180701</v>
      </c>
      <c r="Z122" s="154">
        <v>75.772394947606003</v>
      </c>
      <c r="AA122" s="154">
        <v>1.0400409861893201</v>
      </c>
      <c r="AD122" s="154" t="s">
        <v>1999</v>
      </c>
    </row>
    <row r="123" spans="1:30">
      <c r="A123" s="154">
        <v>66.844919786096298</v>
      </c>
      <c r="B123" s="154">
        <v>-0.14799999999999999</v>
      </c>
      <c r="G123" s="154">
        <v>581913.174340631</v>
      </c>
      <c r="H123" s="154">
        <v>4259250</v>
      </c>
      <c r="K123" s="154">
        <v>4322646.1576964296</v>
      </c>
      <c r="N123" s="154" t="s">
        <v>1999</v>
      </c>
      <c r="Q123" s="154">
        <v>66.844919786096298</v>
      </c>
      <c r="R123" s="154">
        <v>0.93636374213829099</v>
      </c>
      <c r="Z123" s="154">
        <v>75.772394947606003</v>
      </c>
      <c r="AA123" s="154">
        <v>1.01488434764253</v>
      </c>
      <c r="AD123" s="154" t="s">
        <v>1999</v>
      </c>
    </row>
    <row r="124" spans="1:30">
      <c r="A124" s="154">
        <v>66.844919786096298</v>
      </c>
      <c r="B124" s="154">
        <v>-0.216</v>
      </c>
      <c r="G124" s="154">
        <v>581913.174340631</v>
      </c>
      <c r="H124" s="154">
        <v>5016450</v>
      </c>
      <c r="K124" s="154">
        <v>4662853.2250242801</v>
      </c>
      <c r="N124" s="154" t="s">
        <v>1999</v>
      </c>
      <c r="Q124" s="154">
        <v>66.844919786096298</v>
      </c>
      <c r="R124" s="154">
        <v>1.05454516151399</v>
      </c>
      <c r="Z124" s="154">
        <v>75.772394947606003</v>
      </c>
      <c r="AA124" s="154">
        <v>0.92951254871956901</v>
      </c>
      <c r="AD124" s="154" t="s">
        <v>1999</v>
      </c>
    </row>
    <row r="125" spans="1:30">
      <c r="A125" s="154">
        <v>66.844919786096298</v>
      </c>
      <c r="B125" s="154">
        <v>-8.5000000000000006E-2</v>
      </c>
      <c r="G125" s="154">
        <v>586343.59821228404</v>
      </c>
      <c r="H125" s="154">
        <v>4196150</v>
      </c>
      <c r="K125" s="154">
        <v>4247868.9646079503</v>
      </c>
      <c r="N125" s="154" t="s">
        <v>1999</v>
      </c>
      <c r="Q125" s="154">
        <v>66.844919786096298</v>
      </c>
      <c r="R125" s="154">
        <v>0.92480983546692297</v>
      </c>
      <c r="Z125" s="154">
        <v>76.349291711918994</v>
      </c>
      <c r="AA125" s="154">
        <v>1.0123253374183301</v>
      </c>
      <c r="AD125" s="154" t="s">
        <v>1999</v>
      </c>
    </row>
    <row r="126" spans="1:30">
      <c r="A126" s="154">
        <v>66.844919786096298</v>
      </c>
      <c r="B126" s="154">
        <v>-0.33400000000000002</v>
      </c>
      <c r="G126" s="154">
        <v>589300.30672449595</v>
      </c>
      <c r="H126" s="154">
        <v>4284490</v>
      </c>
      <c r="K126" s="154">
        <v>4352637.6943044905</v>
      </c>
      <c r="N126" s="154" t="s">
        <v>1999</v>
      </c>
      <c r="Q126" s="154">
        <v>66.844919786096298</v>
      </c>
      <c r="R126" s="154">
        <v>1.0989117330018201</v>
      </c>
      <c r="Z126" s="154">
        <v>76.734292249819006</v>
      </c>
      <c r="AA126" s="154">
        <v>1.0159056723914599</v>
      </c>
      <c r="AD126" s="154" t="s">
        <v>1999</v>
      </c>
    </row>
    <row r="127" spans="1:30">
      <c r="A127" s="154">
        <v>66.844919786096298</v>
      </c>
      <c r="B127" s="154">
        <v>-0.32900000000000001</v>
      </c>
      <c r="G127" s="154">
        <v>590409.70762692299</v>
      </c>
      <c r="H127" s="154">
        <v>4101500</v>
      </c>
      <c r="K127" s="154">
        <v>4762030.9936915301</v>
      </c>
      <c r="N127" s="154" t="s">
        <v>1999</v>
      </c>
      <c r="Q127" s="154">
        <v>66.844919786096298</v>
      </c>
      <c r="R127" s="154">
        <v>1.11015751344328</v>
      </c>
      <c r="Z127" s="154">
        <v>76.878750163887005</v>
      </c>
      <c r="AA127" s="154">
        <v>1.1610462010707101</v>
      </c>
      <c r="AD127" s="154" t="s">
        <v>1999</v>
      </c>
    </row>
    <row r="128" spans="1:30">
      <c r="A128" s="154">
        <v>66.844919786096298</v>
      </c>
      <c r="B128" s="154">
        <v>0.13</v>
      </c>
      <c r="G128" s="154">
        <v>590409.70762692299</v>
      </c>
      <c r="H128" s="154">
        <v>4764050</v>
      </c>
      <c r="K128" s="154">
        <v>4899619.8933708696</v>
      </c>
      <c r="N128" s="154" t="s">
        <v>1999</v>
      </c>
      <c r="Q128" s="154">
        <v>66.844919786096298</v>
      </c>
      <c r="R128" s="154">
        <v>0.71644225635232806</v>
      </c>
      <c r="Z128" s="154">
        <v>76.878750163887005</v>
      </c>
      <c r="AA128" s="154">
        <v>1.0284568577934501</v>
      </c>
      <c r="AD128" s="154" t="s">
        <v>1999</v>
      </c>
    </row>
    <row r="129" spans="1:30">
      <c r="A129" s="154">
        <v>66.844919786096298</v>
      </c>
      <c r="B129" s="154">
        <v>0.13</v>
      </c>
      <c r="G129" s="154">
        <v>594480.46354491997</v>
      </c>
      <c r="H129" s="154">
        <v>4312885</v>
      </c>
      <c r="K129" s="154">
        <v>4356822.4674026696</v>
      </c>
      <c r="N129" s="154" t="s">
        <v>1999</v>
      </c>
      <c r="Q129" s="154">
        <v>66.844919786096298</v>
      </c>
      <c r="R129" s="154">
        <v>0.72100783009613301</v>
      </c>
      <c r="Z129" s="154">
        <v>77.408813648879004</v>
      </c>
      <c r="AA129" s="154">
        <v>1.0101874887465501</v>
      </c>
      <c r="AD129" s="154" t="s">
        <v>1999</v>
      </c>
    </row>
    <row r="130" spans="1:30">
      <c r="A130" s="154">
        <v>66.844919786096298</v>
      </c>
      <c r="B130" s="154">
        <v>-0.45700000000000002</v>
      </c>
      <c r="G130" s="154">
        <v>598926.55522299896</v>
      </c>
      <c r="H130" s="154">
        <v>4290800</v>
      </c>
      <c r="K130" s="154">
        <v>4378330.3215079298</v>
      </c>
      <c r="N130" s="154" t="s">
        <v>1999</v>
      </c>
      <c r="Q130" s="154">
        <v>66.844919786096298</v>
      </c>
      <c r="R130" s="154">
        <v>1.17324474560018</v>
      </c>
      <c r="Z130" s="154">
        <v>77.987750558129093</v>
      </c>
      <c r="AA130" s="154">
        <v>1.02039953423789</v>
      </c>
      <c r="AD130" s="154" t="s">
        <v>1999</v>
      </c>
    </row>
    <row r="131" spans="1:30">
      <c r="A131" s="154">
        <v>66.844919786096298</v>
      </c>
      <c r="B131" s="154">
        <v>8.8999999999999996E-2</v>
      </c>
      <c r="G131" s="154">
        <v>611553.35846071795</v>
      </c>
      <c r="H131" s="154">
        <v>5300400</v>
      </c>
      <c r="K131" s="154">
        <v>4874146.9220605604</v>
      </c>
      <c r="N131" s="154" t="s">
        <v>1999</v>
      </c>
      <c r="Q131" s="154">
        <v>66.844919786096298</v>
      </c>
      <c r="R131" s="154">
        <v>0.848793008674952</v>
      </c>
      <c r="Z131" s="154">
        <v>79.631918733112002</v>
      </c>
      <c r="AA131" s="154">
        <v>0.91958096031630798</v>
      </c>
      <c r="AD131" s="154" t="s">
        <v>1999</v>
      </c>
    </row>
    <row r="132" spans="1:30">
      <c r="A132" s="154">
        <v>66.844919786096298</v>
      </c>
      <c r="B132" s="154">
        <v>7.1999999999999995E-2</v>
      </c>
      <c r="G132" s="154">
        <v>620119.48049295601</v>
      </c>
      <c r="H132" s="154">
        <v>4164600</v>
      </c>
      <c r="K132" s="154">
        <v>4879564.8780498998</v>
      </c>
      <c r="N132" s="154" t="s">
        <v>1999</v>
      </c>
      <c r="Q132" s="154">
        <v>66.844919786096298</v>
      </c>
      <c r="R132" s="154">
        <v>0.93031201225359705</v>
      </c>
      <c r="Z132" s="154">
        <v>80.747335277052002</v>
      </c>
      <c r="AA132" s="154">
        <v>1.1716767223862801</v>
      </c>
      <c r="AD132" s="154" t="s">
        <v>1999</v>
      </c>
    </row>
    <row r="133" spans="1:30">
      <c r="A133" s="154">
        <v>75.980392156862706</v>
      </c>
      <c r="B133" s="154">
        <v>8.3000000000000004E-2</v>
      </c>
      <c r="G133" s="154">
        <v>624596.50216839497</v>
      </c>
      <c r="H133" s="154">
        <v>5426600</v>
      </c>
      <c r="K133" s="154">
        <v>5725139.35943757</v>
      </c>
      <c r="N133" s="154" t="s">
        <v>1999</v>
      </c>
      <c r="Q133" s="154">
        <v>75.980392156862706</v>
      </c>
      <c r="R133" s="154">
        <v>0.93563934583850294</v>
      </c>
      <c r="Z133" s="154">
        <v>81.330299659950995</v>
      </c>
      <c r="AA133" s="154">
        <v>1.0550140713223</v>
      </c>
      <c r="AD133" s="154" t="s">
        <v>1999</v>
      </c>
    </row>
    <row r="134" spans="1:30">
      <c r="A134" s="154">
        <v>75.980392156862706</v>
      </c>
      <c r="B134" s="154">
        <v>8.2000000000000003E-2</v>
      </c>
      <c r="G134" s="154">
        <v>727425.11749857501</v>
      </c>
      <c r="H134" s="154">
        <v>5836750</v>
      </c>
      <c r="K134" s="154">
        <v>5259952.2041049898</v>
      </c>
      <c r="N134" s="154" t="s">
        <v>1999</v>
      </c>
      <c r="Q134" s="154">
        <v>75.980392156862706</v>
      </c>
      <c r="R134" s="154">
        <v>0.94012707108129501</v>
      </c>
      <c r="Z134" s="154">
        <v>94.719875280991999</v>
      </c>
      <c r="AA134" s="154">
        <v>0.90117825915192395</v>
      </c>
      <c r="AD134" s="154" t="s">
        <v>1999</v>
      </c>
    </row>
    <row r="135" spans="1:30">
      <c r="A135" s="154">
        <v>75.980392156862706</v>
      </c>
      <c r="B135" s="154">
        <v>4.9000000000000002E-2</v>
      </c>
      <c r="G135" s="154">
        <v>782835.467362392</v>
      </c>
      <c r="H135" s="154">
        <v>6215350</v>
      </c>
      <c r="K135" s="154">
        <v>5748016.8108693399</v>
      </c>
      <c r="N135" s="154" t="s">
        <v>1999</v>
      </c>
      <c r="Q135" s="154">
        <v>75.980392156862706</v>
      </c>
      <c r="R135" s="154">
        <v>1.0098178257822601</v>
      </c>
      <c r="Z135" s="154">
        <v>101.93499791303</v>
      </c>
      <c r="AA135" s="154">
        <v>0.92480983546692297</v>
      </c>
      <c r="AD135" s="154" t="s">
        <v>1999</v>
      </c>
    </row>
    <row r="136" spans="1:30">
      <c r="A136" s="154">
        <v>75.980392156862706</v>
      </c>
      <c r="B136" s="154">
        <v>8.1000000000000003E-2</v>
      </c>
      <c r="G136" s="154">
        <v>817390.22793839604</v>
      </c>
      <c r="H136" s="154">
        <v>5300400</v>
      </c>
      <c r="K136" s="154">
        <v>5553390.4849257404</v>
      </c>
      <c r="N136" s="154" t="s">
        <v>1999</v>
      </c>
      <c r="Q136" s="154">
        <v>75.980392156862706</v>
      </c>
      <c r="R136" s="154">
        <v>0.93141486990935296</v>
      </c>
      <c r="Z136" s="154">
        <v>106.434461202638</v>
      </c>
      <c r="AA136" s="154">
        <v>1.0477304514613499</v>
      </c>
      <c r="AD136" s="154" t="s">
        <v>1999</v>
      </c>
    </row>
    <row r="137" spans="1:30">
      <c r="A137" s="154">
        <v>75.980392156862706</v>
      </c>
      <c r="B137" s="154">
        <v>7.6999999999999999E-2</v>
      </c>
      <c r="G137" s="154">
        <v>830259.80475026497</v>
      </c>
      <c r="H137" s="154">
        <v>5742100</v>
      </c>
      <c r="K137" s="154">
        <v>5708588.6553509999</v>
      </c>
      <c r="N137" s="154" t="s">
        <v>1999</v>
      </c>
      <c r="Q137" s="154">
        <v>75.980392156862706</v>
      </c>
      <c r="R137" s="154">
        <v>0.95728788396248299</v>
      </c>
      <c r="Z137" s="154">
        <v>108.110241542381</v>
      </c>
      <c r="AA137" s="154">
        <v>0.99416392179707802</v>
      </c>
      <c r="AD137" s="154" t="s">
        <v>1999</v>
      </c>
    </row>
    <row r="138" spans="1:30">
      <c r="A138" s="154">
        <v>75.980392156862706</v>
      </c>
      <c r="B138" s="154">
        <v>3.6999999999999998E-2</v>
      </c>
      <c r="G138" s="154">
        <v>834556.37775159604</v>
      </c>
      <c r="H138" s="154">
        <v>4038400</v>
      </c>
      <c r="K138" s="154">
        <v>4684519.0571490703</v>
      </c>
      <c r="N138" s="154" t="s">
        <v>1999</v>
      </c>
      <c r="Q138" s="154">
        <v>75.980392156862706</v>
      </c>
      <c r="R138" s="154">
        <v>1.0434766068105501</v>
      </c>
      <c r="Z138" s="154">
        <v>108.669709244323</v>
      </c>
      <c r="AA138" s="154">
        <v>1.15999382358089</v>
      </c>
      <c r="AD138" s="154" t="s">
        <v>1999</v>
      </c>
    </row>
    <row r="139" spans="1:30">
      <c r="A139" s="154">
        <v>75.980392156862706</v>
      </c>
      <c r="B139" s="154">
        <v>3.4000000000000002E-2</v>
      </c>
      <c r="G139" s="154">
        <v>838856.27635606902</v>
      </c>
      <c r="H139" s="154">
        <v>4038400</v>
      </c>
      <c r="K139" s="154">
        <v>4746671.5879564397</v>
      </c>
      <c r="N139" s="154" t="s">
        <v>1999</v>
      </c>
      <c r="Q139" s="154">
        <v>75.980392156862706</v>
      </c>
      <c r="R139" s="154">
        <v>1.0518067421366799</v>
      </c>
      <c r="Z139" s="154">
        <v>109.229609981511</v>
      </c>
      <c r="AA139" s="154">
        <v>1.1753842085866799</v>
      </c>
      <c r="AD139" s="154" t="s">
        <v>1999</v>
      </c>
    </row>
    <row r="140" spans="1:30">
      <c r="A140" s="154">
        <v>75.980392156862706</v>
      </c>
      <c r="B140" s="154">
        <v>3.3000000000000002E-2</v>
      </c>
      <c r="G140" s="154">
        <v>868654.02538889402</v>
      </c>
      <c r="H140" s="154">
        <v>5395050</v>
      </c>
      <c r="K140" s="154">
        <v>5610425.4715190902</v>
      </c>
      <c r="N140" s="154" t="s">
        <v>1999</v>
      </c>
      <c r="Q140" s="154">
        <v>75.980392156862706</v>
      </c>
      <c r="R140" s="154">
        <v>1.04384419093119</v>
      </c>
      <c r="Z140" s="154">
        <v>113.109650695185</v>
      </c>
      <c r="AA140" s="154">
        <v>1.0399209407733201</v>
      </c>
      <c r="AD140" s="154" t="s">
        <v>1999</v>
      </c>
    </row>
    <row r="141" spans="1:30">
      <c r="A141" s="154">
        <v>80</v>
      </c>
      <c r="B141" s="154">
        <v>-0.05</v>
      </c>
      <c r="G141" s="154">
        <v>893864.87989601702</v>
      </c>
      <c r="H141" s="154">
        <v>5521250</v>
      </c>
      <c r="K141" s="154">
        <v>5786302.2219899697</v>
      </c>
      <c r="N141" s="154" t="s">
        <v>1999</v>
      </c>
      <c r="Q141" s="154">
        <v>80</v>
      </c>
      <c r="R141" s="154">
        <v>1.15999382358089</v>
      </c>
      <c r="Z141" s="154">
        <v>116.392420202586</v>
      </c>
      <c r="AA141" s="154">
        <v>1.04800583599547</v>
      </c>
      <c r="AD141" s="154" t="s">
        <v>1999</v>
      </c>
    </row>
    <row r="142" spans="1:30">
      <c r="A142" s="154">
        <v>80</v>
      </c>
      <c r="B142" s="154">
        <v>-5.5E-2</v>
      </c>
      <c r="G142" s="154">
        <v>898208.58395909599</v>
      </c>
      <c r="H142" s="154">
        <v>5679000</v>
      </c>
      <c r="K142" s="154">
        <v>5794042.0075119296</v>
      </c>
      <c r="N142" s="154" t="s">
        <v>1999</v>
      </c>
      <c r="Q142" s="154">
        <v>80</v>
      </c>
      <c r="R142" s="154">
        <v>1.1753842085866799</v>
      </c>
      <c r="Z142" s="154">
        <v>116.95802495999</v>
      </c>
      <c r="AA142" s="154">
        <v>1.02025744101284</v>
      </c>
      <c r="AD142" s="154" t="s">
        <v>1999</v>
      </c>
    </row>
    <row r="143" spans="1:30">
      <c r="A143" s="154">
        <v>80</v>
      </c>
      <c r="B143" s="154">
        <v>-3.3000000000000002E-2</v>
      </c>
      <c r="G143" s="154">
        <v>941015.72801712505</v>
      </c>
      <c r="H143" s="154">
        <v>5836750</v>
      </c>
      <c r="K143" s="154">
        <v>6056489.4872057997</v>
      </c>
      <c r="N143" s="154" t="s">
        <v>1999</v>
      </c>
      <c r="Q143" s="154">
        <v>80</v>
      </c>
      <c r="R143" s="154">
        <v>1.0399209407733201</v>
      </c>
      <c r="Z143" s="154">
        <v>122.532052098694</v>
      </c>
      <c r="AA143" s="154">
        <v>1.0376475756552499</v>
      </c>
      <c r="AD143" s="154" t="s">
        <v>1999</v>
      </c>
    </row>
    <row r="144" spans="1:30">
      <c r="A144" s="154">
        <v>80</v>
      </c>
      <c r="B144" s="154">
        <v>-7.4999999999999997E-2</v>
      </c>
      <c r="G144" s="154">
        <v>962125.99728380702</v>
      </c>
      <c r="H144" s="154">
        <v>5174200</v>
      </c>
      <c r="K144" s="154">
        <v>5407881.2884878702</v>
      </c>
      <c r="N144" s="154" t="s">
        <v>1999</v>
      </c>
      <c r="Q144" s="154">
        <v>80</v>
      </c>
      <c r="R144" s="154">
        <v>1.0159983053336901</v>
      </c>
      <c r="Z144" s="154">
        <v>125.280873969135</v>
      </c>
      <c r="AA144" s="154">
        <v>1.04516278622548</v>
      </c>
      <c r="AD144" s="154" t="s">
        <v>1999</v>
      </c>
    </row>
    <row r="145" spans="1:31">
      <c r="A145" s="154">
        <v>80</v>
      </c>
      <c r="B145" s="154">
        <v>-3.5999999999999997E-2</v>
      </c>
      <c r="G145" s="154">
        <v>991709.70917080005</v>
      </c>
      <c r="H145" s="154">
        <v>6215350</v>
      </c>
      <c r="K145" s="154">
        <v>6321304.4911476104</v>
      </c>
      <c r="N145" s="154" t="s">
        <v>1999</v>
      </c>
      <c r="Q145" s="154">
        <v>80</v>
      </c>
      <c r="R145" s="154">
        <v>1.02025744101284</v>
      </c>
      <c r="Z145" s="154">
        <v>129.13304436149201</v>
      </c>
      <c r="AA145" s="154">
        <v>1.0170472284179699</v>
      </c>
      <c r="AD145" s="154" t="s">
        <v>1999</v>
      </c>
    </row>
    <row r="146" spans="1:31">
      <c r="A146" s="154">
        <v>80</v>
      </c>
      <c r="B146" s="154">
        <v>-4.8000000000000001E-2</v>
      </c>
      <c r="G146" s="154">
        <v>991709.70917080005</v>
      </c>
      <c r="H146" s="154">
        <v>6941000</v>
      </c>
      <c r="K146" s="154">
        <v>6499300.73418188</v>
      </c>
      <c r="N146" s="154" t="s">
        <v>1999</v>
      </c>
      <c r="Q146" s="154">
        <v>80</v>
      </c>
      <c r="R146" s="154">
        <v>1.04800583599547</v>
      </c>
      <c r="Z146" s="154">
        <v>129.13304436149201</v>
      </c>
      <c r="AA146" s="154">
        <v>0.93636374213829099</v>
      </c>
      <c r="AD146" s="154" t="s">
        <v>1999</v>
      </c>
    </row>
    <row r="147" spans="1:31">
      <c r="A147" s="154">
        <v>80</v>
      </c>
      <c r="B147" s="154">
        <v>-7.0999999999999994E-2</v>
      </c>
      <c r="G147" s="154">
        <v>1021818.3536501901</v>
      </c>
      <c r="H147" s="154">
        <v>6215350</v>
      </c>
      <c r="K147" s="154">
        <v>6554367.2696159799</v>
      </c>
      <c r="N147" s="154" t="s">
        <v>1999</v>
      </c>
      <c r="Q147" s="154">
        <v>80</v>
      </c>
      <c r="R147" s="154">
        <v>1.0192628484025801</v>
      </c>
      <c r="Z147" s="154">
        <v>133.053567562251</v>
      </c>
      <c r="AA147" s="154">
        <v>1.05454516151399</v>
      </c>
      <c r="AD147" s="154" t="s">
        <v>1999</v>
      </c>
    </row>
    <row r="148" spans="1:31">
      <c r="A148" s="154">
        <v>80</v>
      </c>
      <c r="B148" s="154">
        <v>-2.7E-2</v>
      </c>
      <c r="G148" s="154">
        <v>1149952.5568447199</v>
      </c>
      <c r="H148" s="154">
        <v>6688600</v>
      </c>
      <c r="K148" s="154">
        <v>6795606.26505493</v>
      </c>
      <c r="N148" s="154" t="s">
        <v>1999</v>
      </c>
      <c r="Q148" s="154">
        <v>80</v>
      </c>
      <c r="R148" s="154">
        <v>1.1716767223862801</v>
      </c>
      <c r="Z148" s="154">
        <v>149.73824816216</v>
      </c>
      <c r="AA148" s="154">
        <v>1.0159983053336901</v>
      </c>
      <c r="AD148" s="154" t="s">
        <v>1999</v>
      </c>
    </row>
    <row r="149" spans="1:31">
      <c r="A149" s="154">
        <v>80</v>
      </c>
      <c r="B149" s="154">
        <v>-2.5999999999999999E-2</v>
      </c>
      <c r="G149" s="154">
        <v>1149952.5568447199</v>
      </c>
      <c r="H149" s="154">
        <v>6751700</v>
      </c>
      <c r="K149" s="154">
        <v>6881756.9735596702</v>
      </c>
      <c r="N149" s="154" t="s">
        <v>1999</v>
      </c>
      <c r="Q149" s="154">
        <v>80</v>
      </c>
      <c r="R149" s="154">
        <v>1.2083000608471599</v>
      </c>
      <c r="Z149" s="154">
        <v>149.73824816216</v>
      </c>
      <c r="AA149" s="154">
        <v>1.0192628484025801</v>
      </c>
      <c r="AD149" s="154" t="s">
        <v>1999</v>
      </c>
    </row>
    <row r="150" spans="1:31">
      <c r="A150" s="154">
        <v>80</v>
      </c>
      <c r="B150" s="154">
        <v>1E-3</v>
      </c>
      <c r="G150" s="154">
        <v>1248501.70321462</v>
      </c>
      <c r="H150" s="154">
        <v>6941000</v>
      </c>
      <c r="K150" s="154">
        <v>7671844.1368228104</v>
      </c>
      <c r="N150" s="154" t="s">
        <v>1999</v>
      </c>
      <c r="Q150" s="154">
        <v>80</v>
      </c>
      <c r="R150" s="154">
        <v>1.13826683364875</v>
      </c>
      <c r="Z150" s="154">
        <v>162.570583241961</v>
      </c>
      <c r="AA150" s="154">
        <v>1.1052937814180701</v>
      </c>
      <c r="AD150" s="154" t="s">
        <v>1999</v>
      </c>
    </row>
    <row r="151" spans="1:31">
      <c r="A151" s="154">
        <v>80</v>
      </c>
      <c r="B151" s="154">
        <v>-1.7999999999999999E-2</v>
      </c>
      <c r="G151" s="154">
        <v>1454099.85263506</v>
      </c>
      <c r="H151" s="154">
        <v>7950600</v>
      </c>
      <c r="K151" s="154">
        <v>8826418.3263821099</v>
      </c>
      <c r="N151" s="154" t="s">
        <v>1999</v>
      </c>
      <c r="Q151" s="154">
        <v>80</v>
      </c>
      <c r="R151" s="154">
        <v>1.1223999568373499</v>
      </c>
      <c r="Z151" s="154">
        <v>189.342041365477</v>
      </c>
      <c r="AA151" s="154">
        <v>1.11015751344328</v>
      </c>
      <c r="AD151" s="154" t="s">
        <v>1999</v>
      </c>
    </row>
    <row r="152" spans="1:31">
      <c r="A152" s="154">
        <v>80</v>
      </c>
      <c r="B152" s="154">
        <v>-2.5999999999999999E-2</v>
      </c>
      <c r="G152" s="154">
        <v>1493996.9171136001</v>
      </c>
      <c r="H152" s="154">
        <v>8171450</v>
      </c>
      <c r="K152" s="154">
        <v>8979702.2806377504</v>
      </c>
      <c r="N152" s="154" t="s">
        <v>1999</v>
      </c>
      <c r="Q152" s="154">
        <v>80</v>
      </c>
      <c r="R152" s="154">
        <v>1.13427786832708</v>
      </c>
      <c r="Z152" s="154">
        <v>194.53713963824501</v>
      </c>
      <c r="AA152" s="154">
        <v>1.0989117330018201</v>
      </c>
      <c r="AD152" s="154" t="s">
        <v>1999</v>
      </c>
    </row>
    <row r="153" spans="1:31">
      <c r="A153" s="154">
        <v>80</v>
      </c>
      <c r="B153" s="154">
        <v>-1.2E-2</v>
      </c>
      <c r="G153" s="154">
        <v>1928309.54447036</v>
      </c>
      <c r="H153" s="154">
        <v>9969800</v>
      </c>
      <c r="K153" s="154">
        <v>11697015.4646846</v>
      </c>
      <c r="N153" s="154" t="s">
        <v>1999</v>
      </c>
      <c r="Q153" s="154">
        <v>80</v>
      </c>
      <c r="R153" s="154">
        <v>1.0550140713223</v>
      </c>
      <c r="Z153" s="154">
        <v>251.090091834417</v>
      </c>
      <c r="AA153" s="154">
        <v>1.17324474560018</v>
      </c>
      <c r="AD153" s="154" t="s">
        <v>1999</v>
      </c>
    </row>
    <row r="154" spans="1:31">
      <c r="A154" s="154">
        <v>365.33333333333297</v>
      </c>
      <c r="B154" s="154">
        <v>-3.1E-2</v>
      </c>
      <c r="G154" s="154">
        <v>2860183.1138484902</v>
      </c>
      <c r="J154" s="154">
        <v>3753962.1</v>
      </c>
      <c r="M154" s="154">
        <v>5959564.8265646202</v>
      </c>
      <c r="N154" s="154" t="s">
        <v>1999</v>
      </c>
      <c r="Q154" s="154">
        <v>365.33333333333297</v>
      </c>
      <c r="R154" s="154">
        <v>1.64660199640591</v>
      </c>
      <c r="Z154" s="154">
        <v>317.62014843501998</v>
      </c>
      <c r="AC154" s="154">
        <v>1.58753995586813</v>
      </c>
      <c r="AD154" s="154" t="s">
        <v>1999</v>
      </c>
    </row>
    <row r="155" spans="1:31">
      <c r="A155" s="154">
        <v>365.33333333333297</v>
      </c>
      <c r="B155" s="154">
        <v>-8.6999999999999994E-2</v>
      </c>
      <c r="G155" s="154">
        <v>2865242.4532118998</v>
      </c>
      <c r="J155" s="154">
        <v>3523677.03</v>
      </c>
      <c r="M155" s="154">
        <v>5712986.8110615397</v>
      </c>
      <c r="N155" s="154" t="s">
        <v>1999</v>
      </c>
      <c r="O155" s="154" t="s">
        <v>1222</v>
      </c>
      <c r="Q155" s="154">
        <v>365.33333333333297</v>
      </c>
      <c r="R155" s="154">
        <v>1.69534040676583</v>
      </c>
      <c r="Z155" s="154">
        <v>318.18198243502098</v>
      </c>
      <c r="AC155" s="154">
        <v>1.62131397469806</v>
      </c>
      <c r="AD155" s="154" t="s">
        <v>1999</v>
      </c>
      <c r="AE155" s="154" t="s">
        <v>1222</v>
      </c>
    </row>
    <row r="156" spans="1:31">
      <c r="A156" s="154">
        <v>365.33333333333297</v>
      </c>
      <c r="B156" s="154">
        <v>-8.7999999999999995E-2</v>
      </c>
      <c r="G156" s="154">
        <v>2865242.4532118998</v>
      </c>
      <c r="J156" s="154">
        <v>3722416.2</v>
      </c>
      <c r="M156" s="154">
        <v>5857856.4964843104</v>
      </c>
      <c r="N156" s="154" t="s">
        <v>1999</v>
      </c>
      <c r="Q156" s="154">
        <v>365.33333333333297</v>
      </c>
      <c r="R156" s="154">
        <v>1.6576180653670201</v>
      </c>
      <c r="Z156" s="154">
        <v>318.18198243502098</v>
      </c>
      <c r="AC156" s="154">
        <v>1.5736704822218199</v>
      </c>
      <c r="AD156" s="154" t="s">
        <v>1999</v>
      </c>
    </row>
    <row r="157" spans="1:31">
      <c r="A157" s="154">
        <v>365.33333333333297</v>
      </c>
      <c r="B157" s="154">
        <v>-9.6000000000000002E-2</v>
      </c>
      <c r="G157" s="154">
        <v>2869795.91627124</v>
      </c>
      <c r="J157" s="154">
        <v>2429034.2999999998</v>
      </c>
      <c r="M157" s="154">
        <v>4118039.9982101601</v>
      </c>
      <c r="N157" s="154" t="s">
        <v>1999</v>
      </c>
      <c r="Q157" s="154">
        <v>365.33333333333297</v>
      </c>
      <c r="R157" s="154">
        <v>1.64756687677834</v>
      </c>
      <c r="Z157" s="154">
        <v>318.68763943502103</v>
      </c>
      <c r="AC157" s="154">
        <v>1.69534040676583</v>
      </c>
      <c r="AD157" s="154" t="s">
        <v>1999</v>
      </c>
    </row>
    <row r="158" spans="1:31">
      <c r="A158" s="154">
        <v>365.33333333333297</v>
      </c>
      <c r="B158" s="154">
        <v>-4.3999999999999997E-2</v>
      </c>
      <c r="E158" s="154" t="s">
        <v>1222</v>
      </c>
      <c r="G158" s="154">
        <v>2884974.5016791499</v>
      </c>
      <c r="J158" s="154">
        <v>2492126.1</v>
      </c>
      <c r="M158" s="154">
        <v>4103539.8115552701</v>
      </c>
      <c r="N158" s="154" t="s">
        <v>1999</v>
      </c>
      <c r="Q158" s="154">
        <v>365.33333333333297</v>
      </c>
      <c r="R158" s="154">
        <v>1.62131397469806</v>
      </c>
      <c r="U158" s="154" t="s">
        <v>1222</v>
      </c>
      <c r="Z158" s="154">
        <v>320.37320443502102</v>
      </c>
      <c r="AC158" s="154">
        <v>1.64660199640591</v>
      </c>
      <c r="AD158" s="154" t="s">
        <v>1999</v>
      </c>
    </row>
    <row r="159" spans="1:31">
      <c r="A159" s="154">
        <v>365.33333333333297</v>
      </c>
      <c r="B159" s="154">
        <v>-0.06</v>
      </c>
      <c r="G159" s="154">
        <v>2884974.5016791499</v>
      </c>
      <c r="J159" s="154">
        <v>2996860.5</v>
      </c>
      <c r="M159" s="154">
        <v>4967650.1041848296</v>
      </c>
      <c r="N159" s="154" t="s">
        <v>1999</v>
      </c>
      <c r="Q159" s="154">
        <v>365.33333333333297</v>
      </c>
      <c r="R159" s="154">
        <v>1.5736704822218199</v>
      </c>
      <c r="Z159" s="154">
        <v>320.37320443502102</v>
      </c>
      <c r="AC159" s="154">
        <v>1.6576180653670201</v>
      </c>
      <c r="AD159" s="154" t="s">
        <v>1999</v>
      </c>
    </row>
    <row r="160" spans="1:31">
      <c r="A160" s="154">
        <v>365.33333333333297</v>
      </c>
      <c r="B160" s="154">
        <v>-0.105</v>
      </c>
      <c r="G160" s="154">
        <v>2890034.13820897</v>
      </c>
      <c r="J160" s="154">
        <v>3091498.2</v>
      </c>
      <c r="M160" s="154">
        <v>5093450.0339398701</v>
      </c>
      <c r="N160" s="154" t="s">
        <v>1999</v>
      </c>
      <c r="Q160" s="154">
        <v>365.33333333333297</v>
      </c>
      <c r="R160" s="154">
        <v>1.58753995586813</v>
      </c>
      <c r="Z160" s="154">
        <v>320.93507143502097</v>
      </c>
      <c r="AC160" s="154">
        <v>1.64756687677834</v>
      </c>
      <c r="AD160" s="154" t="s">
        <v>1999</v>
      </c>
    </row>
    <row r="161" spans="1:30">
      <c r="A161" s="154">
        <v>365.33333333333297</v>
      </c>
      <c r="C161" s="154">
        <v>-8.5999999999999993E-2</v>
      </c>
      <c r="G161" s="154">
        <v>3664975.1957174302</v>
      </c>
      <c r="J161" s="154">
        <v>3722416.2</v>
      </c>
      <c r="M161" s="154">
        <v>6461601.5697136298</v>
      </c>
      <c r="N161" s="154" t="s">
        <v>2015</v>
      </c>
      <c r="Q161" s="154">
        <v>365.33333333333297</v>
      </c>
      <c r="S161" s="154">
        <v>1.8773305141633301</v>
      </c>
      <c r="Z161" s="154">
        <v>326.660740146759</v>
      </c>
      <c r="AC161" s="154">
        <v>1.73586219878197</v>
      </c>
      <c r="AD161" s="154" t="s">
        <v>2015</v>
      </c>
    </row>
    <row r="162" spans="1:30">
      <c r="A162" s="154">
        <v>365.33333333333297</v>
      </c>
      <c r="C162" s="154">
        <v>-0.114</v>
      </c>
      <c r="G162" s="154">
        <v>3676964.6359355198</v>
      </c>
      <c r="J162" s="154">
        <v>3659324.4</v>
      </c>
      <c r="M162" s="154">
        <v>6577232.2883574301</v>
      </c>
      <c r="N162" s="154" t="s">
        <v>2015</v>
      </c>
      <c r="Q162" s="154">
        <v>365.33333333333297</v>
      </c>
      <c r="S162" s="154">
        <v>1.8497323737877001</v>
      </c>
      <c r="Z162" s="154">
        <v>327.72936386354797</v>
      </c>
      <c r="AC162" s="154">
        <v>1.7973897827581</v>
      </c>
      <c r="AD162" s="154" t="s">
        <v>2015</v>
      </c>
    </row>
    <row r="163" spans="1:30">
      <c r="A163" s="154">
        <v>365.33333333333297</v>
      </c>
      <c r="C163" s="154">
        <v>-0.156</v>
      </c>
      <c r="G163" s="154">
        <v>3683275.0520715099</v>
      </c>
      <c r="J163" s="154">
        <v>3028406.4</v>
      </c>
      <c r="M163" s="154">
        <v>5601741.3590658503</v>
      </c>
      <c r="N163" s="154" t="s">
        <v>2015</v>
      </c>
      <c r="Q163" s="154">
        <v>365.33333333333297</v>
      </c>
      <c r="S163" s="154">
        <v>1.8818348297026</v>
      </c>
      <c r="Z163" s="154">
        <v>328.29181383811402</v>
      </c>
      <c r="AC163" s="154">
        <v>1.8497323737877001</v>
      </c>
      <c r="AD163" s="154" t="s">
        <v>2015</v>
      </c>
    </row>
    <row r="164" spans="1:30">
      <c r="A164" s="154">
        <v>365.33333333333297</v>
      </c>
      <c r="C164" s="154">
        <v>-7.5999999999999998E-2</v>
      </c>
      <c r="G164" s="154">
        <v>3689585.5892201802</v>
      </c>
      <c r="J164" s="154">
        <v>2492126.1</v>
      </c>
      <c r="M164" s="154">
        <v>4678544.3726728503</v>
      </c>
      <c r="N164" s="154" t="s">
        <v>2015</v>
      </c>
      <c r="Q164" s="154">
        <v>365.33333333333297</v>
      </c>
      <c r="S164" s="154">
        <v>1.73586219878197</v>
      </c>
      <c r="Z164" s="154">
        <v>328.85427459859</v>
      </c>
      <c r="AC164" s="154">
        <v>1.8773305141633301</v>
      </c>
      <c r="AD164" s="154" t="s">
        <v>2015</v>
      </c>
    </row>
    <row r="165" spans="1:30">
      <c r="A165" s="154">
        <v>365.33333333333297</v>
      </c>
      <c r="C165" s="154">
        <v>-9.7000000000000003E-2</v>
      </c>
      <c r="G165" s="154">
        <v>3689585.5892201802</v>
      </c>
      <c r="J165" s="154">
        <v>3028406.4</v>
      </c>
      <c r="M165" s="154">
        <v>5698960.64201428</v>
      </c>
      <c r="N165" s="154" t="s">
        <v>2015</v>
      </c>
      <c r="Q165" s="154">
        <v>365.33333333333297</v>
      </c>
      <c r="S165" s="154">
        <v>1.75534401552278</v>
      </c>
      <c r="Z165" s="154">
        <v>328.85427459859</v>
      </c>
      <c r="AC165" s="154">
        <v>1.8818348297026</v>
      </c>
      <c r="AD165" s="154" t="s">
        <v>2015</v>
      </c>
    </row>
    <row r="166" spans="1:30">
      <c r="A166" s="154">
        <v>365.33333333333297</v>
      </c>
      <c r="C166" s="154">
        <v>-0.13800000000000001</v>
      </c>
      <c r="G166" s="154">
        <v>3702207.0067202901</v>
      </c>
      <c r="J166" s="154">
        <v>3753962.1</v>
      </c>
      <c r="M166" s="154">
        <v>6589494.9067343203</v>
      </c>
      <c r="N166" s="154" t="s">
        <v>2015</v>
      </c>
      <c r="Q166" s="154">
        <v>365.33333333333297</v>
      </c>
      <c r="S166" s="154">
        <v>1.7973897827581</v>
      </c>
      <c r="Z166" s="154">
        <v>329.97922670934503</v>
      </c>
      <c r="AC166" s="154">
        <v>1.75534401552278</v>
      </c>
      <c r="AD166" s="154" t="s">
        <v>2015</v>
      </c>
    </row>
    <row r="167" spans="1:30">
      <c r="A167" s="154">
        <v>365.33333333333297</v>
      </c>
      <c r="C167" s="154">
        <v>-0.11899999999999999</v>
      </c>
      <c r="G167" s="154">
        <v>5379122.4370967699</v>
      </c>
      <c r="J167" s="154">
        <v>3564686.7</v>
      </c>
      <c r="M167" s="154">
        <v>7706849.9348938297</v>
      </c>
      <c r="N167" s="154" t="s">
        <v>2015</v>
      </c>
      <c r="Q167" s="154">
        <v>365.33333333333297</v>
      </c>
      <c r="S167" s="154">
        <v>2.0870455596022901</v>
      </c>
      <c r="Z167" s="154">
        <v>334.86447729169299</v>
      </c>
      <c r="AC167" s="154">
        <v>2.1619992396228902</v>
      </c>
      <c r="AD167" s="154" t="s">
        <v>2015</v>
      </c>
    </row>
    <row r="168" spans="1:30">
      <c r="A168" s="154">
        <v>365.33333333333297</v>
      </c>
      <c r="C168" s="154">
        <v>-0.33800000000000002</v>
      </c>
      <c r="G168" s="154">
        <v>5388166.55481508</v>
      </c>
      <c r="J168" s="154">
        <v>3533140.8</v>
      </c>
      <c r="M168" s="154">
        <v>7244332.8129443796</v>
      </c>
      <c r="N168" s="154" t="s">
        <v>2015</v>
      </c>
      <c r="Q168" s="154">
        <v>365.33333333333297</v>
      </c>
      <c r="S168" s="154">
        <v>2.2971744006133501</v>
      </c>
      <c r="Z168" s="154">
        <v>335.42749733589602</v>
      </c>
      <c r="AC168" s="154">
        <v>2.0503945987503198</v>
      </c>
      <c r="AD168" s="154" t="s">
        <v>2015</v>
      </c>
    </row>
    <row r="169" spans="1:30">
      <c r="A169" s="154">
        <v>365.33333333333297</v>
      </c>
      <c r="C169" s="154">
        <v>-0.23100000000000001</v>
      </c>
      <c r="G169" s="154">
        <v>5397210.9186108699</v>
      </c>
      <c r="J169" s="154">
        <v>2996860.5</v>
      </c>
      <c r="M169" s="154">
        <v>6254584.3992725099</v>
      </c>
      <c r="N169" s="154" t="s">
        <v>2015</v>
      </c>
      <c r="Q169" s="154">
        <v>365.33333333333297</v>
      </c>
      <c r="S169" s="154">
        <v>2.0503945987503198</v>
      </c>
      <c r="Z169" s="154">
        <v>335.99053269906699</v>
      </c>
      <c r="AC169" s="154">
        <v>2.0870455596022901</v>
      </c>
      <c r="AD169" s="154" t="s">
        <v>2015</v>
      </c>
    </row>
    <row r="170" spans="1:30">
      <c r="A170" s="154">
        <v>365.33333333333297</v>
      </c>
      <c r="C170" s="154">
        <v>-0.35099999999999998</v>
      </c>
      <c r="G170" s="154">
        <v>5406255.5234602401</v>
      </c>
      <c r="J170" s="154">
        <v>2776039.2</v>
      </c>
      <c r="M170" s="154">
        <v>6377046.1853391696</v>
      </c>
      <c r="N170" s="154" t="s">
        <v>2015</v>
      </c>
      <c r="Q170" s="154">
        <v>365.33333333333297</v>
      </c>
      <c r="S170" s="154">
        <v>2.1312855932115902</v>
      </c>
      <c r="Z170" s="154">
        <v>336.55358306845602</v>
      </c>
      <c r="AC170" s="154">
        <v>2.2971744006133501</v>
      </c>
      <c r="AD170" s="154" t="s">
        <v>2015</v>
      </c>
    </row>
    <row r="171" spans="1:30">
      <c r="A171" s="154">
        <v>365.33333333333297</v>
      </c>
      <c r="C171" s="154">
        <v>-0.38700000000000001</v>
      </c>
      <c r="G171" s="154">
        <v>5432486.19243747</v>
      </c>
      <c r="J171" s="154">
        <v>3533140.8</v>
      </c>
      <c r="M171" s="154">
        <v>7530132.0858280696</v>
      </c>
      <c r="N171" s="154" t="s">
        <v>2015</v>
      </c>
      <c r="Q171" s="154">
        <v>365.33333333333297</v>
      </c>
      <c r="S171" s="154">
        <v>2.1619992396228902</v>
      </c>
      <c r="Z171" s="154">
        <v>338.18651099653101</v>
      </c>
      <c r="AC171" s="154">
        <v>2.1312855932115902</v>
      </c>
      <c r="AD171" s="154" t="s">
        <v>2015</v>
      </c>
    </row>
  </sheetData>
  <phoneticPr fontId="1"/>
  <pageMargins left="0.7" right="0.7" top="0.75" bottom="0.75" header="0.3" footer="0.3"/>
  <drawing r:id="rId1"/>
  <tableParts count="1">
    <tablePart r:id="rId2"/>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FBA72-E2FA-4277-B640-81F0351EDCE6}">
  <dimension ref="A1:S69"/>
  <sheetViews>
    <sheetView showGridLines="0" workbookViewId="0">
      <pane ySplit="7" topLeftCell="A36" activePane="bottomLeft" state="frozen"/>
      <selection pane="bottomLeft"/>
    </sheetView>
  </sheetViews>
  <sheetFormatPr defaultRowHeight="13.5"/>
  <cols>
    <col min="1" max="1" width="3" customWidth="1"/>
    <col min="2" max="2" width="15" customWidth="1"/>
    <col min="3" max="6" width="7" customWidth="1"/>
    <col min="7" max="9" width="2.125" customWidth="1"/>
    <col min="10" max="11" width="5" customWidth="1"/>
    <col min="12" max="19" width="2.125" customWidth="1"/>
  </cols>
  <sheetData>
    <row r="1" spans="1:19" ht="17.25">
      <c r="A1" s="150" t="s">
        <v>2181</v>
      </c>
    </row>
    <row r="2" spans="1:19">
      <c r="A2" t="s">
        <v>2182</v>
      </c>
    </row>
    <row r="4" spans="1:19" ht="409.5">
      <c r="A4" s="9" t="s">
        <v>2183</v>
      </c>
      <c r="B4" s="9"/>
      <c r="C4" s="9"/>
      <c r="D4" s="9"/>
      <c r="E4" s="9"/>
      <c r="F4" s="9"/>
      <c r="G4" s="9"/>
      <c r="H4" s="9"/>
      <c r="I4" s="9"/>
      <c r="J4" s="9"/>
      <c r="K4" s="9"/>
      <c r="L4" s="9"/>
      <c r="M4" s="9"/>
      <c r="N4" s="9"/>
      <c r="O4" s="9"/>
      <c r="P4" s="9"/>
      <c r="Q4" s="9"/>
      <c r="R4" s="9"/>
      <c r="S4" s="9"/>
    </row>
    <row r="6" spans="1:19">
      <c r="A6" s="151" t="s">
        <v>2184</v>
      </c>
      <c r="B6" s="151"/>
      <c r="C6" s="151"/>
      <c r="D6" s="151"/>
      <c r="E6" s="151"/>
      <c r="F6" s="151"/>
      <c r="G6" s="151"/>
      <c r="H6" s="151"/>
      <c r="I6" s="151"/>
      <c r="J6" s="151"/>
      <c r="K6" s="151"/>
      <c r="L6" s="151"/>
      <c r="M6" s="151"/>
      <c r="N6" s="151"/>
      <c r="O6" s="151"/>
      <c r="P6" s="151"/>
      <c r="Q6" s="151"/>
      <c r="R6" s="151"/>
      <c r="S6" s="151"/>
    </row>
    <row r="7" spans="1:19">
      <c r="A7" s="152" t="s">
        <v>1980</v>
      </c>
      <c r="B7" s="152" t="s">
        <v>1982</v>
      </c>
      <c r="C7" s="152" t="s">
        <v>393</v>
      </c>
      <c r="D7" s="152" t="s">
        <v>2185</v>
      </c>
      <c r="E7" s="152" t="s">
        <v>2186</v>
      </c>
      <c r="F7" s="152" t="s">
        <v>2187</v>
      </c>
      <c r="G7" s="152" t="s">
        <v>2035</v>
      </c>
      <c r="H7" s="152" t="s">
        <v>2188</v>
      </c>
      <c r="I7" s="152" t="s">
        <v>2189</v>
      </c>
      <c r="J7" s="152" t="s">
        <v>2036</v>
      </c>
      <c r="K7" s="152" t="s">
        <v>2190</v>
      </c>
      <c r="L7" s="152" t="s">
        <v>2191</v>
      </c>
      <c r="M7" s="152" t="s">
        <v>2192</v>
      </c>
      <c r="N7" s="152" t="s">
        <v>2193</v>
      </c>
      <c r="O7" s="152" t="s">
        <v>2194</v>
      </c>
      <c r="P7" s="152" t="s">
        <v>2037</v>
      </c>
      <c r="Q7" s="152" t="s">
        <v>2195</v>
      </c>
      <c r="R7" s="152" t="s">
        <v>2196</v>
      </c>
      <c r="S7" s="152" t="s">
        <v>2197</v>
      </c>
    </row>
    <row r="8" spans="1:19">
      <c r="A8" t="s">
        <v>1999</v>
      </c>
      <c r="B8" t="s">
        <v>1998</v>
      </c>
      <c r="C8" s="23">
        <v>86</v>
      </c>
      <c r="D8" s="62">
        <v>68.59258848803114</v>
      </c>
      <c r="E8" s="62">
        <v>64.516129032258107</v>
      </c>
      <c r="F8" s="62">
        <v>80</v>
      </c>
      <c r="G8" s="62">
        <v>61.006215841557058</v>
      </c>
      <c r="H8" s="62">
        <v>5.8532517687890504</v>
      </c>
      <c r="I8" s="62">
        <v>251.090091834417</v>
      </c>
      <c r="J8" s="62">
        <v>-4.6162790697674419E-3</v>
      </c>
      <c r="K8" s="157">
        <v>2.4E-2</v>
      </c>
      <c r="L8" s="62">
        <v>-0.45700000000000002</v>
      </c>
      <c r="M8" s="62">
        <v>0.13700000000000001</v>
      </c>
      <c r="N8" s="62">
        <v>3952041.0465116277</v>
      </c>
      <c r="O8" s="62">
        <v>3817550</v>
      </c>
      <c r="P8" s="62">
        <v>0.98568572082753092</v>
      </c>
      <c r="Q8" s="62">
        <v>1.0100026572644052</v>
      </c>
      <c r="R8" s="62">
        <v>0.71644225635232806</v>
      </c>
      <c r="S8" s="62">
        <v>1.2083000608471599</v>
      </c>
    </row>
    <row r="9" spans="1:19">
      <c r="A9" t="s">
        <v>1999</v>
      </c>
      <c r="B9" t="s">
        <v>2024</v>
      </c>
      <c r="C9" s="23">
        <v>0</v>
      </c>
      <c r="D9" s="62"/>
      <c r="E9" s="62"/>
      <c r="F9" s="62"/>
      <c r="G9" s="62"/>
      <c r="H9" s="62"/>
      <c r="I9" s="62"/>
      <c r="J9" s="62"/>
      <c r="K9" s="157"/>
      <c r="L9" s="62"/>
      <c r="M9" s="62"/>
      <c r="N9" s="62"/>
      <c r="O9" s="62"/>
      <c r="P9" s="62"/>
      <c r="Q9" s="62"/>
      <c r="R9" s="62"/>
      <c r="S9" s="62"/>
    </row>
    <row r="10" spans="1:19">
      <c r="A10" t="s">
        <v>1999</v>
      </c>
      <c r="B10" t="s">
        <v>2010</v>
      </c>
      <c r="C10" s="23">
        <v>7</v>
      </c>
      <c r="D10" s="62">
        <v>365.33333333333297</v>
      </c>
      <c r="E10" s="62">
        <v>365.33333333333297</v>
      </c>
      <c r="F10" s="62">
        <v>365.33333333333297</v>
      </c>
      <c r="G10" s="62">
        <v>319.19331900644937</v>
      </c>
      <c r="H10" s="62">
        <v>317.62014843501998</v>
      </c>
      <c r="I10" s="62">
        <v>320.93507143502097</v>
      </c>
      <c r="J10" s="62">
        <v>-7.2999999999999995E-2</v>
      </c>
      <c r="K10" s="157">
        <v>-8.6999999999999994E-2</v>
      </c>
      <c r="L10" s="62">
        <v>-0.105</v>
      </c>
      <c r="M10" s="62">
        <v>-3.1E-2</v>
      </c>
      <c r="N10" s="62">
        <v>3144224.9185714289</v>
      </c>
      <c r="O10" s="62">
        <v>3091498.2</v>
      </c>
      <c r="P10" s="62">
        <v>1.6328073940150156</v>
      </c>
      <c r="Q10" s="62">
        <v>1.64660199640591</v>
      </c>
      <c r="R10" s="62">
        <v>1.5736704822218199</v>
      </c>
      <c r="S10" s="62">
        <v>1.69534040676583</v>
      </c>
    </row>
    <row r="11" spans="1:19">
      <c r="A11" t="s">
        <v>2015</v>
      </c>
      <c r="B11" t="s">
        <v>1998</v>
      </c>
      <c r="C11" s="23">
        <v>0</v>
      </c>
      <c r="D11" s="62"/>
      <c r="E11" s="62"/>
      <c r="F11" s="62"/>
      <c r="G11" s="62"/>
      <c r="H11" s="62"/>
      <c r="I11" s="62"/>
      <c r="J11" s="62"/>
      <c r="K11" s="157"/>
      <c r="L11" s="62"/>
      <c r="M11" s="62"/>
      <c r="N11" s="62"/>
      <c r="O11" s="62"/>
      <c r="P11" s="62"/>
      <c r="Q11" s="62"/>
      <c r="R11" s="62"/>
      <c r="S11" s="62"/>
    </row>
    <row r="12" spans="1:19">
      <c r="A12" t="s">
        <v>2015</v>
      </c>
      <c r="B12" t="s">
        <v>2024</v>
      </c>
      <c r="C12" s="23">
        <v>0</v>
      </c>
      <c r="D12" s="62"/>
      <c r="E12" s="62"/>
      <c r="F12" s="62"/>
      <c r="G12" s="62"/>
      <c r="H12" s="62"/>
      <c r="I12" s="62"/>
      <c r="J12" s="62"/>
      <c r="K12" s="157"/>
      <c r="L12" s="62"/>
      <c r="M12" s="62"/>
      <c r="N12" s="62"/>
      <c r="O12" s="62"/>
      <c r="P12" s="62"/>
      <c r="Q12" s="62"/>
      <c r="R12" s="62"/>
      <c r="S12" s="62"/>
    </row>
    <row r="13" spans="1:19">
      <c r="A13" t="s">
        <v>2015</v>
      </c>
      <c r="B13" t="s">
        <v>2010</v>
      </c>
      <c r="C13" s="23">
        <v>11</v>
      </c>
      <c r="D13" s="62">
        <v>365.33333333333297</v>
      </c>
      <c r="E13" s="62">
        <v>365.33333333333297</v>
      </c>
      <c r="F13" s="62">
        <v>365.33333333333297</v>
      </c>
      <c r="G13" s="62">
        <v>331.94475410423541</v>
      </c>
      <c r="H13" s="62">
        <v>326.660740146759</v>
      </c>
      <c r="I13" s="62">
        <v>338.18651099653101</v>
      </c>
      <c r="J13" s="62">
        <v>-0.19027272727272726</v>
      </c>
      <c r="K13" s="157">
        <v>-0.13800000000000001</v>
      </c>
      <c r="L13" s="62">
        <v>-0.38700000000000001</v>
      </c>
      <c r="M13" s="62">
        <v>-7.5999999999999998E-2</v>
      </c>
      <c r="N13" s="62">
        <v>3280773.6</v>
      </c>
      <c r="O13" s="62">
        <v>3533140.8</v>
      </c>
      <c r="P13" s="62">
        <v>1.9659448278651745</v>
      </c>
      <c r="Q13" s="62">
        <v>1.8818348297026</v>
      </c>
      <c r="R13" s="62">
        <v>1.73586219878197</v>
      </c>
      <c r="S13" s="62">
        <v>2.2971744006133501</v>
      </c>
    </row>
    <row r="14" spans="1:19">
      <c r="A14" t="s">
        <v>2025</v>
      </c>
      <c r="B14" t="s">
        <v>1998</v>
      </c>
      <c r="C14" s="23">
        <v>0</v>
      </c>
      <c r="D14" s="62"/>
      <c r="E14" s="62"/>
      <c r="F14" s="62"/>
      <c r="G14" s="62"/>
      <c r="H14" s="62"/>
      <c r="I14" s="62"/>
      <c r="J14" s="62"/>
      <c r="K14" s="157"/>
      <c r="L14" s="62"/>
      <c r="M14" s="62"/>
      <c r="N14" s="62"/>
      <c r="O14" s="62"/>
      <c r="P14" s="62"/>
      <c r="Q14" s="62"/>
      <c r="R14" s="62"/>
      <c r="S14" s="62"/>
    </row>
    <row r="15" spans="1:19">
      <c r="A15" t="s">
        <v>2025</v>
      </c>
      <c r="B15" t="s">
        <v>2024</v>
      </c>
      <c r="C15" s="23">
        <v>0</v>
      </c>
      <c r="D15" s="62"/>
      <c r="E15" s="62"/>
      <c r="F15" s="62"/>
      <c r="G15" s="62"/>
      <c r="H15" s="62"/>
      <c r="I15" s="62"/>
      <c r="J15" s="62"/>
      <c r="K15" s="157"/>
      <c r="L15" s="62"/>
      <c r="M15" s="62"/>
      <c r="N15" s="62"/>
      <c r="O15" s="62"/>
      <c r="P15" s="62"/>
      <c r="Q15" s="62"/>
      <c r="R15" s="62"/>
      <c r="S15" s="62"/>
    </row>
    <row r="16" spans="1:19">
      <c r="A16" t="s">
        <v>2025</v>
      </c>
      <c r="B16" t="s">
        <v>2010</v>
      </c>
      <c r="C16" s="23">
        <v>0</v>
      </c>
      <c r="D16" s="62"/>
      <c r="E16" s="62"/>
      <c r="F16" s="62"/>
      <c r="G16" s="62"/>
      <c r="H16" s="62"/>
      <c r="I16" s="62"/>
      <c r="J16" s="62"/>
      <c r="K16" s="157"/>
      <c r="L16" s="62"/>
      <c r="M16" s="62"/>
      <c r="N16" s="62"/>
      <c r="O16" s="62"/>
      <c r="P16" s="62"/>
      <c r="Q16" s="62"/>
      <c r="R16" s="62"/>
      <c r="S16" s="62"/>
    </row>
    <row r="19" spans="1:12">
      <c r="A19" s="151" t="s">
        <v>2198</v>
      </c>
      <c r="B19" s="151"/>
      <c r="C19" s="151"/>
      <c r="D19" s="151"/>
      <c r="E19" s="151"/>
      <c r="F19" s="151"/>
      <c r="G19" s="151"/>
      <c r="H19" s="151"/>
      <c r="I19" s="151"/>
      <c r="J19" s="151"/>
      <c r="K19" s="151"/>
      <c r="L19" s="151"/>
    </row>
    <row r="20" spans="1:12">
      <c r="A20" s="152" t="s">
        <v>1979</v>
      </c>
      <c r="B20" s="152" t="s">
        <v>393</v>
      </c>
      <c r="C20" s="152" t="s">
        <v>2199</v>
      </c>
      <c r="D20" s="152" t="s">
        <v>2185</v>
      </c>
      <c r="E20" s="152" t="s">
        <v>2035</v>
      </c>
      <c r="F20" s="152" t="s">
        <v>2036</v>
      </c>
      <c r="G20" s="152" t="s">
        <v>2193</v>
      </c>
      <c r="H20" s="152" t="s">
        <v>2037</v>
      </c>
      <c r="I20" s="152" t="s">
        <v>2195</v>
      </c>
      <c r="J20" s="152" t="s">
        <v>2200</v>
      </c>
      <c r="K20" s="152" t="s">
        <v>2201</v>
      </c>
      <c r="L20" s="152" t="s">
        <v>2202</v>
      </c>
    </row>
    <row r="21" spans="1:12">
      <c r="A21" t="s">
        <v>2010</v>
      </c>
      <c r="B21" s="23">
        <v>18</v>
      </c>
      <c r="C21" t="s">
        <v>2203</v>
      </c>
      <c r="D21" s="62">
        <v>365.33333333333297</v>
      </c>
      <c r="E21" s="62">
        <v>326.98586267731861</v>
      </c>
      <c r="F21" s="62">
        <v>-0.14466666666666667</v>
      </c>
      <c r="G21" s="62">
        <v>3227671.335</v>
      </c>
      <c r="H21" s="62">
        <v>1.8363913813678907</v>
      </c>
      <c r="I21" s="62">
        <v>1.77636689914044</v>
      </c>
      <c r="J21" s="23">
        <v>18</v>
      </c>
      <c r="K21" s="23">
        <v>18</v>
      </c>
      <c r="L21" s="23">
        <v>18</v>
      </c>
    </row>
    <row r="22" spans="1:12">
      <c r="A22" t="s">
        <v>1998</v>
      </c>
      <c r="B22" s="23">
        <v>86</v>
      </c>
      <c r="C22" t="s">
        <v>1999</v>
      </c>
      <c r="D22" s="62">
        <v>68.59258848803114</v>
      </c>
      <c r="E22" s="62">
        <v>61.006215841557058</v>
      </c>
      <c r="F22" s="62">
        <v>-4.6162790697674419E-3</v>
      </c>
      <c r="G22" s="62">
        <v>3952041.0465116277</v>
      </c>
      <c r="H22" s="62">
        <v>0.98568572082753092</v>
      </c>
      <c r="I22" s="62">
        <v>1.0100026572644052</v>
      </c>
      <c r="J22" s="23">
        <v>47</v>
      </c>
      <c r="K22" s="23">
        <v>1</v>
      </c>
      <c r="L22" s="23">
        <v>0</v>
      </c>
    </row>
    <row r="27" spans="1:12">
      <c r="A27" s="151" t="s">
        <v>2204</v>
      </c>
      <c r="B27" s="151"/>
      <c r="C27" s="151"/>
      <c r="D27" s="151"/>
      <c r="E27" s="151"/>
      <c r="F27" s="151"/>
      <c r="G27" s="151"/>
      <c r="H27" s="151"/>
      <c r="I27" s="151"/>
      <c r="J27" s="151"/>
    </row>
    <row r="28" spans="1:12">
      <c r="A28" s="152" t="s">
        <v>2205</v>
      </c>
      <c r="B28" s="152" t="s">
        <v>2206</v>
      </c>
      <c r="C28" s="152" t="s">
        <v>2207</v>
      </c>
      <c r="D28" s="152" t="s">
        <v>2208</v>
      </c>
      <c r="E28" s="152" t="s">
        <v>393</v>
      </c>
      <c r="F28" s="152" t="s">
        <v>1333</v>
      </c>
      <c r="G28" s="152" t="s">
        <v>1334</v>
      </c>
      <c r="H28" s="152" t="s">
        <v>2209</v>
      </c>
      <c r="I28" s="152" t="s">
        <v>2210</v>
      </c>
      <c r="J28" s="152" t="s">
        <v>1778</v>
      </c>
    </row>
    <row r="29" spans="1:12" ht="297">
      <c r="A29" t="s">
        <v>2211</v>
      </c>
      <c r="B29" t="s">
        <v>2212</v>
      </c>
      <c r="C29" t="s">
        <v>1772</v>
      </c>
      <c r="D29" t="s">
        <v>1252</v>
      </c>
      <c r="E29" s="23">
        <v>104</v>
      </c>
      <c r="F29" s="96">
        <v>2.8775062871190791E-3</v>
      </c>
      <c r="G29" s="96">
        <v>0.78776186071176579</v>
      </c>
      <c r="H29" s="96">
        <v>0.93287589580723151</v>
      </c>
      <c r="I29" s="96">
        <v>0.87025743697814462</v>
      </c>
      <c r="J29" s="9" t="s">
        <v>2213</v>
      </c>
    </row>
    <row r="30" spans="1:12" ht="297">
      <c r="A30" t="s">
        <v>2214</v>
      </c>
      <c r="B30" t="s">
        <v>2215</v>
      </c>
      <c r="C30" t="s">
        <v>1772</v>
      </c>
      <c r="D30" t="s">
        <v>1252</v>
      </c>
      <c r="E30" s="23">
        <v>93</v>
      </c>
      <c r="F30" s="96">
        <v>2.2086779379913808E-3</v>
      </c>
      <c r="G30" s="96">
        <v>0.83356332755022777</v>
      </c>
      <c r="H30" s="96">
        <v>0.87981991419972938</v>
      </c>
      <c r="I30" s="96">
        <v>0.77408308142241922</v>
      </c>
      <c r="J30" s="9" t="s">
        <v>2213</v>
      </c>
    </row>
    <row r="31" spans="1:12" ht="162">
      <c r="A31" t="s">
        <v>2216</v>
      </c>
      <c r="B31" t="s">
        <v>2217</v>
      </c>
      <c r="C31" t="s">
        <v>1772</v>
      </c>
      <c r="D31" t="s">
        <v>1252</v>
      </c>
      <c r="E31" s="23">
        <v>11</v>
      </c>
      <c r="F31" s="96"/>
      <c r="G31" s="96"/>
      <c r="H31" s="96"/>
      <c r="I31" s="96"/>
      <c r="J31" s="9" t="s">
        <v>2218</v>
      </c>
    </row>
    <row r="32" spans="1:12" ht="297">
      <c r="A32" t="s">
        <v>2219</v>
      </c>
      <c r="B32" t="s">
        <v>2212</v>
      </c>
      <c r="C32" t="s">
        <v>1983</v>
      </c>
      <c r="D32" t="s">
        <v>1252</v>
      </c>
      <c r="E32" s="23">
        <v>104</v>
      </c>
      <c r="F32" s="96">
        <v>2.8602913148057466E-3</v>
      </c>
      <c r="G32" s="96">
        <v>0.82675435383422913</v>
      </c>
      <c r="H32" s="96">
        <v>0.91546843463648386</v>
      </c>
      <c r="I32" s="96">
        <v>0.83808245481577415</v>
      </c>
      <c r="J32" s="9" t="s">
        <v>2213</v>
      </c>
    </row>
    <row r="33" spans="1:10" ht="297">
      <c r="A33" t="s">
        <v>2220</v>
      </c>
      <c r="B33" t="s">
        <v>2215</v>
      </c>
      <c r="C33" t="s">
        <v>1983</v>
      </c>
      <c r="D33" t="s">
        <v>1252</v>
      </c>
      <c r="E33" s="23">
        <v>93</v>
      </c>
      <c r="F33" s="96">
        <v>2.0522051599112232E-3</v>
      </c>
      <c r="G33" s="96">
        <v>0.86931513134190197</v>
      </c>
      <c r="H33" s="96">
        <v>0.8760388500357088</v>
      </c>
      <c r="I33" s="96">
        <v>0.76744406677188715</v>
      </c>
      <c r="J33" s="9" t="s">
        <v>2213</v>
      </c>
    </row>
    <row r="34" spans="1:10" ht="297">
      <c r="A34" t="s">
        <v>2221</v>
      </c>
      <c r="B34" t="s">
        <v>2217</v>
      </c>
      <c r="C34" t="s">
        <v>1983</v>
      </c>
      <c r="D34" t="s">
        <v>1252</v>
      </c>
      <c r="E34" s="23">
        <v>11</v>
      </c>
      <c r="F34" s="96">
        <v>4.0249432619888732E-2</v>
      </c>
      <c r="G34" s="96">
        <v>-11.394643185978783</v>
      </c>
      <c r="H34" s="96">
        <v>0.90895891084027935</v>
      </c>
      <c r="I34" s="96">
        <v>0.82620630159594688</v>
      </c>
      <c r="J34" s="9" t="s">
        <v>2213</v>
      </c>
    </row>
    <row r="35" spans="1:10" ht="297">
      <c r="A35" t="s">
        <v>2222</v>
      </c>
      <c r="B35" t="s">
        <v>2212</v>
      </c>
      <c r="C35" t="s">
        <v>1772</v>
      </c>
      <c r="D35" t="s">
        <v>592</v>
      </c>
      <c r="E35" s="23">
        <v>104</v>
      </c>
      <c r="F35" s="96">
        <v>-4.7419513626708579E-4</v>
      </c>
      <c r="G35" s="96">
        <v>2.8024678795786913E-2</v>
      </c>
      <c r="H35" s="96">
        <v>-0.43393647942317864</v>
      </c>
      <c r="I35" s="96">
        <v>0.18830086817418273</v>
      </c>
      <c r="J35" s="9" t="s">
        <v>2213</v>
      </c>
    </row>
    <row r="36" spans="1:10" ht="297">
      <c r="A36" t="s">
        <v>2223</v>
      </c>
      <c r="B36" t="s">
        <v>2215</v>
      </c>
      <c r="C36" t="s">
        <v>1772</v>
      </c>
      <c r="D36" t="s">
        <v>592</v>
      </c>
      <c r="E36" s="23">
        <v>93</v>
      </c>
      <c r="F36" s="96">
        <v>-2.367792770239229E-4</v>
      </c>
      <c r="G36" s="96">
        <v>1.1766404728557583E-2</v>
      </c>
      <c r="H36" s="96">
        <v>-0.16990148463782667</v>
      </c>
      <c r="I36" s="96">
        <v>2.8866514482137652E-2</v>
      </c>
      <c r="J36" s="9" t="s">
        <v>2213</v>
      </c>
    </row>
    <row r="37" spans="1:10" ht="162">
      <c r="A37" t="s">
        <v>2224</v>
      </c>
      <c r="B37" t="s">
        <v>2217</v>
      </c>
      <c r="C37" t="s">
        <v>1772</v>
      </c>
      <c r="D37" t="s">
        <v>592</v>
      </c>
      <c r="E37" s="23">
        <v>11</v>
      </c>
      <c r="F37" s="96"/>
      <c r="G37" s="96"/>
      <c r="H37" s="96"/>
      <c r="I37" s="96"/>
      <c r="J37" s="9" t="s">
        <v>2218</v>
      </c>
    </row>
    <row r="41" spans="1:10">
      <c r="A41" s="151" t="s">
        <v>2225</v>
      </c>
      <c r="B41" s="151"/>
      <c r="C41" s="151"/>
      <c r="D41" s="151"/>
      <c r="E41" s="151"/>
      <c r="F41" s="151"/>
    </row>
    <row r="42" spans="1:10">
      <c r="A42" s="152" t="s">
        <v>2226</v>
      </c>
      <c r="B42" s="152" t="s">
        <v>2227</v>
      </c>
      <c r="C42" s="152" t="s">
        <v>2228</v>
      </c>
      <c r="D42" s="152" t="s">
        <v>2229</v>
      </c>
      <c r="E42" s="152" t="s">
        <v>2230</v>
      </c>
      <c r="F42" s="152" t="s">
        <v>2231</v>
      </c>
    </row>
    <row r="43" spans="1:10" ht="256.5">
      <c r="A43" t="s">
        <v>2232</v>
      </c>
      <c r="B43" t="s">
        <v>2233</v>
      </c>
      <c r="C43" s="9" t="s">
        <v>2234</v>
      </c>
      <c r="D43" s="9" t="s">
        <v>2235</v>
      </c>
      <c r="E43" s="9" t="s">
        <v>2236</v>
      </c>
      <c r="F43" s="9" t="s">
        <v>2237</v>
      </c>
    </row>
    <row r="44" spans="1:10" ht="175.5">
      <c r="A44" t="s">
        <v>2238</v>
      </c>
      <c r="B44" t="s">
        <v>2239</v>
      </c>
      <c r="C44" s="9" t="s">
        <v>2240</v>
      </c>
      <c r="D44" s="9" t="s">
        <v>2241</v>
      </c>
      <c r="E44" s="9" t="s">
        <v>2242</v>
      </c>
      <c r="F44" s="9" t="s">
        <v>2243</v>
      </c>
    </row>
    <row r="45" spans="1:10" ht="216">
      <c r="A45" t="s">
        <v>2244</v>
      </c>
      <c r="B45" t="s">
        <v>2245</v>
      </c>
      <c r="C45" s="9" t="s">
        <v>2246</v>
      </c>
      <c r="D45" s="9" t="s">
        <v>2241</v>
      </c>
      <c r="E45" s="9" t="s">
        <v>2247</v>
      </c>
      <c r="F45" s="9" t="s">
        <v>2248</v>
      </c>
    </row>
    <row r="46" spans="1:10" ht="162">
      <c r="A46" t="s">
        <v>2249</v>
      </c>
      <c r="B46" t="s">
        <v>2250</v>
      </c>
      <c r="C46" s="9" t="s">
        <v>2251</v>
      </c>
      <c r="D46" s="9" t="s">
        <v>2252</v>
      </c>
      <c r="E46" s="9" t="s">
        <v>2253</v>
      </c>
      <c r="F46" s="9" t="s">
        <v>2254</v>
      </c>
    </row>
    <row r="50" spans="1:2">
      <c r="A50" s="151" t="s">
        <v>2255</v>
      </c>
      <c r="B50" s="151"/>
    </row>
    <row r="51" spans="1:2">
      <c r="A51" s="152" t="s">
        <v>2256</v>
      </c>
      <c r="B51" s="152" t="s">
        <v>2257</v>
      </c>
    </row>
    <row r="52" spans="1:2" ht="108">
      <c r="A52" t="s">
        <v>2258</v>
      </c>
      <c r="B52" s="9" t="s">
        <v>2259</v>
      </c>
    </row>
    <row r="53" spans="1:2" ht="108">
      <c r="A53" t="s">
        <v>2260</v>
      </c>
      <c r="B53" s="9" t="s">
        <v>2261</v>
      </c>
    </row>
    <row r="54" spans="1:2" ht="108">
      <c r="A54" t="s">
        <v>2262</v>
      </c>
      <c r="B54" s="9" t="s">
        <v>2263</v>
      </c>
    </row>
    <row r="55" spans="1:2" ht="94.5">
      <c r="A55" t="s">
        <v>2264</v>
      </c>
      <c r="B55" s="9" t="s">
        <v>2265</v>
      </c>
    </row>
    <row r="59" spans="1:2">
      <c r="A59" s="151" t="s">
        <v>2266</v>
      </c>
      <c r="B59" s="151"/>
    </row>
    <row r="60" spans="1:2">
      <c r="A60" s="152" t="s">
        <v>2266</v>
      </c>
      <c r="B60" s="152" t="s">
        <v>2081</v>
      </c>
    </row>
    <row r="61" spans="1:2">
      <c r="A61" t="s">
        <v>2267</v>
      </c>
      <c r="B61">
        <v>110</v>
      </c>
    </row>
    <row r="62" spans="1:2">
      <c r="A62" t="s">
        <v>2268</v>
      </c>
      <c r="B62">
        <v>104</v>
      </c>
    </row>
    <row r="63" spans="1:2">
      <c r="A63" t="s">
        <v>2269</v>
      </c>
      <c r="B63">
        <v>6</v>
      </c>
    </row>
    <row r="64" spans="1:2">
      <c r="A64" t="s">
        <v>2270</v>
      </c>
      <c r="B64">
        <v>0</v>
      </c>
    </row>
    <row r="65" spans="1:2">
      <c r="A65" t="s">
        <v>2271</v>
      </c>
      <c r="B65">
        <v>86</v>
      </c>
    </row>
    <row r="66" spans="1:2">
      <c r="A66" t="s">
        <v>2272</v>
      </c>
      <c r="B66">
        <v>18</v>
      </c>
    </row>
    <row r="67" spans="1:2">
      <c r="A67" t="s">
        <v>2273</v>
      </c>
      <c r="B67" t="s">
        <v>2274</v>
      </c>
    </row>
    <row r="68" spans="1:2">
      <c r="A68" t="s">
        <v>2275</v>
      </c>
      <c r="B68">
        <v>5</v>
      </c>
    </row>
    <row r="69" spans="1:2">
      <c r="A69" t="s">
        <v>2094</v>
      </c>
      <c r="B69" t="s">
        <v>2095</v>
      </c>
    </row>
  </sheetData>
  <phoneticPr fontId="1"/>
  <pageMargins left="0.7" right="0.7" top="0.75" bottom="0.75" header="0.3" footer="0.3"/>
  <tableParts count="5">
    <tablePart r:id="rId1"/>
    <tablePart r:id="rId2"/>
    <tablePart r:id="rId3"/>
    <tablePart r:id="rId4"/>
    <tablePart r:id="rId5"/>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A6372-B2A0-4637-85FD-CBC64C171A64}">
  <dimension ref="A1:W78"/>
  <sheetViews>
    <sheetView showGridLines="0" workbookViewId="0">
      <pane ySplit="5" topLeftCell="A6" activePane="bottomLeft" state="frozen"/>
      <selection pane="bottomLeft"/>
    </sheetView>
  </sheetViews>
  <sheetFormatPr defaultRowHeight="13.5"/>
  <cols>
    <col min="1" max="1" width="3.375" customWidth="1"/>
    <col min="2" max="2" width="13.375" customWidth="1"/>
    <col min="3" max="3" width="2.125" customWidth="1"/>
    <col min="4" max="4" width="6.625" customWidth="1"/>
    <col min="5" max="7" width="2.125" customWidth="1"/>
    <col min="8" max="8" width="6" customWidth="1"/>
    <col min="9" max="22" width="2.125" customWidth="1"/>
    <col min="23" max="23" width="5.625" customWidth="1"/>
  </cols>
  <sheetData>
    <row r="1" spans="1:2" ht="17.25">
      <c r="A1" s="150" t="s">
        <v>2276</v>
      </c>
    </row>
    <row r="2" spans="1:2">
      <c r="A2" t="s">
        <v>2277</v>
      </c>
    </row>
    <row r="4" spans="1:2">
      <c r="A4" s="151" t="s">
        <v>2278</v>
      </c>
      <c r="B4" s="151"/>
    </row>
    <row r="5" spans="1:2">
      <c r="A5" s="152" t="s">
        <v>2279</v>
      </c>
      <c r="B5" s="152" t="s">
        <v>2081</v>
      </c>
    </row>
    <row r="6" spans="1:2">
      <c r="A6" t="s">
        <v>2280</v>
      </c>
      <c r="B6">
        <v>110</v>
      </c>
    </row>
    <row r="7" spans="1:2">
      <c r="A7" t="s">
        <v>2281</v>
      </c>
      <c r="B7">
        <v>104</v>
      </c>
    </row>
    <row r="8" spans="1:2">
      <c r="A8" t="s">
        <v>2282</v>
      </c>
      <c r="B8">
        <v>6</v>
      </c>
    </row>
    <row r="9" spans="1:2">
      <c r="A9" t="s">
        <v>2105</v>
      </c>
      <c r="B9">
        <v>86</v>
      </c>
    </row>
    <row r="10" spans="1:2">
      <c r="A10" t="s">
        <v>2106</v>
      </c>
      <c r="B10">
        <v>0</v>
      </c>
    </row>
    <row r="11" spans="1:2">
      <c r="A11" t="s">
        <v>2107</v>
      </c>
      <c r="B11">
        <v>18</v>
      </c>
    </row>
    <row r="12" spans="1:2">
      <c r="A12" t="s">
        <v>2102</v>
      </c>
      <c r="B12">
        <v>93</v>
      </c>
    </row>
    <row r="13" spans="1:2">
      <c r="A13" t="s">
        <v>2103</v>
      </c>
      <c r="B13">
        <v>11</v>
      </c>
    </row>
    <row r="14" spans="1:2">
      <c r="A14" t="s">
        <v>2104</v>
      </c>
      <c r="B14">
        <v>0</v>
      </c>
    </row>
    <row r="15" spans="1:2">
      <c r="A15" t="s">
        <v>2283</v>
      </c>
      <c r="B15">
        <v>6</v>
      </c>
    </row>
    <row r="16" spans="1:2">
      <c r="A16" t="s">
        <v>2284</v>
      </c>
      <c r="B16">
        <v>1</v>
      </c>
    </row>
    <row r="17" spans="1:23">
      <c r="A17" t="s">
        <v>2285</v>
      </c>
      <c r="B17">
        <v>0</v>
      </c>
    </row>
    <row r="20" spans="1:23">
      <c r="A20" s="151" t="s">
        <v>2286</v>
      </c>
      <c r="B20" s="151"/>
      <c r="C20" s="151"/>
      <c r="D20" s="151"/>
      <c r="E20" s="151"/>
      <c r="F20" s="151"/>
      <c r="G20" s="151"/>
      <c r="H20" s="151"/>
      <c r="I20" s="151"/>
      <c r="J20" s="151"/>
      <c r="K20" s="151"/>
      <c r="L20" s="151"/>
      <c r="M20" s="151"/>
      <c r="N20" s="151"/>
      <c r="O20" s="151"/>
      <c r="P20" s="151"/>
      <c r="Q20" s="151"/>
      <c r="R20" s="151"/>
      <c r="S20" s="151"/>
      <c r="T20" s="151"/>
      <c r="U20" s="151"/>
      <c r="V20" s="151"/>
      <c r="W20" s="151"/>
    </row>
    <row r="21" spans="1:23">
      <c r="A21" s="152" t="s">
        <v>1763</v>
      </c>
      <c r="B21" s="152" t="s">
        <v>393</v>
      </c>
      <c r="C21" s="152" t="s">
        <v>2199</v>
      </c>
      <c r="D21" s="152" t="s">
        <v>2287</v>
      </c>
      <c r="E21" s="152" t="s">
        <v>2185</v>
      </c>
      <c r="F21" s="152" t="s">
        <v>2035</v>
      </c>
      <c r="G21" s="152" t="s">
        <v>2288</v>
      </c>
      <c r="H21" s="152" t="s">
        <v>2289</v>
      </c>
      <c r="I21" s="152" t="s">
        <v>2290</v>
      </c>
      <c r="J21" s="152" t="s">
        <v>2036</v>
      </c>
      <c r="K21" s="152" t="s">
        <v>2190</v>
      </c>
      <c r="L21" s="152" t="s">
        <v>2193</v>
      </c>
      <c r="M21" s="152" t="s">
        <v>2194</v>
      </c>
      <c r="N21" s="152" t="s">
        <v>2291</v>
      </c>
      <c r="O21" s="152" t="s">
        <v>2292</v>
      </c>
      <c r="P21" s="152" t="s">
        <v>2037</v>
      </c>
      <c r="Q21" s="152" t="s">
        <v>2195</v>
      </c>
      <c r="R21" s="152" t="s">
        <v>2196</v>
      </c>
      <c r="S21" s="152" t="s">
        <v>2197</v>
      </c>
      <c r="T21" s="152" t="s">
        <v>2200</v>
      </c>
      <c r="U21" s="152" t="s">
        <v>2201</v>
      </c>
      <c r="V21" s="152" t="s">
        <v>2202</v>
      </c>
      <c r="W21" s="152" t="s">
        <v>1778</v>
      </c>
    </row>
    <row r="22" spans="1:23" ht="135">
      <c r="A22" t="s">
        <v>1998</v>
      </c>
      <c r="B22" s="23">
        <v>86</v>
      </c>
      <c r="C22" t="s">
        <v>1999</v>
      </c>
      <c r="D22" s="62">
        <v>13.789520000000017</v>
      </c>
      <c r="E22" s="62">
        <v>68.59258848803114</v>
      </c>
      <c r="F22" s="62">
        <v>61.006215841557058</v>
      </c>
      <c r="G22" s="62">
        <v>54.929138323716046</v>
      </c>
      <c r="H22" s="62">
        <v>468512.5861392846</v>
      </c>
      <c r="I22" s="62">
        <v>421842.14010724099</v>
      </c>
      <c r="J22" s="62">
        <v>-4.6162790697674419E-3</v>
      </c>
      <c r="K22" s="62">
        <v>2.4E-2</v>
      </c>
      <c r="L22" s="62">
        <v>3952041.0465116277</v>
      </c>
      <c r="M22" s="62">
        <v>3817550</v>
      </c>
      <c r="N22" s="62">
        <v>3974584.980779923</v>
      </c>
      <c r="O22" s="62">
        <v>3794443.5495126001</v>
      </c>
      <c r="P22" s="62">
        <v>0.98568572082753092</v>
      </c>
      <c r="Q22" s="62">
        <v>1.0100026572644052</v>
      </c>
      <c r="R22" s="62">
        <v>0.71644225635232806</v>
      </c>
      <c r="S22" s="62">
        <v>1.2083000608471599</v>
      </c>
      <c r="T22" s="23">
        <v>47</v>
      </c>
      <c r="U22" s="23">
        <v>1</v>
      </c>
      <c r="V22" s="23">
        <v>0</v>
      </c>
      <c r="W22" s="9" t="s">
        <v>2293</v>
      </c>
    </row>
    <row r="23" spans="1:23" ht="121.5">
      <c r="A23" t="s">
        <v>2010</v>
      </c>
      <c r="B23" s="23">
        <v>18</v>
      </c>
      <c r="C23" t="s">
        <v>2203</v>
      </c>
      <c r="D23" s="62">
        <v>17.045372196999555</v>
      </c>
      <c r="E23" s="62">
        <v>365.33333333333297</v>
      </c>
      <c r="F23" s="62">
        <v>326.98586267731861</v>
      </c>
      <c r="G23" s="62">
        <v>328.01058885083103</v>
      </c>
      <c r="H23" s="62">
        <v>3846126.7651897976</v>
      </c>
      <c r="I23" s="62">
        <v>3680119.8440035149</v>
      </c>
      <c r="J23" s="62">
        <v>-0.14466666666666667</v>
      </c>
      <c r="K23" s="62">
        <v>-0.10100000000000001</v>
      </c>
      <c r="L23" s="62">
        <v>3227671.335</v>
      </c>
      <c r="M23" s="62">
        <v>3307587.6150000002</v>
      </c>
      <c r="N23" s="62">
        <v>5918533.8132687174</v>
      </c>
      <c r="O23" s="62">
        <v>5908710.6615244653</v>
      </c>
      <c r="P23" s="62">
        <v>1.8363913813678907</v>
      </c>
      <c r="Q23" s="62">
        <v>1.77636689914044</v>
      </c>
      <c r="R23" s="62">
        <v>1.5736704822218199</v>
      </c>
      <c r="S23" s="62">
        <v>2.2971744006133501</v>
      </c>
      <c r="T23" s="23">
        <v>18</v>
      </c>
      <c r="U23" s="23">
        <v>18</v>
      </c>
      <c r="V23" s="23">
        <v>18</v>
      </c>
      <c r="W23" s="9" t="s">
        <v>2294</v>
      </c>
    </row>
    <row r="26" spans="1:23">
      <c r="A26" s="151" t="s">
        <v>2295</v>
      </c>
      <c r="B26" s="151"/>
      <c r="C26" s="151"/>
      <c r="D26" s="151"/>
      <c r="E26" s="151"/>
      <c r="F26" s="151"/>
      <c r="G26" s="151"/>
      <c r="H26" s="151"/>
      <c r="I26" s="151"/>
      <c r="J26" s="151"/>
      <c r="K26" s="151"/>
      <c r="L26" s="151"/>
      <c r="M26" s="151"/>
    </row>
    <row r="27" spans="1:23">
      <c r="A27" s="152" t="s">
        <v>1980</v>
      </c>
      <c r="B27" s="152" t="s">
        <v>1982</v>
      </c>
      <c r="C27" s="152" t="s">
        <v>393</v>
      </c>
      <c r="D27" s="152" t="s">
        <v>2185</v>
      </c>
      <c r="E27" s="152" t="s">
        <v>2035</v>
      </c>
      <c r="F27" s="152" t="s">
        <v>2289</v>
      </c>
      <c r="G27" s="152" t="s">
        <v>2036</v>
      </c>
      <c r="H27" s="152" t="s">
        <v>2193</v>
      </c>
      <c r="I27" s="152" t="s">
        <v>2291</v>
      </c>
      <c r="J27" s="152" t="s">
        <v>2037</v>
      </c>
      <c r="K27" s="152" t="s">
        <v>2195</v>
      </c>
      <c r="L27" s="152" t="s">
        <v>2196</v>
      </c>
      <c r="M27" s="152" t="s">
        <v>2197</v>
      </c>
    </row>
    <row r="28" spans="1:23">
      <c r="A28" t="s">
        <v>1999</v>
      </c>
      <c r="B28" t="s">
        <v>1998</v>
      </c>
      <c r="C28" s="23">
        <v>86</v>
      </c>
      <c r="D28" s="62">
        <v>68.59258848803114</v>
      </c>
      <c r="E28" s="62">
        <v>61.006215841557058</v>
      </c>
      <c r="F28" s="62">
        <v>468512.5861392846</v>
      </c>
      <c r="G28" s="62">
        <v>-4.6162790697674419E-3</v>
      </c>
      <c r="H28" s="62">
        <v>3952041.0465116277</v>
      </c>
      <c r="I28" s="62">
        <v>3974584.980779923</v>
      </c>
      <c r="J28" s="62">
        <v>0.98568572082753092</v>
      </c>
      <c r="K28" s="62">
        <v>1.0100026572644052</v>
      </c>
      <c r="L28" s="62">
        <v>0.71644225635232806</v>
      </c>
      <c r="M28" s="62">
        <v>1.2083000608471599</v>
      </c>
    </row>
    <row r="29" spans="1:23">
      <c r="A29" t="s">
        <v>1999</v>
      </c>
      <c r="B29" t="s">
        <v>2010</v>
      </c>
      <c r="C29" s="23">
        <v>7</v>
      </c>
      <c r="D29" s="62">
        <v>365.33333333333297</v>
      </c>
      <c r="E29" s="62">
        <v>319.19331900644937</v>
      </c>
      <c r="F29" s="62">
        <v>2874349.582587257</v>
      </c>
      <c r="G29" s="62">
        <v>-7.2999999999999995E-2</v>
      </c>
      <c r="H29" s="62">
        <v>3144224.9185714289</v>
      </c>
      <c r="I29" s="62">
        <v>5116155.4402858</v>
      </c>
      <c r="J29" s="62">
        <v>1.6328073940150156</v>
      </c>
      <c r="K29" s="62">
        <v>1.64660199640591</v>
      </c>
      <c r="L29" s="62">
        <v>1.5736704822218199</v>
      </c>
      <c r="M29" s="62">
        <v>1.69534040676583</v>
      </c>
    </row>
    <row r="30" spans="1:23">
      <c r="A30" t="s">
        <v>2015</v>
      </c>
      <c r="B30" t="s">
        <v>2010</v>
      </c>
      <c r="C30" s="23">
        <v>11</v>
      </c>
      <c r="D30" s="62">
        <v>365.33333333333297</v>
      </c>
      <c r="E30" s="62">
        <v>331.94475410423541</v>
      </c>
      <c r="F30" s="62">
        <v>4464530.4268459575</v>
      </c>
      <c r="G30" s="62">
        <v>-0.19027272727272726</v>
      </c>
      <c r="H30" s="62">
        <v>3280773.6</v>
      </c>
      <c r="I30" s="62">
        <v>6429138.2324396661</v>
      </c>
      <c r="J30" s="62">
        <v>1.9659448278651745</v>
      </c>
      <c r="K30" s="62">
        <v>1.8818348297026</v>
      </c>
      <c r="L30" s="62">
        <v>1.73586219878197</v>
      </c>
      <c r="M30" s="62">
        <v>2.2971744006133501</v>
      </c>
    </row>
    <row r="34" spans="1:8">
      <c r="A34" s="151" t="s">
        <v>2296</v>
      </c>
      <c r="B34" s="151"/>
      <c r="C34" s="151"/>
      <c r="D34" s="151"/>
      <c r="E34" s="151"/>
      <c r="F34" s="151"/>
      <c r="G34" s="151"/>
      <c r="H34" s="151"/>
    </row>
    <row r="35" spans="1:8">
      <c r="A35" s="152" t="s">
        <v>2206</v>
      </c>
      <c r="B35" s="152" t="s">
        <v>2207</v>
      </c>
      <c r="C35" s="152" t="s">
        <v>2208</v>
      </c>
      <c r="D35" s="152" t="s">
        <v>393</v>
      </c>
      <c r="E35" s="152" t="s">
        <v>1333</v>
      </c>
      <c r="F35" s="152" t="s">
        <v>2209</v>
      </c>
      <c r="G35" s="152" t="s">
        <v>2210</v>
      </c>
      <c r="H35" s="152" t="s">
        <v>1778</v>
      </c>
    </row>
    <row r="36" spans="1:8" ht="229.5">
      <c r="A36" t="s">
        <v>2212</v>
      </c>
      <c r="B36" t="s">
        <v>1772</v>
      </c>
      <c r="C36" t="s">
        <v>1252</v>
      </c>
      <c r="D36" s="96">
        <v>104</v>
      </c>
      <c r="E36" s="96">
        <v>2.87750628711908E-3</v>
      </c>
      <c r="F36" s="96">
        <v>0.93287589580723196</v>
      </c>
      <c r="G36" s="96">
        <v>0.87025743697814495</v>
      </c>
      <c r="H36" s="9" t="s">
        <v>2213</v>
      </c>
    </row>
    <row r="37" spans="1:8" ht="229.5">
      <c r="A37" t="s">
        <v>2215</v>
      </c>
      <c r="B37" t="s">
        <v>1772</v>
      </c>
      <c r="C37" t="s">
        <v>1252</v>
      </c>
      <c r="D37" s="96">
        <v>93</v>
      </c>
      <c r="E37" s="96">
        <v>2.2086779379913799E-3</v>
      </c>
      <c r="F37" s="96">
        <v>0.87981991419972905</v>
      </c>
      <c r="G37" s="96">
        <v>0.77408308142241899</v>
      </c>
      <c r="H37" s="9" t="s">
        <v>2213</v>
      </c>
    </row>
    <row r="38" spans="1:8" ht="148.5">
      <c r="A38" t="s">
        <v>2217</v>
      </c>
      <c r="B38" t="s">
        <v>1772</v>
      </c>
      <c r="C38" t="s">
        <v>1252</v>
      </c>
      <c r="D38" s="96">
        <v>11</v>
      </c>
      <c r="E38" s="96"/>
      <c r="F38" s="96"/>
      <c r="G38" s="96"/>
      <c r="H38" s="9" t="s">
        <v>2218</v>
      </c>
    </row>
    <row r="39" spans="1:8" ht="229.5">
      <c r="A39" t="s">
        <v>2212</v>
      </c>
      <c r="B39" t="s">
        <v>1983</v>
      </c>
      <c r="C39" t="s">
        <v>1252</v>
      </c>
      <c r="D39" s="96">
        <v>104</v>
      </c>
      <c r="E39" s="96">
        <v>2.8602913148057501E-3</v>
      </c>
      <c r="F39" s="96">
        <v>0.91546843463648397</v>
      </c>
      <c r="G39" s="96">
        <v>0.83808245481577404</v>
      </c>
      <c r="H39" s="9" t="s">
        <v>2213</v>
      </c>
    </row>
    <row r="40" spans="1:8" ht="229.5">
      <c r="A40" t="s">
        <v>2215</v>
      </c>
      <c r="B40" t="s">
        <v>1983</v>
      </c>
      <c r="C40" t="s">
        <v>1252</v>
      </c>
      <c r="D40" s="96">
        <v>93</v>
      </c>
      <c r="E40" s="96">
        <v>2.0522051599112202E-3</v>
      </c>
      <c r="F40" s="96">
        <v>0.87603885003570903</v>
      </c>
      <c r="G40" s="96">
        <v>0.76744406677188703</v>
      </c>
      <c r="H40" s="9" t="s">
        <v>2213</v>
      </c>
    </row>
    <row r="41" spans="1:8" ht="229.5">
      <c r="A41" t="s">
        <v>2217</v>
      </c>
      <c r="B41" t="s">
        <v>1983</v>
      </c>
      <c r="C41" t="s">
        <v>1252</v>
      </c>
      <c r="D41" s="96">
        <v>11</v>
      </c>
      <c r="E41" s="96">
        <v>4.0249432619888698E-2</v>
      </c>
      <c r="F41" s="96">
        <v>0.90895891084027902</v>
      </c>
      <c r="G41" s="96">
        <v>0.82620630159594699</v>
      </c>
      <c r="H41" s="9" t="s">
        <v>2213</v>
      </c>
    </row>
    <row r="42" spans="1:8" ht="229.5">
      <c r="A42" t="s">
        <v>2212</v>
      </c>
      <c r="B42" t="s">
        <v>1772</v>
      </c>
      <c r="C42" t="s">
        <v>592</v>
      </c>
      <c r="D42" s="96">
        <v>104</v>
      </c>
      <c r="E42" s="96">
        <v>-4.74195136267086E-4</v>
      </c>
      <c r="F42" s="96">
        <v>-0.43393647942317898</v>
      </c>
      <c r="G42" s="96">
        <v>0.18830086817418301</v>
      </c>
      <c r="H42" s="9" t="s">
        <v>2213</v>
      </c>
    </row>
    <row r="43" spans="1:8" ht="229.5">
      <c r="A43" t="s">
        <v>2215</v>
      </c>
      <c r="B43" t="s">
        <v>1772</v>
      </c>
      <c r="C43" t="s">
        <v>592</v>
      </c>
      <c r="D43" s="96">
        <v>93</v>
      </c>
      <c r="E43" s="96">
        <v>-2.3677927702392301E-4</v>
      </c>
      <c r="F43" s="96">
        <v>-0.169901484637827</v>
      </c>
      <c r="G43" s="96">
        <v>2.8866514482137701E-2</v>
      </c>
      <c r="H43" s="9" t="s">
        <v>2213</v>
      </c>
    </row>
    <row r="44" spans="1:8" ht="148.5">
      <c r="A44" t="s">
        <v>2217</v>
      </c>
      <c r="B44" t="s">
        <v>1772</v>
      </c>
      <c r="C44" t="s">
        <v>592</v>
      </c>
      <c r="D44" s="96">
        <v>11</v>
      </c>
      <c r="E44" s="96"/>
      <c r="F44" s="96"/>
      <c r="G44" s="96"/>
      <c r="H44" s="9" t="s">
        <v>2218</v>
      </c>
    </row>
    <row r="48" spans="1:8">
      <c r="A48" s="151" t="s">
        <v>2297</v>
      </c>
      <c r="B48" s="151"/>
      <c r="C48" s="151"/>
      <c r="D48" s="151"/>
    </row>
    <row r="49" spans="1:4">
      <c r="A49" s="152" t="s">
        <v>2226</v>
      </c>
      <c r="B49" s="152" t="s">
        <v>2229</v>
      </c>
      <c r="C49" s="152" t="s">
        <v>2231</v>
      </c>
      <c r="D49" s="152" t="s">
        <v>2230</v>
      </c>
    </row>
    <row r="50" spans="1:4" ht="216">
      <c r="A50" t="s">
        <v>2232</v>
      </c>
      <c r="B50" t="s">
        <v>2235</v>
      </c>
      <c r="C50" s="9" t="s">
        <v>2237</v>
      </c>
      <c r="D50" s="9" t="s">
        <v>2236</v>
      </c>
    </row>
    <row r="51" spans="1:4" ht="229.5">
      <c r="A51" t="s">
        <v>2238</v>
      </c>
      <c r="B51" t="s">
        <v>2241</v>
      </c>
      <c r="C51" s="9" t="s">
        <v>2243</v>
      </c>
      <c r="D51" s="9" t="s">
        <v>2242</v>
      </c>
    </row>
    <row r="52" spans="1:4" ht="351">
      <c r="A52" t="s">
        <v>2244</v>
      </c>
      <c r="B52" t="s">
        <v>2241</v>
      </c>
      <c r="C52" s="9" t="s">
        <v>2248</v>
      </c>
      <c r="D52" s="9" t="s">
        <v>2247</v>
      </c>
    </row>
    <row r="53" spans="1:4" ht="229.5">
      <c r="A53" t="s">
        <v>2249</v>
      </c>
      <c r="B53" t="s">
        <v>2252</v>
      </c>
      <c r="C53" s="9" t="s">
        <v>2254</v>
      </c>
      <c r="D53" s="9" t="s">
        <v>2253</v>
      </c>
    </row>
    <row r="56" spans="1:4">
      <c r="A56" s="151" t="s">
        <v>2298</v>
      </c>
      <c r="B56" s="151"/>
    </row>
    <row r="57" spans="1:4">
      <c r="A57" s="152" t="s">
        <v>2256</v>
      </c>
      <c r="B57" s="152" t="s">
        <v>2299</v>
      </c>
    </row>
    <row r="58" spans="1:4" ht="54">
      <c r="A58" t="s">
        <v>2300</v>
      </c>
      <c r="B58" s="9" t="s">
        <v>2301</v>
      </c>
    </row>
    <row r="59" spans="1:4" ht="94.5">
      <c r="A59" t="s">
        <v>2302</v>
      </c>
      <c r="B59" s="9" t="s">
        <v>2303</v>
      </c>
    </row>
    <row r="60" spans="1:4" ht="108">
      <c r="A60" t="s">
        <v>2304</v>
      </c>
      <c r="B60" s="9" t="s">
        <v>2305</v>
      </c>
    </row>
    <row r="61" spans="1:4" ht="54">
      <c r="A61" t="s">
        <v>2306</v>
      </c>
      <c r="B61" s="9" t="s">
        <v>2307</v>
      </c>
    </row>
    <row r="62" spans="1:4" ht="54">
      <c r="A62" t="s">
        <v>2308</v>
      </c>
      <c r="B62" s="9" t="s">
        <v>2309</v>
      </c>
    </row>
    <row r="63" spans="1:4" ht="67.5">
      <c r="A63" t="s">
        <v>2310</v>
      </c>
      <c r="B63" s="9" t="s">
        <v>2311</v>
      </c>
    </row>
    <row r="64" spans="1:4" ht="54">
      <c r="A64" t="s">
        <v>2312</v>
      </c>
      <c r="B64" s="9" t="s">
        <v>2313</v>
      </c>
    </row>
    <row r="68" spans="1:2">
      <c r="A68" s="151" t="s">
        <v>2314</v>
      </c>
      <c r="B68" s="151"/>
    </row>
    <row r="69" spans="1:2">
      <c r="A69" s="152" t="s">
        <v>2314</v>
      </c>
      <c r="B69" s="152" t="s">
        <v>2081</v>
      </c>
    </row>
    <row r="70" spans="1:2">
      <c r="A70" t="s">
        <v>2315</v>
      </c>
      <c r="B70">
        <v>6</v>
      </c>
    </row>
    <row r="71" spans="1:2">
      <c r="A71" t="s">
        <v>2267</v>
      </c>
      <c r="B71">
        <v>110</v>
      </c>
    </row>
    <row r="72" spans="1:2">
      <c r="A72" t="s">
        <v>2268</v>
      </c>
      <c r="B72">
        <v>104</v>
      </c>
    </row>
    <row r="73" spans="1:2">
      <c r="A73" t="s">
        <v>2271</v>
      </c>
      <c r="B73">
        <v>86</v>
      </c>
    </row>
    <row r="74" spans="1:2">
      <c r="A74" t="s">
        <v>2270</v>
      </c>
      <c r="B74">
        <v>0</v>
      </c>
    </row>
    <row r="75" spans="1:2">
      <c r="A75" t="s">
        <v>2272</v>
      </c>
      <c r="B75">
        <v>18</v>
      </c>
    </row>
    <row r="76" spans="1:2">
      <c r="A76" t="s">
        <v>2316</v>
      </c>
      <c r="B76" t="s">
        <v>2241</v>
      </c>
    </row>
    <row r="77" spans="1:2">
      <c r="A77" t="s">
        <v>2317</v>
      </c>
      <c r="B77" t="s">
        <v>2241</v>
      </c>
    </row>
    <row r="78" spans="1:2">
      <c r="A78" t="s">
        <v>2094</v>
      </c>
      <c r="B78" t="s">
        <v>2095</v>
      </c>
    </row>
  </sheetData>
  <phoneticPr fontId="1"/>
  <pageMargins left="0.7" right="0.7" top="0.75" bottom="0.75" header="0.3" footer="0.3"/>
  <tableParts count="6">
    <tablePart r:id="rId1"/>
    <tablePart r:id="rId2"/>
    <tablePart r:id="rId3"/>
    <tablePart r:id="rId4"/>
    <tablePart r:id="rId5"/>
    <tablePart r:id="rId6"/>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9008F-5DAE-46A6-B80D-85D38B6762D6}">
  <dimension ref="A1:W280"/>
  <sheetViews>
    <sheetView showGridLines="0" workbookViewId="0">
      <pane ySplit="3" topLeftCell="A154" activePane="bottomLeft" state="frozen"/>
      <selection pane="bottomLeft"/>
    </sheetView>
  </sheetViews>
  <sheetFormatPr defaultRowHeight="13.5"/>
  <cols>
    <col min="1" max="1" width="47.375" bestFit="1" customWidth="1"/>
    <col min="2" max="2" width="82.125" bestFit="1" customWidth="1"/>
    <col min="3" max="3" width="17.5" bestFit="1" customWidth="1"/>
    <col min="4" max="4" width="19.375" bestFit="1" customWidth="1"/>
    <col min="5" max="5" width="22.375" bestFit="1" customWidth="1"/>
    <col min="6" max="6" width="15.625" bestFit="1" customWidth="1"/>
    <col min="7" max="7" width="30" bestFit="1" customWidth="1"/>
    <col min="8" max="8" width="59.75" bestFit="1" customWidth="1"/>
    <col min="9" max="9" width="31.125" bestFit="1" customWidth="1"/>
    <col min="10" max="10" width="17.625" bestFit="1" customWidth="1"/>
    <col min="11" max="11" width="19.25" bestFit="1" customWidth="1"/>
    <col min="12" max="12" width="40.125" bestFit="1" customWidth="1"/>
    <col min="13" max="13" width="27" bestFit="1" customWidth="1"/>
    <col min="14" max="14" width="18.75" bestFit="1" customWidth="1"/>
    <col min="15" max="15" width="20.125" bestFit="1" customWidth="1"/>
    <col min="16" max="16" width="28.125" bestFit="1" customWidth="1"/>
    <col min="17" max="17" width="25" bestFit="1" customWidth="1"/>
    <col min="18" max="18" width="20.625" bestFit="1" customWidth="1"/>
    <col min="19" max="19" width="13.875" bestFit="1" customWidth="1"/>
    <col min="20" max="20" width="12.875" bestFit="1" customWidth="1"/>
    <col min="21" max="21" width="14.125" bestFit="1" customWidth="1"/>
    <col min="22" max="23" width="155" bestFit="1" customWidth="1"/>
  </cols>
  <sheetData>
    <row r="1" spans="1:23">
      <c r="A1" s="133" t="s">
        <v>2318</v>
      </c>
      <c r="B1" s="133"/>
      <c r="C1" s="133"/>
      <c r="D1" s="133"/>
      <c r="E1" s="133"/>
      <c r="F1" s="133"/>
      <c r="G1" s="133"/>
      <c r="H1" s="133"/>
      <c r="I1" s="133"/>
      <c r="J1" s="133"/>
      <c r="K1" s="133"/>
      <c r="L1" s="133"/>
      <c r="M1" s="133"/>
      <c r="N1" s="133"/>
      <c r="O1" s="133"/>
      <c r="P1" s="133"/>
      <c r="Q1" s="133"/>
      <c r="R1" s="133"/>
      <c r="S1" s="133"/>
      <c r="T1" s="133"/>
      <c r="U1" s="133"/>
      <c r="V1" s="133"/>
      <c r="W1" s="133"/>
    </row>
    <row r="2" spans="1:23">
      <c r="A2" s="163" t="s">
        <v>2319</v>
      </c>
      <c r="B2" s="163"/>
      <c r="C2" s="163"/>
      <c r="D2" s="163"/>
      <c r="E2" s="163"/>
      <c r="F2" s="163"/>
      <c r="G2" s="163"/>
      <c r="H2" s="163"/>
      <c r="I2" s="163"/>
      <c r="J2" s="163"/>
      <c r="K2" s="163"/>
      <c r="L2" s="163"/>
      <c r="M2" s="163"/>
      <c r="N2" s="163"/>
      <c r="O2" s="163"/>
      <c r="P2" s="163"/>
      <c r="Q2" s="163"/>
      <c r="R2" s="163"/>
      <c r="S2" s="163"/>
      <c r="T2" s="163"/>
      <c r="U2" s="163"/>
      <c r="V2" s="163"/>
      <c r="W2" s="163"/>
    </row>
    <row r="3" spans="1:23">
      <c r="A3" s="154"/>
      <c r="B3" s="154"/>
      <c r="C3" s="154"/>
      <c r="D3" s="154"/>
      <c r="E3" s="154"/>
      <c r="F3" s="154"/>
      <c r="G3" s="154"/>
      <c r="H3" s="154"/>
      <c r="I3" s="154"/>
      <c r="J3" s="154"/>
      <c r="K3" s="154"/>
      <c r="L3" s="154"/>
      <c r="M3" s="154"/>
      <c r="N3" s="154"/>
      <c r="O3" s="154"/>
      <c r="P3" s="154"/>
      <c r="Q3" s="154"/>
      <c r="R3" s="154"/>
      <c r="S3" s="154"/>
      <c r="T3" s="154"/>
      <c r="U3" s="154"/>
      <c r="V3" s="154"/>
      <c r="W3" s="154"/>
    </row>
    <row r="4" spans="1:23">
      <c r="A4" s="133" t="s">
        <v>2320</v>
      </c>
      <c r="B4" s="133"/>
      <c r="C4" s="133"/>
      <c r="D4" s="133"/>
      <c r="E4" s="133"/>
      <c r="F4" s="133"/>
      <c r="G4" s="133"/>
      <c r="H4" s="133"/>
      <c r="I4" s="133"/>
      <c r="J4" s="133"/>
      <c r="K4" s="133"/>
      <c r="L4" s="133"/>
      <c r="M4" s="154"/>
      <c r="N4" s="154"/>
      <c r="O4" s="154"/>
      <c r="P4" s="154"/>
      <c r="Q4" s="154"/>
      <c r="R4" s="154"/>
      <c r="S4" s="154"/>
      <c r="T4" s="154"/>
      <c r="U4" s="154"/>
      <c r="V4" s="154"/>
      <c r="W4" s="154"/>
    </row>
    <row r="5" spans="1:23">
      <c r="A5" s="159" t="s">
        <v>2321</v>
      </c>
      <c r="B5" s="159" t="s">
        <v>2322</v>
      </c>
      <c r="C5" s="159" t="s">
        <v>393</v>
      </c>
      <c r="D5" s="159" t="s">
        <v>2323</v>
      </c>
      <c r="E5" s="159" t="s">
        <v>2324</v>
      </c>
      <c r="F5" s="159" t="s">
        <v>2325</v>
      </c>
      <c r="G5" s="159" t="s">
        <v>1982</v>
      </c>
      <c r="H5" s="159" t="s">
        <v>2326</v>
      </c>
      <c r="I5" s="159" t="s">
        <v>2210</v>
      </c>
      <c r="J5" s="159" t="s">
        <v>2327</v>
      </c>
      <c r="K5" s="159" t="s">
        <v>2328</v>
      </c>
      <c r="L5" s="159" t="s">
        <v>2329</v>
      </c>
      <c r="M5" s="154"/>
      <c r="N5" s="154"/>
      <c r="O5" s="154"/>
      <c r="P5" s="154"/>
      <c r="Q5" s="154"/>
      <c r="R5" s="154"/>
      <c r="S5" s="154"/>
      <c r="T5" s="154"/>
      <c r="U5" s="154"/>
      <c r="V5" s="154"/>
      <c r="W5" s="154"/>
    </row>
    <row r="6" spans="1:23">
      <c r="A6" s="154" t="s">
        <v>2330</v>
      </c>
      <c r="B6" s="154" t="s">
        <v>2331</v>
      </c>
      <c r="C6" s="154">
        <v>104</v>
      </c>
      <c r="D6" s="154">
        <v>-1.5964142255336886</v>
      </c>
      <c r="E6" s="154">
        <v>0.3729826411261466</v>
      </c>
      <c r="F6" s="154"/>
      <c r="G6" s="154"/>
      <c r="H6" s="154"/>
      <c r="I6" s="154">
        <v>0.84884281103314851</v>
      </c>
      <c r="J6" s="154"/>
      <c r="K6" s="154"/>
      <c r="L6" s="154" t="s">
        <v>2332</v>
      </c>
      <c r="M6" s="154"/>
      <c r="N6" s="154"/>
      <c r="O6" s="154"/>
      <c r="P6" s="154"/>
      <c r="Q6" s="154"/>
      <c r="R6" s="154"/>
      <c r="S6" s="154"/>
      <c r="T6" s="154"/>
      <c r="U6" s="154"/>
      <c r="V6" s="154"/>
      <c r="W6" s="154"/>
    </row>
    <row r="7" spans="1:23">
      <c r="A7" s="154" t="s">
        <v>2333</v>
      </c>
      <c r="B7" s="154" t="s">
        <v>1999</v>
      </c>
      <c r="C7" s="154">
        <v>93</v>
      </c>
      <c r="D7" s="154">
        <v>-1.3375532469330482</v>
      </c>
      <c r="E7" s="154">
        <v>0.31165541690857801</v>
      </c>
      <c r="F7" s="154"/>
      <c r="G7" s="154"/>
      <c r="H7" s="154"/>
      <c r="I7" s="154">
        <v>0.68575297587974515</v>
      </c>
      <c r="J7" s="154"/>
      <c r="K7" s="154"/>
      <c r="L7" s="154" t="s">
        <v>2332</v>
      </c>
      <c r="M7" s="154"/>
      <c r="N7" s="154"/>
      <c r="O7" s="154"/>
      <c r="P7" s="154"/>
      <c r="Q7" s="154"/>
      <c r="R7" s="154"/>
      <c r="S7" s="154"/>
      <c r="T7" s="154"/>
      <c r="U7" s="154"/>
      <c r="V7" s="154"/>
      <c r="W7" s="154"/>
    </row>
    <row r="8" spans="1:23">
      <c r="A8" s="164" t="s">
        <v>2334</v>
      </c>
      <c r="B8" s="164" t="s">
        <v>2015</v>
      </c>
      <c r="C8" s="164">
        <v>11</v>
      </c>
      <c r="D8" s="164"/>
      <c r="E8" s="164"/>
      <c r="F8" s="164"/>
      <c r="G8" s="164"/>
      <c r="H8" s="164"/>
      <c r="I8" s="164"/>
      <c r="J8" s="164"/>
      <c r="K8" s="164" t="s">
        <v>2335</v>
      </c>
      <c r="L8" s="164" t="s">
        <v>2336</v>
      </c>
      <c r="M8" s="164"/>
      <c r="N8" s="164"/>
      <c r="O8" s="164"/>
      <c r="P8" s="164"/>
      <c r="Q8" s="164"/>
      <c r="R8" s="164"/>
      <c r="S8" s="164"/>
      <c r="T8" s="164"/>
      <c r="U8" s="164"/>
      <c r="V8" s="164"/>
      <c r="W8" s="164"/>
    </row>
    <row r="9" spans="1:23">
      <c r="A9" s="154" t="s">
        <v>2337</v>
      </c>
      <c r="B9" s="154" t="s">
        <v>2331</v>
      </c>
      <c r="C9" s="154">
        <v>104</v>
      </c>
      <c r="D9" s="154"/>
      <c r="E9" s="154"/>
      <c r="F9" s="154"/>
      <c r="G9" s="154" t="s">
        <v>2338</v>
      </c>
      <c r="H9" s="154" t="s">
        <v>2339</v>
      </c>
      <c r="I9" s="154"/>
      <c r="J9" s="154"/>
      <c r="K9" s="154" t="s">
        <v>2340</v>
      </c>
      <c r="L9" s="154" t="s">
        <v>2341</v>
      </c>
      <c r="M9" s="154"/>
      <c r="N9" s="154"/>
      <c r="O9" s="154"/>
      <c r="P9" s="154"/>
      <c r="Q9" s="154"/>
      <c r="R9" s="154"/>
      <c r="S9" s="154"/>
      <c r="T9" s="154"/>
      <c r="U9" s="154"/>
      <c r="V9" s="154"/>
      <c r="W9" s="154"/>
    </row>
    <row r="10" spans="1:23">
      <c r="A10" s="154" t="s">
        <v>2342</v>
      </c>
      <c r="B10" s="154" t="s">
        <v>2331</v>
      </c>
      <c r="C10" s="154">
        <v>104</v>
      </c>
      <c r="D10" s="154"/>
      <c r="E10" s="154"/>
      <c r="F10" s="154"/>
      <c r="G10" s="154" t="s">
        <v>2338</v>
      </c>
      <c r="H10" s="154" t="s">
        <v>2343</v>
      </c>
      <c r="I10" s="154"/>
      <c r="J10" s="154"/>
      <c r="K10" s="154" t="s">
        <v>2340</v>
      </c>
      <c r="L10" s="154" t="s">
        <v>2344</v>
      </c>
      <c r="M10" s="154"/>
      <c r="N10" s="154"/>
      <c r="O10" s="154"/>
      <c r="P10" s="154"/>
      <c r="Q10" s="154"/>
      <c r="R10" s="154"/>
      <c r="S10" s="154"/>
      <c r="T10" s="154"/>
      <c r="U10" s="154"/>
      <c r="V10" s="154"/>
      <c r="W10" s="154"/>
    </row>
    <row r="11" spans="1:23">
      <c r="A11" s="154" t="s">
        <v>2345</v>
      </c>
      <c r="B11" s="154" t="s">
        <v>2331</v>
      </c>
      <c r="C11" s="154">
        <v>104</v>
      </c>
      <c r="D11" s="154">
        <v>-2.003986537221401</v>
      </c>
      <c r="E11" s="154">
        <v>0.27059216427255539</v>
      </c>
      <c r="F11" s="154">
        <v>6.6633670314284521E-2</v>
      </c>
      <c r="G11" s="154"/>
      <c r="H11" s="154"/>
      <c r="I11" s="154">
        <v>0.90264694950404167</v>
      </c>
      <c r="J11" s="154">
        <v>0.73698995110237286</v>
      </c>
      <c r="K11" s="154"/>
      <c r="L11" s="154" t="s">
        <v>2346</v>
      </c>
      <c r="M11" s="154"/>
      <c r="N11" s="154"/>
      <c r="O11" s="154"/>
      <c r="P11" s="154"/>
      <c r="Q11" s="154"/>
      <c r="R11" s="154"/>
      <c r="S11" s="154"/>
      <c r="T11" s="154"/>
      <c r="U11" s="154"/>
      <c r="V11" s="154"/>
      <c r="W11" s="154"/>
    </row>
    <row r="12" spans="1:23">
      <c r="A12" s="154" t="s">
        <v>2347</v>
      </c>
      <c r="B12" s="154" t="s">
        <v>1999</v>
      </c>
      <c r="C12" s="154">
        <v>93</v>
      </c>
      <c r="D12" s="154">
        <v>-1.7472608070621154</v>
      </c>
      <c r="E12" s="154">
        <v>0.22159685981914251</v>
      </c>
      <c r="F12" s="154">
        <v>6.2672792347149342E-2</v>
      </c>
      <c r="G12" s="154"/>
      <c r="H12" s="154"/>
      <c r="I12" s="154">
        <v>0.80918319506930303</v>
      </c>
      <c r="J12" s="154">
        <v>0.56294263862028082</v>
      </c>
      <c r="K12" s="154"/>
      <c r="L12" s="154" t="s">
        <v>2346</v>
      </c>
      <c r="M12" s="154"/>
      <c r="N12" s="154"/>
      <c r="O12" s="154"/>
      <c r="P12" s="154"/>
      <c r="Q12" s="154"/>
      <c r="R12" s="154"/>
      <c r="S12" s="154"/>
      <c r="T12" s="154"/>
      <c r="U12" s="154"/>
      <c r="V12" s="154"/>
      <c r="W12" s="154"/>
    </row>
    <row r="13" spans="1:23">
      <c r="A13" s="164" t="s">
        <v>2348</v>
      </c>
      <c r="B13" s="164" t="s">
        <v>2015</v>
      </c>
      <c r="C13" s="164">
        <v>11</v>
      </c>
      <c r="D13" s="164"/>
      <c r="E13" s="164"/>
      <c r="F13" s="164"/>
      <c r="G13" s="164"/>
      <c r="H13" s="164"/>
      <c r="I13" s="164"/>
      <c r="J13" s="164"/>
      <c r="K13" s="164" t="s">
        <v>2335</v>
      </c>
      <c r="L13" s="164" t="s">
        <v>2349</v>
      </c>
      <c r="M13" s="164"/>
      <c r="N13" s="164"/>
      <c r="O13" s="164"/>
      <c r="P13" s="164"/>
      <c r="Q13" s="164"/>
      <c r="R13" s="164"/>
      <c r="S13" s="164"/>
      <c r="T13" s="164"/>
      <c r="U13" s="164"/>
      <c r="V13" s="164"/>
      <c r="W13" s="164"/>
    </row>
    <row r="14" spans="1:23">
      <c r="A14" s="154" t="s">
        <v>2350</v>
      </c>
      <c r="B14" s="154" t="s">
        <v>2331</v>
      </c>
      <c r="C14" s="154">
        <v>104</v>
      </c>
      <c r="D14" s="154">
        <v>-2.0308947319067969</v>
      </c>
      <c r="E14" s="154"/>
      <c r="F14" s="154">
        <v>0.16228092714270956</v>
      </c>
      <c r="G14" s="154"/>
      <c r="H14" s="154"/>
      <c r="I14" s="154">
        <v>0.69854360765826884</v>
      </c>
      <c r="J14" s="154"/>
      <c r="K14" s="154"/>
      <c r="L14" s="154" t="s">
        <v>2351</v>
      </c>
      <c r="M14" s="154"/>
      <c r="N14" s="154"/>
      <c r="O14" s="154"/>
      <c r="P14" s="154"/>
      <c r="Q14" s="154"/>
      <c r="R14" s="154"/>
      <c r="S14" s="154"/>
      <c r="T14" s="154"/>
      <c r="U14" s="154"/>
      <c r="V14" s="154"/>
      <c r="W14" s="154"/>
    </row>
    <row r="15" spans="1:23">
      <c r="A15" s="154" t="s">
        <v>2352</v>
      </c>
      <c r="B15" s="154" t="s">
        <v>1999</v>
      </c>
      <c r="C15" s="154">
        <v>93</v>
      </c>
      <c r="D15" s="154">
        <v>-1.4081208994748493</v>
      </c>
      <c r="E15" s="154"/>
      <c r="F15" s="154">
        <v>0.11154319880113336</v>
      </c>
      <c r="G15" s="154"/>
      <c r="H15" s="154"/>
      <c r="I15" s="154">
        <v>0.572358479804703</v>
      </c>
      <c r="J15" s="154"/>
      <c r="K15" s="154"/>
      <c r="L15" s="154" t="s">
        <v>2351</v>
      </c>
      <c r="M15" s="154"/>
      <c r="N15" s="154"/>
      <c r="O15" s="154"/>
      <c r="P15" s="154"/>
      <c r="Q15" s="154"/>
      <c r="R15" s="154"/>
      <c r="S15" s="154"/>
      <c r="T15" s="154"/>
      <c r="U15" s="154"/>
      <c r="V15" s="154"/>
      <c r="W15" s="154"/>
    </row>
    <row r="16" spans="1:23">
      <c r="A16" s="154" t="s">
        <v>2353</v>
      </c>
      <c r="B16" s="154" t="s">
        <v>2015</v>
      </c>
      <c r="C16" s="154">
        <v>11</v>
      </c>
      <c r="D16" s="154">
        <v>-5.991720180814311</v>
      </c>
      <c r="E16" s="154"/>
      <c r="F16" s="154">
        <v>0.43571730448111062</v>
      </c>
      <c r="G16" s="154"/>
      <c r="H16" s="154"/>
      <c r="I16" s="154">
        <v>0.85021236214187346</v>
      </c>
      <c r="J16" s="154"/>
      <c r="K16" s="154"/>
      <c r="L16" s="154" t="s">
        <v>2351</v>
      </c>
      <c r="M16" s="154"/>
      <c r="N16" s="154"/>
      <c r="O16" s="154"/>
      <c r="P16" s="154"/>
      <c r="Q16" s="154"/>
      <c r="R16" s="154"/>
      <c r="S16" s="154"/>
      <c r="T16" s="154"/>
      <c r="U16" s="154"/>
      <c r="V16" s="154"/>
      <c r="W16" s="154"/>
    </row>
    <row r="17" spans="1:23">
      <c r="A17" s="154"/>
      <c r="B17" s="154"/>
      <c r="C17" s="154"/>
      <c r="D17" s="154"/>
      <c r="E17" s="154"/>
      <c r="F17" s="154"/>
      <c r="G17" s="154"/>
      <c r="H17" s="154"/>
      <c r="I17" s="154"/>
      <c r="J17" s="154"/>
      <c r="K17" s="154"/>
      <c r="L17" s="154"/>
      <c r="M17" s="154"/>
      <c r="N17" s="154"/>
      <c r="O17" s="154"/>
      <c r="P17" s="154"/>
      <c r="Q17" s="154"/>
      <c r="R17" s="154"/>
      <c r="S17" s="154"/>
      <c r="T17" s="154"/>
      <c r="U17" s="154"/>
      <c r="V17" s="154"/>
      <c r="W17" s="154"/>
    </row>
    <row r="18" spans="1:23">
      <c r="A18" s="154"/>
      <c r="B18" s="154"/>
      <c r="C18" s="154"/>
      <c r="D18" s="154"/>
      <c r="E18" s="154"/>
      <c r="F18" s="154"/>
      <c r="G18" s="154"/>
      <c r="H18" s="154"/>
      <c r="I18" s="154"/>
      <c r="J18" s="154"/>
      <c r="K18" s="154"/>
      <c r="L18" s="154"/>
      <c r="M18" s="154"/>
      <c r="N18" s="154"/>
      <c r="O18" s="154"/>
      <c r="P18" s="154"/>
      <c r="Q18" s="154"/>
      <c r="R18" s="154"/>
      <c r="S18" s="154"/>
      <c r="T18" s="154"/>
      <c r="U18" s="154"/>
      <c r="V18" s="154"/>
      <c r="W18" s="154"/>
    </row>
    <row r="19" spans="1:23">
      <c r="A19" s="133" t="s">
        <v>2354</v>
      </c>
      <c r="B19" s="133"/>
      <c r="C19" s="133"/>
      <c r="D19" s="133"/>
      <c r="E19" s="133"/>
      <c r="F19" s="133"/>
      <c r="G19" s="133"/>
      <c r="H19" s="133"/>
      <c r="I19" s="133"/>
      <c r="J19" s="133"/>
      <c r="K19" s="133"/>
      <c r="L19" s="133"/>
      <c r="M19" s="133"/>
      <c r="N19" s="133"/>
      <c r="O19" s="133"/>
      <c r="P19" s="133"/>
      <c r="Q19" s="133"/>
      <c r="R19" s="133"/>
      <c r="S19" s="154"/>
      <c r="T19" s="154"/>
      <c r="U19" s="154"/>
      <c r="V19" s="154"/>
      <c r="W19" s="154"/>
    </row>
    <row r="20" spans="1:23">
      <c r="A20" s="159" t="s">
        <v>2321</v>
      </c>
      <c r="B20" s="159" t="s">
        <v>2355</v>
      </c>
      <c r="C20" s="159" t="s">
        <v>393</v>
      </c>
      <c r="D20" s="159" t="s">
        <v>2356</v>
      </c>
      <c r="E20" s="159" t="s">
        <v>2357</v>
      </c>
      <c r="F20" s="159" t="s">
        <v>2358</v>
      </c>
      <c r="G20" s="159" t="s">
        <v>2359</v>
      </c>
      <c r="H20" s="159" t="s">
        <v>2360</v>
      </c>
      <c r="I20" s="159" t="s">
        <v>2361</v>
      </c>
      <c r="J20" s="159" t="s">
        <v>2362</v>
      </c>
      <c r="K20" s="159" t="s">
        <v>2363</v>
      </c>
      <c r="L20" s="159" t="s">
        <v>2364</v>
      </c>
      <c r="M20" s="159" t="s">
        <v>2365</v>
      </c>
      <c r="N20" s="159" t="s">
        <v>2366</v>
      </c>
      <c r="O20" s="159" t="s">
        <v>2367</v>
      </c>
      <c r="P20" s="159" t="s">
        <v>2368</v>
      </c>
      <c r="Q20" s="159" t="s">
        <v>2369</v>
      </c>
      <c r="R20" s="159" t="s">
        <v>2370</v>
      </c>
      <c r="S20" s="154"/>
      <c r="T20" s="154"/>
      <c r="U20" s="154"/>
      <c r="V20" s="154"/>
      <c r="W20" s="154"/>
    </row>
    <row r="21" spans="1:23">
      <c r="A21" s="154" t="s">
        <v>2371</v>
      </c>
      <c r="B21" s="154" t="s">
        <v>2331</v>
      </c>
      <c r="C21" s="154">
        <v>104</v>
      </c>
      <c r="D21" s="154">
        <v>1.1329232389979775</v>
      </c>
      <c r="E21" s="154">
        <v>1.0187032880478251</v>
      </c>
      <c r="F21" s="154">
        <v>0.71644225635232806</v>
      </c>
      <c r="G21" s="154">
        <v>2.2971744006133501</v>
      </c>
      <c r="H21" s="154">
        <v>0.17289208568277528</v>
      </c>
      <c r="I21" s="154">
        <v>0.27282104942509067</v>
      </c>
      <c r="J21" s="154">
        <v>82</v>
      </c>
      <c r="K21" s="154">
        <v>0.78846153846153844</v>
      </c>
      <c r="L21" s="154">
        <v>0.98568572082753092</v>
      </c>
      <c r="M21" s="154">
        <v>1.0100026572644052</v>
      </c>
      <c r="N21" s="154">
        <v>1.8363913813678907</v>
      </c>
      <c r="O21" s="154">
        <v>1.77636689914044</v>
      </c>
      <c r="P21" s="154" t="s">
        <v>2372</v>
      </c>
      <c r="Q21" s="154" t="s">
        <v>2373</v>
      </c>
      <c r="R21" s="154" t="s">
        <v>2374</v>
      </c>
      <c r="S21" s="154"/>
      <c r="T21" s="154"/>
      <c r="U21" s="154"/>
      <c r="V21" s="154"/>
      <c r="W21" s="154"/>
    </row>
    <row r="22" spans="1:23">
      <c r="A22" s="154" t="s">
        <v>2330</v>
      </c>
      <c r="B22" s="154" t="s">
        <v>2331</v>
      </c>
      <c r="C22" s="154">
        <v>104</v>
      </c>
      <c r="D22" s="154">
        <v>1.0049871711197174</v>
      </c>
      <c r="E22" s="154">
        <v>1.0045495632808445</v>
      </c>
      <c r="F22" s="154">
        <v>0.73752415298121221</v>
      </c>
      <c r="G22" s="154">
        <v>1.2550737131762315</v>
      </c>
      <c r="H22" s="154">
        <v>8.1809478747804101E-2</v>
      </c>
      <c r="I22" s="154">
        <v>0.10045720075872107</v>
      </c>
      <c r="J22" s="154">
        <v>99</v>
      </c>
      <c r="K22" s="154">
        <v>0.95192307692307687</v>
      </c>
      <c r="L22" s="154">
        <v>1.0053356100362318</v>
      </c>
      <c r="M22" s="154">
        <v>1.0080760475479467</v>
      </c>
      <c r="N22" s="154">
        <v>1.0033224074074827</v>
      </c>
      <c r="O22" s="154">
        <v>0.97052770545948408</v>
      </c>
      <c r="P22" s="154" t="s">
        <v>2372</v>
      </c>
      <c r="Q22" s="154" t="s">
        <v>2375</v>
      </c>
      <c r="R22" s="154" t="s">
        <v>2374</v>
      </c>
      <c r="S22" s="154"/>
      <c r="T22" s="154"/>
      <c r="U22" s="154"/>
      <c r="V22" s="154"/>
      <c r="W22" s="154"/>
    </row>
    <row r="23" spans="1:23">
      <c r="A23" s="154" t="s">
        <v>2337</v>
      </c>
      <c r="B23" s="154" t="s">
        <v>2331</v>
      </c>
      <c r="C23" s="154">
        <v>104</v>
      </c>
      <c r="D23" s="154">
        <v>0.98593927894440925</v>
      </c>
      <c r="E23" s="154">
        <v>0.99999999999999989</v>
      </c>
      <c r="F23" s="154">
        <v>0.70934690240599341</v>
      </c>
      <c r="G23" s="154">
        <v>1.2931868983400456</v>
      </c>
      <c r="H23" s="154">
        <v>8.5129019030247319E-2</v>
      </c>
      <c r="I23" s="154">
        <v>0.11141672103240909</v>
      </c>
      <c r="J23" s="154">
        <v>99</v>
      </c>
      <c r="K23" s="154">
        <v>0.95192307692307687</v>
      </c>
      <c r="L23" s="154">
        <v>0.97592388865318802</v>
      </c>
      <c r="M23" s="154">
        <v>0.99999999999999989</v>
      </c>
      <c r="N23" s="154">
        <v>1.0337905881135794</v>
      </c>
      <c r="O23" s="154">
        <v>1</v>
      </c>
      <c r="P23" s="154" t="s">
        <v>2372</v>
      </c>
      <c r="Q23" s="154" t="s">
        <v>2375</v>
      </c>
      <c r="R23" s="154" t="s">
        <v>2374</v>
      </c>
      <c r="S23" s="154"/>
      <c r="T23" s="154"/>
      <c r="U23" s="154"/>
      <c r="V23" s="154"/>
      <c r="W23" s="154"/>
    </row>
    <row r="24" spans="1:23">
      <c r="A24" s="154" t="s">
        <v>2342</v>
      </c>
      <c r="B24" s="154" t="s">
        <v>2331</v>
      </c>
      <c r="C24" s="154">
        <v>104</v>
      </c>
      <c r="D24" s="154">
        <v>0.99401156324242368</v>
      </c>
      <c r="E24" s="154">
        <v>1.0100026572644052</v>
      </c>
      <c r="F24" s="154">
        <v>0.71644225635232806</v>
      </c>
      <c r="G24" s="154">
        <v>1.2931868983400456</v>
      </c>
      <c r="H24" s="154">
        <v>8.5502066905845428E-2</v>
      </c>
      <c r="I24" s="154">
        <v>0.10956179144826676</v>
      </c>
      <c r="J24" s="154">
        <v>98</v>
      </c>
      <c r="K24" s="154">
        <v>0.94230769230769229</v>
      </c>
      <c r="L24" s="154">
        <v>0.98568572082753092</v>
      </c>
      <c r="M24" s="154">
        <v>1.0100026572644052</v>
      </c>
      <c r="N24" s="154">
        <v>1.0337905881135794</v>
      </c>
      <c r="O24" s="154">
        <v>1</v>
      </c>
      <c r="P24" s="154" t="s">
        <v>2372</v>
      </c>
      <c r="Q24" s="154" t="s">
        <v>2375</v>
      </c>
      <c r="R24" s="154" t="s">
        <v>2374</v>
      </c>
      <c r="S24" s="154"/>
      <c r="T24" s="154"/>
      <c r="U24" s="154"/>
      <c r="V24" s="154"/>
      <c r="W24" s="154"/>
    </row>
    <row r="25" spans="1:23">
      <c r="A25" s="154" t="s">
        <v>2345</v>
      </c>
      <c r="B25" s="154" t="s">
        <v>2331</v>
      </c>
      <c r="C25" s="154">
        <v>104</v>
      </c>
      <c r="D25" s="154">
        <v>1.0032833462895872</v>
      </c>
      <c r="E25" s="154">
        <v>1.0024203313132656</v>
      </c>
      <c r="F25" s="154">
        <v>0.83275700704489475</v>
      </c>
      <c r="G25" s="154">
        <v>1.2362040137100769</v>
      </c>
      <c r="H25" s="154">
        <v>6.1735380757041998E-2</v>
      </c>
      <c r="I25" s="154">
        <v>8.0619750755135722E-2</v>
      </c>
      <c r="J25" s="154">
        <v>101</v>
      </c>
      <c r="K25" s="154">
        <v>0.97115384615384615</v>
      </c>
      <c r="L25" s="154">
        <v>1.0028797877986455</v>
      </c>
      <c r="M25" s="154">
        <v>1.002545933454809</v>
      </c>
      <c r="N25" s="154">
        <v>1.0052114590796402</v>
      </c>
      <c r="O25" s="154">
        <v>0.97460549040642053</v>
      </c>
      <c r="P25" s="154" t="s">
        <v>2372</v>
      </c>
      <c r="Q25" s="154" t="s">
        <v>2375</v>
      </c>
      <c r="R25" s="154" t="s">
        <v>2374</v>
      </c>
      <c r="S25" s="154"/>
      <c r="T25" s="154"/>
      <c r="U25" s="154"/>
      <c r="V25" s="154"/>
      <c r="W25" s="154"/>
    </row>
    <row r="26" spans="1:23">
      <c r="A26" s="154" t="s">
        <v>2350</v>
      </c>
      <c r="B26" s="154" t="s">
        <v>2331</v>
      </c>
      <c r="C26" s="154">
        <v>104</v>
      </c>
      <c r="D26" s="154">
        <v>1.010266910661253</v>
      </c>
      <c r="E26" s="154">
        <v>0.99803684482076149</v>
      </c>
      <c r="F26" s="154">
        <v>0.75919286392592666</v>
      </c>
      <c r="G26" s="154">
        <v>1.4144240943223036</v>
      </c>
      <c r="H26" s="154">
        <v>0.1151984052794274</v>
      </c>
      <c r="I26" s="154">
        <v>0.14186619402436224</v>
      </c>
      <c r="J26" s="154">
        <v>88</v>
      </c>
      <c r="K26" s="154">
        <v>0.84615384615384615</v>
      </c>
      <c r="L26" s="154">
        <v>0.97120290504079698</v>
      </c>
      <c r="M26" s="154">
        <v>0.965207629583825</v>
      </c>
      <c r="N26" s="154">
        <v>1.1969060486256544</v>
      </c>
      <c r="O26" s="154">
        <v>1.1674925741603865</v>
      </c>
      <c r="P26" s="154" t="s">
        <v>2372</v>
      </c>
      <c r="Q26" s="154" t="s">
        <v>2375</v>
      </c>
      <c r="R26" s="154" t="s">
        <v>2374</v>
      </c>
      <c r="S26" s="154"/>
      <c r="T26" s="154"/>
      <c r="U26" s="154"/>
      <c r="V26" s="154"/>
      <c r="W26" s="154"/>
    </row>
    <row r="27" spans="1:23">
      <c r="A27" s="154"/>
      <c r="B27" s="154"/>
      <c r="C27" s="154"/>
      <c r="D27" s="154"/>
      <c r="E27" s="154"/>
      <c r="F27" s="154"/>
      <c r="G27" s="154"/>
      <c r="H27" s="154"/>
      <c r="I27" s="154"/>
      <c r="J27" s="154"/>
      <c r="K27" s="154"/>
      <c r="L27" s="154"/>
      <c r="M27" s="154"/>
      <c r="N27" s="154"/>
      <c r="O27" s="154"/>
      <c r="P27" s="154"/>
      <c r="Q27" s="154"/>
      <c r="R27" s="154"/>
      <c r="S27" s="154"/>
      <c r="T27" s="154"/>
      <c r="U27" s="154"/>
      <c r="V27" s="154"/>
      <c r="W27" s="154"/>
    </row>
    <row r="28" spans="1:23">
      <c r="A28" s="154"/>
      <c r="B28" s="154"/>
      <c r="C28" s="154"/>
      <c r="D28" s="154"/>
      <c r="E28" s="154"/>
      <c r="F28" s="154"/>
      <c r="G28" s="154"/>
      <c r="H28" s="154"/>
      <c r="I28" s="154"/>
      <c r="J28" s="154"/>
      <c r="K28" s="154"/>
      <c r="L28" s="154"/>
      <c r="M28" s="154"/>
      <c r="N28" s="154"/>
      <c r="O28" s="154"/>
      <c r="P28" s="154"/>
      <c r="Q28" s="154"/>
      <c r="R28" s="154"/>
      <c r="S28" s="154"/>
      <c r="T28" s="154"/>
      <c r="U28" s="154"/>
      <c r="V28" s="154"/>
      <c r="W28" s="154"/>
    </row>
    <row r="29" spans="1:23">
      <c r="A29" s="133" t="s">
        <v>2376</v>
      </c>
      <c r="B29" s="133"/>
      <c r="C29" s="133"/>
      <c r="D29" s="133"/>
      <c r="E29" s="133"/>
      <c r="F29" s="133"/>
      <c r="G29" s="133"/>
      <c r="H29" s="133"/>
      <c r="I29" s="133"/>
      <c r="J29" s="154"/>
      <c r="K29" s="154"/>
      <c r="L29" s="154"/>
      <c r="M29" s="154"/>
      <c r="N29" s="154"/>
      <c r="O29" s="154"/>
      <c r="P29" s="154"/>
      <c r="Q29" s="154"/>
      <c r="R29" s="154"/>
      <c r="S29" s="154"/>
      <c r="T29" s="154"/>
      <c r="U29" s="154"/>
      <c r="V29" s="154"/>
      <c r="W29" s="154"/>
    </row>
    <row r="30" spans="1:23">
      <c r="A30" s="159" t="s">
        <v>2321</v>
      </c>
      <c r="B30" s="159" t="s">
        <v>393</v>
      </c>
      <c r="C30" s="159" t="s">
        <v>2377</v>
      </c>
      <c r="D30" s="159" t="s">
        <v>2378</v>
      </c>
      <c r="E30" s="159" t="s">
        <v>2379</v>
      </c>
      <c r="F30" s="159" t="s">
        <v>2380</v>
      </c>
      <c r="G30" s="159" t="s">
        <v>2381</v>
      </c>
      <c r="H30" s="159" t="s">
        <v>2382</v>
      </c>
      <c r="I30" s="159" t="s">
        <v>2383</v>
      </c>
      <c r="J30" s="154"/>
      <c r="K30" s="154"/>
      <c r="L30" s="154"/>
      <c r="M30" s="154"/>
      <c r="N30" s="154"/>
      <c r="O30" s="154"/>
      <c r="P30" s="154"/>
      <c r="Q30" s="154"/>
      <c r="R30" s="154"/>
      <c r="S30" s="154"/>
      <c r="T30" s="154"/>
      <c r="U30" s="154"/>
      <c r="V30" s="154"/>
      <c r="W30" s="154"/>
    </row>
    <row r="31" spans="1:23">
      <c r="A31" s="154" t="s">
        <v>2371</v>
      </c>
      <c r="B31" s="154">
        <v>104</v>
      </c>
      <c r="C31" s="154">
        <v>1.0187032880478251</v>
      </c>
      <c r="D31" s="154">
        <v>0.27282104942509067</v>
      </c>
      <c r="E31" s="154">
        <v>1.0100026572644052</v>
      </c>
      <c r="F31" s="154">
        <v>1.77636689914044</v>
      </c>
      <c r="G31" s="154">
        <v>0.95348837209302328</v>
      </c>
      <c r="H31" s="154">
        <v>0</v>
      </c>
      <c r="I31" s="154" t="s">
        <v>2384</v>
      </c>
      <c r="J31" s="154"/>
      <c r="K31" s="154"/>
      <c r="L31" s="154"/>
      <c r="M31" s="154"/>
      <c r="N31" s="154"/>
      <c r="O31" s="154"/>
      <c r="P31" s="154"/>
      <c r="Q31" s="154"/>
      <c r="R31" s="154"/>
      <c r="S31" s="154"/>
      <c r="T31" s="154"/>
      <c r="U31" s="154"/>
      <c r="V31" s="154"/>
      <c r="W31" s="154"/>
    </row>
    <row r="32" spans="1:23">
      <c r="A32" s="154" t="s">
        <v>2330</v>
      </c>
      <c r="B32" s="154">
        <v>104</v>
      </c>
      <c r="C32" s="154">
        <v>1.0045495632808445</v>
      </c>
      <c r="D32" s="154">
        <v>0.10045720075872107</v>
      </c>
      <c r="E32" s="154">
        <v>1.0080760475479467</v>
      </c>
      <c r="F32" s="154">
        <v>0.97052770545948408</v>
      </c>
      <c r="G32" s="154">
        <v>0.95348837209302328</v>
      </c>
      <c r="H32" s="154">
        <v>0.94444444444444442</v>
      </c>
      <c r="I32" s="154" t="s">
        <v>2374</v>
      </c>
      <c r="J32" s="154"/>
      <c r="K32" s="154"/>
      <c r="L32" s="154"/>
      <c r="M32" s="154"/>
      <c r="N32" s="154"/>
      <c r="O32" s="154"/>
      <c r="P32" s="154"/>
      <c r="Q32" s="154"/>
      <c r="R32" s="154"/>
      <c r="S32" s="154"/>
      <c r="T32" s="154"/>
      <c r="U32" s="154"/>
      <c r="V32" s="154"/>
      <c r="W32" s="154"/>
    </row>
    <row r="33" spans="1:23">
      <c r="A33" s="154" t="s">
        <v>2337</v>
      </c>
      <c r="B33" s="154">
        <v>104</v>
      </c>
      <c r="C33" s="154">
        <v>0.99999999999999989</v>
      </c>
      <c r="D33" s="154">
        <v>0.11141672103240909</v>
      </c>
      <c r="E33" s="154">
        <v>0.99999999999999989</v>
      </c>
      <c r="F33" s="154">
        <v>1</v>
      </c>
      <c r="G33" s="154">
        <v>0.96511627906976749</v>
      </c>
      <c r="H33" s="154">
        <v>0.88888888888888884</v>
      </c>
      <c r="I33" s="154" t="s">
        <v>2374</v>
      </c>
      <c r="J33" s="154"/>
      <c r="K33" s="154"/>
      <c r="L33" s="154"/>
      <c r="M33" s="154"/>
      <c r="N33" s="154"/>
      <c r="O33" s="154"/>
      <c r="P33" s="154"/>
      <c r="Q33" s="154"/>
      <c r="R33" s="154"/>
      <c r="S33" s="154"/>
      <c r="T33" s="154"/>
      <c r="U33" s="154"/>
      <c r="V33" s="154"/>
      <c r="W33" s="154"/>
    </row>
    <row r="34" spans="1:23">
      <c r="A34" s="154" t="s">
        <v>2342</v>
      </c>
      <c r="B34" s="154">
        <v>104</v>
      </c>
      <c r="C34" s="154">
        <v>1.0100026572644052</v>
      </c>
      <c r="D34" s="154">
        <v>0.10956179144826676</v>
      </c>
      <c r="E34" s="154">
        <v>1.0100026572644052</v>
      </c>
      <c r="F34" s="154">
        <v>1</v>
      </c>
      <c r="G34" s="154">
        <v>0.95348837209302328</v>
      </c>
      <c r="H34" s="154">
        <v>0.88888888888888884</v>
      </c>
      <c r="I34" s="154" t="s">
        <v>2374</v>
      </c>
      <c r="J34" s="154"/>
      <c r="K34" s="154"/>
      <c r="L34" s="154"/>
      <c r="M34" s="154"/>
      <c r="N34" s="154"/>
      <c r="O34" s="154"/>
      <c r="P34" s="154"/>
      <c r="Q34" s="154"/>
      <c r="R34" s="154"/>
      <c r="S34" s="154"/>
      <c r="T34" s="154"/>
      <c r="U34" s="154"/>
      <c r="V34" s="154"/>
      <c r="W34" s="154"/>
    </row>
    <row r="35" spans="1:23">
      <c r="A35" s="154" t="s">
        <v>2345</v>
      </c>
      <c r="B35" s="154">
        <v>104</v>
      </c>
      <c r="C35" s="154">
        <v>1.0024203313132656</v>
      </c>
      <c r="D35" s="154">
        <v>8.0619750755135722E-2</v>
      </c>
      <c r="E35" s="154">
        <v>1.002545933454809</v>
      </c>
      <c r="F35" s="154">
        <v>0.97460549040642053</v>
      </c>
      <c r="G35" s="154">
        <v>0.97674418604651159</v>
      </c>
      <c r="H35" s="154">
        <v>0.94444444444444442</v>
      </c>
      <c r="I35" s="154" t="s">
        <v>2374</v>
      </c>
      <c r="J35" s="154"/>
      <c r="K35" s="154"/>
      <c r="L35" s="154"/>
      <c r="M35" s="154"/>
      <c r="N35" s="154"/>
      <c r="O35" s="154"/>
      <c r="P35" s="154"/>
      <c r="Q35" s="154"/>
      <c r="R35" s="154"/>
      <c r="S35" s="154"/>
      <c r="T35" s="154"/>
      <c r="U35" s="154"/>
      <c r="V35" s="154"/>
      <c r="W35" s="154"/>
    </row>
    <row r="36" spans="1:23">
      <c r="A36" s="154" t="s">
        <v>2350</v>
      </c>
      <c r="B36" s="154">
        <v>104</v>
      </c>
      <c r="C36" s="154">
        <v>0.99803684482076149</v>
      </c>
      <c r="D36" s="154">
        <v>0.14186619402436224</v>
      </c>
      <c r="E36" s="154">
        <v>0.965207629583825</v>
      </c>
      <c r="F36" s="154">
        <v>1.1674925741603865</v>
      </c>
      <c r="G36" s="154">
        <v>0.90697674418604646</v>
      </c>
      <c r="H36" s="154">
        <v>0.55555555555555558</v>
      </c>
      <c r="I36" s="154" t="s">
        <v>2374</v>
      </c>
      <c r="J36" s="154"/>
      <c r="K36" s="154"/>
      <c r="L36" s="154"/>
      <c r="M36" s="154"/>
      <c r="N36" s="154"/>
      <c r="O36" s="154"/>
      <c r="P36" s="154"/>
      <c r="Q36" s="154"/>
      <c r="R36" s="154"/>
      <c r="S36" s="154"/>
      <c r="T36" s="154"/>
      <c r="U36" s="154"/>
      <c r="V36" s="154"/>
      <c r="W36" s="154"/>
    </row>
    <row r="37" spans="1:23">
      <c r="A37" s="154"/>
      <c r="B37" s="154"/>
      <c r="C37" s="154"/>
      <c r="D37" s="154"/>
      <c r="E37" s="154"/>
      <c r="F37" s="154"/>
      <c r="G37" s="154"/>
      <c r="H37" s="154"/>
      <c r="I37" s="154"/>
      <c r="J37" s="154"/>
      <c r="K37" s="154"/>
      <c r="L37" s="154"/>
      <c r="M37" s="154"/>
      <c r="N37" s="154"/>
      <c r="O37" s="154"/>
      <c r="P37" s="154"/>
      <c r="Q37" s="154"/>
      <c r="R37" s="154"/>
      <c r="S37" s="154"/>
      <c r="T37" s="154"/>
      <c r="U37" s="154"/>
      <c r="V37" s="154"/>
      <c r="W37" s="154"/>
    </row>
    <row r="38" spans="1:23">
      <c r="A38" s="154"/>
      <c r="B38" s="154"/>
      <c r="C38" s="154"/>
      <c r="D38" s="154"/>
      <c r="E38" s="154"/>
      <c r="F38" s="154"/>
      <c r="G38" s="154"/>
      <c r="H38" s="154"/>
      <c r="I38" s="154"/>
      <c r="J38" s="154"/>
      <c r="K38" s="154"/>
      <c r="L38" s="154"/>
      <c r="M38" s="154"/>
      <c r="N38" s="154"/>
      <c r="O38" s="154"/>
      <c r="P38" s="154"/>
      <c r="Q38" s="154"/>
      <c r="R38" s="154"/>
      <c r="S38" s="154"/>
      <c r="T38" s="154"/>
      <c r="U38" s="154"/>
      <c r="V38" s="154"/>
      <c r="W38" s="154"/>
    </row>
    <row r="39" spans="1:23">
      <c r="A39" s="133" t="s">
        <v>2385</v>
      </c>
      <c r="B39" s="133"/>
      <c r="C39" s="154"/>
      <c r="D39" s="154"/>
      <c r="E39" s="154"/>
      <c r="F39" s="154"/>
      <c r="G39" s="154"/>
      <c r="H39" s="154"/>
      <c r="I39" s="154"/>
      <c r="J39" s="154"/>
      <c r="K39" s="154"/>
      <c r="L39" s="154"/>
      <c r="M39" s="154"/>
      <c r="N39" s="154"/>
      <c r="O39" s="154"/>
      <c r="P39" s="154"/>
      <c r="Q39" s="154"/>
      <c r="R39" s="154"/>
      <c r="S39" s="154"/>
      <c r="T39" s="154"/>
      <c r="U39" s="154"/>
      <c r="V39" s="154"/>
      <c r="W39" s="154"/>
    </row>
    <row r="40" spans="1:23">
      <c r="A40" s="161" t="s">
        <v>2256</v>
      </c>
      <c r="B40" s="161" t="s">
        <v>2383</v>
      </c>
      <c r="C40" s="154"/>
      <c r="D40" s="154"/>
      <c r="E40" s="154"/>
      <c r="F40" s="154"/>
      <c r="G40" s="154"/>
      <c r="H40" s="154"/>
      <c r="I40" s="154"/>
      <c r="J40" s="154"/>
      <c r="K40" s="154"/>
      <c r="L40" s="154"/>
      <c r="M40" s="154"/>
      <c r="N40" s="154"/>
      <c r="O40" s="154"/>
      <c r="P40" s="154"/>
      <c r="Q40" s="154"/>
      <c r="R40" s="154"/>
      <c r="S40" s="154"/>
      <c r="T40" s="154"/>
      <c r="U40" s="154"/>
      <c r="V40" s="154"/>
      <c r="W40" s="154"/>
    </row>
    <row r="41" spans="1:23">
      <c r="A41" s="154" t="s">
        <v>2300</v>
      </c>
      <c r="B41" s="154" t="s">
        <v>2386</v>
      </c>
      <c r="C41" s="154"/>
      <c r="D41" s="154"/>
      <c r="E41" s="154"/>
      <c r="F41" s="154"/>
      <c r="G41" s="154"/>
      <c r="H41" s="154"/>
      <c r="I41" s="154"/>
      <c r="J41" s="154"/>
      <c r="K41" s="154"/>
      <c r="L41" s="154"/>
      <c r="M41" s="154"/>
      <c r="N41" s="154"/>
      <c r="O41" s="154"/>
      <c r="P41" s="154"/>
      <c r="Q41" s="154"/>
      <c r="R41" s="154"/>
      <c r="S41" s="154"/>
      <c r="T41" s="154"/>
      <c r="U41" s="154"/>
      <c r="V41" s="154"/>
      <c r="W41" s="154"/>
    </row>
    <row r="42" spans="1:23">
      <c r="A42" s="154" t="s">
        <v>1998</v>
      </c>
      <c r="B42" s="154" t="s">
        <v>2387</v>
      </c>
      <c r="C42" s="154"/>
      <c r="D42" s="154"/>
      <c r="E42" s="154"/>
      <c r="F42" s="154"/>
      <c r="G42" s="154"/>
      <c r="H42" s="154"/>
      <c r="I42" s="154"/>
      <c r="J42" s="154"/>
      <c r="K42" s="154"/>
      <c r="L42" s="154"/>
      <c r="M42" s="154"/>
      <c r="N42" s="154"/>
      <c r="O42" s="154"/>
      <c r="P42" s="154"/>
      <c r="Q42" s="154"/>
      <c r="R42" s="154"/>
      <c r="S42" s="154"/>
      <c r="T42" s="154"/>
      <c r="U42" s="154"/>
      <c r="V42" s="154"/>
      <c r="W42" s="154"/>
    </row>
    <row r="43" spans="1:23">
      <c r="A43" s="154" t="s">
        <v>2010</v>
      </c>
      <c r="B43" s="154" t="s">
        <v>2388</v>
      </c>
      <c r="C43" s="154"/>
      <c r="D43" s="154"/>
      <c r="E43" s="154"/>
      <c r="F43" s="154"/>
      <c r="G43" s="154"/>
      <c r="H43" s="154"/>
      <c r="I43" s="154"/>
      <c r="J43" s="154"/>
      <c r="K43" s="154"/>
      <c r="L43" s="154"/>
      <c r="M43" s="154"/>
      <c r="N43" s="154"/>
      <c r="O43" s="154"/>
      <c r="P43" s="154"/>
      <c r="Q43" s="154"/>
      <c r="R43" s="154"/>
      <c r="S43" s="154"/>
      <c r="T43" s="154"/>
      <c r="U43" s="154"/>
      <c r="V43" s="154"/>
      <c r="W43" s="154"/>
    </row>
    <row r="44" spans="1:23">
      <c r="A44" s="154" t="s">
        <v>2304</v>
      </c>
      <c r="B44" s="154" t="s">
        <v>2389</v>
      </c>
      <c r="C44" s="154"/>
      <c r="D44" s="154"/>
      <c r="E44" s="154"/>
      <c r="F44" s="154"/>
      <c r="G44" s="154"/>
      <c r="H44" s="154"/>
      <c r="I44" s="154"/>
      <c r="J44" s="154"/>
      <c r="K44" s="154"/>
      <c r="L44" s="154"/>
      <c r="M44" s="154"/>
      <c r="N44" s="154"/>
      <c r="O44" s="154"/>
      <c r="P44" s="154"/>
      <c r="Q44" s="154"/>
      <c r="R44" s="154"/>
      <c r="S44" s="154"/>
      <c r="T44" s="154"/>
      <c r="U44" s="154"/>
      <c r="V44" s="154"/>
      <c r="W44" s="154"/>
    </row>
    <row r="45" spans="1:23">
      <c r="A45" s="154" t="s">
        <v>2024</v>
      </c>
      <c r="B45" s="154" t="s">
        <v>2390</v>
      </c>
      <c r="C45" s="154"/>
      <c r="D45" s="154"/>
      <c r="E45" s="154"/>
      <c r="F45" s="154"/>
      <c r="G45" s="154"/>
      <c r="H45" s="154"/>
      <c r="I45" s="154"/>
      <c r="J45" s="154"/>
      <c r="K45" s="154"/>
      <c r="L45" s="154"/>
      <c r="M45" s="154"/>
      <c r="N45" s="154"/>
      <c r="O45" s="154"/>
      <c r="P45" s="154"/>
      <c r="Q45" s="154"/>
      <c r="R45" s="154"/>
      <c r="S45" s="154"/>
      <c r="T45" s="154"/>
      <c r="U45" s="154"/>
      <c r="V45" s="154"/>
      <c r="W45" s="154"/>
    </row>
    <row r="46" spans="1:23">
      <c r="A46" s="154" t="s">
        <v>2391</v>
      </c>
      <c r="B46" s="154" t="s">
        <v>2392</v>
      </c>
      <c r="C46" s="154"/>
      <c r="D46" s="154"/>
      <c r="E46" s="154"/>
      <c r="F46" s="154"/>
      <c r="G46" s="154"/>
      <c r="H46" s="154"/>
      <c r="I46" s="154"/>
      <c r="J46" s="154"/>
      <c r="K46" s="154"/>
      <c r="L46" s="154"/>
      <c r="M46" s="154"/>
      <c r="N46" s="154"/>
      <c r="O46" s="154"/>
      <c r="P46" s="154"/>
      <c r="Q46" s="154"/>
      <c r="R46" s="154"/>
      <c r="S46" s="154"/>
      <c r="T46" s="154"/>
      <c r="U46" s="154"/>
      <c r="V46" s="154"/>
      <c r="W46" s="154"/>
    </row>
    <row r="47" spans="1:23">
      <c r="A47" s="154" t="s">
        <v>2393</v>
      </c>
      <c r="B47" s="154" t="s">
        <v>2394</v>
      </c>
      <c r="C47" s="154"/>
      <c r="D47" s="154"/>
      <c r="E47" s="154"/>
      <c r="F47" s="154"/>
      <c r="G47" s="154"/>
      <c r="H47" s="154"/>
      <c r="I47" s="154"/>
      <c r="J47" s="154"/>
      <c r="K47" s="154"/>
      <c r="L47" s="154"/>
      <c r="M47" s="154"/>
      <c r="N47" s="154"/>
      <c r="O47" s="154"/>
      <c r="P47" s="154"/>
      <c r="Q47" s="154"/>
      <c r="R47" s="154"/>
      <c r="S47" s="154"/>
      <c r="T47" s="154"/>
      <c r="U47" s="154"/>
      <c r="V47" s="154"/>
      <c r="W47" s="154"/>
    </row>
    <row r="48" spans="1:23">
      <c r="A48" s="154" t="s">
        <v>2395</v>
      </c>
      <c r="B48" s="154" t="s">
        <v>2396</v>
      </c>
      <c r="C48" s="154"/>
      <c r="D48" s="154"/>
      <c r="E48" s="154"/>
      <c r="F48" s="154"/>
      <c r="G48" s="154"/>
      <c r="H48" s="154"/>
      <c r="I48" s="154"/>
      <c r="J48" s="154"/>
      <c r="K48" s="154"/>
      <c r="L48" s="154"/>
      <c r="M48" s="154"/>
      <c r="N48" s="154"/>
      <c r="O48" s="154"/>
      <c r="P48" s="154"/>
      <c r="Q48" s="154"/>
      <c r="R48" s="154"/>
      <c r="S48" s="154"/>
      <c r="T48" s="154"/>
      <c r="U48" s="154"/>
      <c r="V48" s="154"/>
      <c r="W48" s="154"/>
    </row>
    <row r="49" spans="1:23">
      <c r="A49" s="154"/>
      <c r="B49" s="154"/>
      <c r="C49" s="154"/>
      <c r="D49" s="154"/>
      <c r="E49" s="154"/>
      <c r="F49" s="154"/>
      <c r="G49" s="154"/>
      <c r="H49" s="154"/>
      <c r="I49" s="154"/>
      <c r="J49" s="154"/>
      <c r="K49" s="154"/>
      <c r="L49" s="154"/>
      <c r="M49" s="154"/>
      <c r="N49" s="154"/>
      <c r="O49" s="154"/>
      <c r="P49" s="154"/>
      <c r="Q49" s="154"/>
      <c r="R49" s="154"/>
      <c r="S49" s="154"/>
      <c r="T49" s="154"/>
      <c r="U49" s="154"/>
      <c r="V49" s="154"/>
      <c r="W49" s="154"/>
    </row>
    <row r="50" spans="1:23">
      <c r="A50" s="154"/>
      <c r="B50" s="154"/>
      <c r="C50" s="154"/>
      <c r="D50" s="154"/>
      <c r="E50" s="154"/>
      <c r="F50" s="154"/>
      <c r="G50" s="154"/>
      <c r="H50" s="154"/>
      <c r="I50" s="154"/>
      <c r="J50" s="154"/>
      <c r="K50" s="154"/>
      <c r="L50" s="154"/>
      <c r="M50" s="154"/>
      <c r="N50" s="154"/>
      <c r="O50" s="154"/>
      <c r="P50" s="154"/>
      <c r="Q50" s="154"/>
      <c r="R50" s="154"/>
      <c r="S50" s="154"/>
      <c r="T50" s="154"/>
      <c r="U50" s="154"/>
      <c r="V50" s="154"/>
      <c r="W50" s="154"/>
    </row>
    <row r="51" spans="1:23">
      <c r="A51" s="133" t="s">
        <v>2397</v>
      </c>
      <c r="B51" s="133"/>
      <c r="C51" s="154"/>
      <c r="D51" s="154"/>
      <c r="E51" s="154"/>
      <c r="F51" s="154"/>
      <c r="G51" s="154"/>
      <c r="H51" s="154"/>
      <c r="I51" s="154"/>
      <c r="J51" s="154"/>
      <c r="K51" s="154"/>
      <c r="L51" s="154"/>
      <c r="M51" s="154"/>
      <c r="N51" s="154"/>
      <c r="O51" s="154"/>
      <c r="P51" s="154"/>
      <c r="Q51" s="154"/>
      <c r="R51" s="154"/>
      <c r="S51" s="154"/>
      <c r="T51" s="154"/>
      <c r="U51" s="154"/>
      <c r="V51" s="154"/>
      <c r="W51" s="154"/>
    </row>
    <row r="52" spans="1:23">
      <c r="A52" s="162" t="s">
        <v>2398</v>
      </c>
      <c r="B52" s="162" t="s">
        <v>2081</v>
      </c>
      <c r="C52" s="154"/>
      <c r="D52" s="154"/>
      <c r="E52" s="154"/>
      <c r="F52" s="154"/>
      <c r="G52" s="154"/>
      <c r="H52" s="154"/>
      <c r="I52" s="154"/>
      <c r="J52" s="154"/>
      <c r="K52" s="154"/>
      <c r="L52" s="154"/>
      <c r="M52" s="154"/>
      <c r="N52" s="154"/>
      <c r="O52" s="154"/>
      <c r="P52" s="154"/>
      <c r="Q52" s="154"/>
      <c r="R52" s="154"/>
      <c r="S52" s="154"/>
      <c r="T52" s="154"/>
      <c r="U52" s="154"/>
      <c r="V52" s="154"/>
      <c r="W52" s="154"/>
    </row>
    <row r="53" spans="1:23">
      <c r="A53" s="154" t="s">
        <v>2280</v>
      </c>
      <c r="B53" s="154">
        <v>110</v>
      </c>
      <c r="C53" s="154"/>
      <c r="D53" s="154"/>
      <c r="E53" s="154"/>
      <c r="F53" s="154"/>
      <c r="G53" s="154"/>
      <c r="H53" s="154"/>
      <c r="I53" s="154"/>
      <c r="J53" s="154"/>
      <c r="K53" s="154"/>
      <c r="L53" s="154"/>
      <c r="M53" s="154"/>
      <c r="N53" s="154"/>
      <c r="O53" s="154"/>
      <c r="P53" s="154"/>
      <c r="Q53" s="154"/>
      <c r="R53" s="154"/>
      <c r="S53" s="154"/>
      <c r="T53" s="154"/>
      <c r="U53" s="154"/>
      <c r="V53" s="154"/>
      <c r="W53" s="154"/>
    </row>
    <row r="54" spans="1:23">
      <c r="A54" s="154" t="s">
        <v>2281</v>
      </c>
      <c r="B54" s="154">
        <v>104</v>
      </c>
      <c r="C54" s="154"/>
      <c r="D54" s="154"/>
      <c r="E54" s="154"/>
      <c r="F54" s="154"/>
      <c r="G54" s="154"/>
      <c r="H54" s="154"/>
      <c r="I54" s="154"/>
      <c r="J54" s="154"/>
      <c r="K54" s="154"/>
      <c r="L54" s="154"/>
      <c r="M54" s="154"/>
      <c r="N54" s="154"/>
      <c r="O54" s="154"/>
      <c r="P54" s="154"/>
      <c r="Q54" s="154"/>
      <c r="R54" s="154"/>
      <c r="S54" s="154"/>
      <c r="T54" s="154"/>
      <c r="U54" s="154"/>
      <c r="V54" s="154"/>
      <c r="W54" s="154"/>
    </row>
    <row r="55" spans="1:23">
      <c r="A55" s="154" t="s">
        <v>2105</v>
      </c>
      <c r="B55" s="154">
        <v>86</v>
      </c>
      <c r="C55" s="154"/>
      <c r="D55" s="154"/>
      <c r="E55" s="154"/>
      <c r="F55" s="154"/>
      <c r="G55" s="154"/>
      <c r="H55" s="154"/>
      <c r="I55" s="154"/>
      <c r="J55" s="154"/>
      <c r="K55" s="154"/>
      <c r="L55" s="154"/>
      <c r="M55" s="154"/>
      <c r="N55" s="154"/>
      <c r="O55" s="154"/>
      <c r="P55" s="154"/>
      <c r="Q55" s="154"/>
      <c r="R55" s="154"/>
      <c r="S55" s="154"/>
      <c r="T55" s="154"/>
      <c r="U55" s="154"/>
      <c r="V55" s="154"/>
      <c r="W55" s="154"/>
    </row>
    <row r="56" spans="1:23">
      <c r="A56" s="154" t="s">
        <v>2106</v>
      </c>
      <c r="B56" s="154">
        <v>0</v>
      </c>
      <c r="C56" s="154"/>
      <c r="D56" s="154"/>
      <c r="E56" s="154"/>
      <c r="F56" s="154"/>
      <c r="G56" s="154"/>
      <c r="H56" s="154"/>
      <c r="I56" s="154"/>
      <c r="J56" s="154"/>
      <c r="K56" s="154"/>
      <c r="L56" s="154"/>
      <c r="M56" s="154"/>
      <c r="N56" s="154"/>
      <c r="O56" s="154"/>
      <c r="P56" s="154"/>
      <c r="Q56" s="154"/>
      <c r="R56" s="154"/>
      <c r="S56" s="154"/>
      <c r="T56" s="154"/>
      <c r="U56" s="154"/>
      <c r="V56" s="154"/>
      <c r="W56" s="154"/>
    </row>
    <row r="57" spans="1:23">
      <c r="A57" s="154" t="s">
        <v>2107</v>
      </c>
      <c r="B57" s="154">
        <v>18</v>
      </c>
      <c r="C57" s="154"/>
      <c r="D57" s="154"/>
      <c r="E57" s="154"/>
      <c r="F57" s="154"/>
      <c r="G57" s="154"/>
      <c r="H57" s="154"/>
      <c r="I57" s="154"/>
      <c r="J57" s="154"/>
      <c r="K57" s="154"/>
      <c r="L57" s="154"/>
      <c r="M57" s="154"/>
      <c r="N57" s="154"/>
      <c r="O57" s="154"/>
      <c r="P57" s="154"/>
      <c r="Q57" s="154"/>
      <c r="R57" s="154"/>
      <c r="S57" s="154"/>
      <c r="T57" s="154"/>
      <c r="U57" s="154"/>
      <c r="V57" s="154"/>
      <c r="W57" s="154"/>
    </row>
    <row r="58" spans="1:23">
      <c r="A58" s="154" t="s">
        <v>2399</v>
      </c>
      <c r="B58" s="154">
        <v>4</v>
      </c>
      <c r="C58" s="154"/>
      <c r="D58" s="154"/>
      <c r="E58" s="154"/>
      <c r="F58" s="154"/>
      <c r="G58" s="154"/>
      <c r="H58" s="154"/>
      <c r="I58" s="154"/>
      <c r="J58" s="154"/>
      <c r="K58" s="154"/>
      <c r="L58" s="154"/>
      <c r="M58" s="154"/>
      <c r="N58" s="154"/>
      <c r="O58" s="154"/>
      <c r="P58" s="154"/>
      <c r="Q58" s="154"/>
      <c r="R58" s="154"/>
      <c r="S58" s="154"/>
      <c r="T58" s="154"/>
      <c r="U58" s="154"/>
      <c r="V58" s="154"/>
      <c r="W58" s="154"/>
    </row>
    <row r="59" spans="1:23">
      <c r="A59" s="154" t="s">
        <v>2400</v>
      </c>
      <c r="B59" s="154" t="s">
        <v>2401</v>
      </c>
      <c r="C59" s="154"/>
      <c r="D59" s="154"/>
      <c r="E59" s="154"/>
      <c r="F59" s="154"/>
      <c r="G59" s="154"/>
      <c r="H59" s="154"/>
      <c r="I59" s="154"/>
      <c r="J59" s="154"/>
      <c r="K59" s="154"/>
      <c r="L59" s="154"/>
      <c r="M59" s="154"/>
      <c r="N59" s="154"/>
      <c r="O59" s="154"/>
      <c r="P59" s="154"/>
      <c r="Q59" s="154"/>
      <c r="R59" s="154"/>
      <c r="S59" s="154"/>
      <c r="T59" s="154"/>
      <c r="U59" s="154"/>
      <c r="V59" s="154"/>
      <c r="W59" s="154"/>
    </row>
    <row r="60" spans="1:23">
      <c r="A60" s="154" t="s">
        <v>2402</v>
      </c>
      <c r="B60" s="154" t="s">
        <v>2403</v>
      </c>
      <c r="C60" s="154"/>
      <c r="D60" s="154"/>
      <c r="E60" s="154"/>
      <c r="F60" s="154"/>
      <c r="G60" s="154"/>
      <c r="H60" s="154"/>
      <c r="I60" s="154"/>
      <c r="J60" s="154"/>
      <c r="K60" s="154"/>
      <c r="L60" s="154"/>
      <c r="M60" s="154"/>
      <c r="N60" s="154"/>
      <c r="O60" s="154"/>
      <c r="P60" s="154"/>
      <c r="Q60" s="154"/>
      <c r="R60" s="154"/>
      <c r="S60" s="154"/>
      <c r="T60" s="154"/>
      <c r="U60" s="154"/>
      <c r="V60" s="154"/>
      <c r="W60" s="154"/>
    </row>
    <row r="61" spans="1:23">
      <c r="A61" s="154" t="s">
        <v>2404</v>
      </c>
      <c r="B61" s="154" t="s">
        <v>2405</v>
      </c>
      <c r="C61" s="154"/>
      <c r="D61" s="154"/>
      <c r="E61" s="154"/>
      <c r="F61" s="154"/>
      <c r="G61" s="154"/>
      <c r="H61" s="154"/>
      <c r="I61" s="154"/>
      <c r="J61" s="154"/>
      <c r="K61" s="154"/>
      <c r="L61" s="154"/>
      <c r="M61" s="154"/>
      <c r="N61" s="154"/>
      <c r="O61" s="154"/>
      <c r="P61" s="154"/>
      <c r="Q61" s="154"/>
      <c r="R61" s="154"/>
      <c r="S61" s="154"/>
      <c r="T61" s="154"/>
      <c r="U61" s="154"/>
      <c r="V61" s="154"/>
      <c r="W61" s="154"/>
    </row>
    <row r="62" spans="1:23">
      <c r="A62" s="154" t="s">
        <v>2406</v>
      </c>
      <c r="B62" s="154" t="s">
        <v>2407</v>
      </c>
      <c r="C62" s="154"/>
      <c r="D62" s="154"/>
      <c r="E62" s="154"/>
      <c r="F62" s="154"/>
      <c r="G62" s="154"/>
      <c r="H62" s="154"/>
      <c r="I62" s="154"/>
      <c r="J62" s="154"/>
      <c r="K62" s="154"/>
      <c r="L62" s="154"/>
      <c r="M62" s="154"/>
      <c r="N62" s="154"/>
      <c r="O62" s="154"/>
      <c r="P62" s="154"/>
      <c r="Q62" s="154"/>
      <c r="R62" s="154"/>
      <c r="S62" s="154"/>
      <c r="T62" s="154"/>
      <c r="U62" s="154"/>
      <c r="V62" s="154"/>
      <c r="W62" s="154"/>
    </row>
    <row r="63" spans="1:23">
      <c r="A63" s="154" t="s">
        <v>2408</v>
      </c>
      <c r="B63" s="154" t="s">
        <v>2409</v>
      </c>
      <c r="C63" s="154"/>
      <c r="D63" s="154"/>
      <c r="E63" s="154"/>
      <c r="F63" s="154"/>
      <c r="G63" s="154"/>
      <c r="H63" s="154"/>
      <c r="I63" s="154"/>
      <c r="J63" s="154"/>
      <c r="K63" s="154"/>
      <c r="L63" s="154"/>
      <c r="M63" s="154"/>
      <c r="N63" s="154"/>
      <c r="O63" s="154"/>
      <c r="P63" s="154"/>
      <c r="Q63" s="154"/>
      <c r="R63" s="154"/>
      <c r="S63" s="154"/>
      <c r="T63" s="154"/>
      <c r="U63" s="154"/>
      <c r="V63" s="154"/>
      <c r="W63" s="154"/>
    </row>
    <row r="64" spans="1:23">
      <c r="A64" s="154" t="s">
        <v>2410</v>
      </c>
      <c r="B64" s="154" t="s">
        <v>2411</v>
      </c>
      <c r="C64" s="154"/>
      <c r="D64" s="154"/>
      <c r="E64" s="154"/>
      <c r="F64" s="154"/>
      <c r="G64" s="154"/>
      <c r="H64" s="154"/>
      <c r="I64" s="154"/>
      <c r="J64" s="154"/>
      <c r="K64" s="154"/>
      <c r="L64" s="154"/>
      <c r="M64" s="154"/>
      <c r="N64" s="154"/>
      <c r="O64" s="154"/>
      <c r="P64" s="154"/>
      <c r="Q64" s="154"/>
      <c r="R64" s="154"/>
      <c r="S64" s="154"/>
      <c r="T64" s="154"/>
      <c r="U64" s="154"/>
      <c r="V64" s="154"/>
      <c r="W64" s="154"/>
    </row>
    <row r="65" spans="1:23">
      <c r="A65" s="154"/>
      <c r="B65" s="154"/>
      <c r="C65" s="154"/>
      <c r="D65" s="154"/>
      <c r="E65" s="154"/>
      <c r="F65" s="154"/>
      <c r="G65" s="154"/>
      <c r="H65" s="154"/>
      <c r="I65" s="154"/>
      <c r="J65" s="154"/>
      <c r="K65" s="154"/>
      <c r="L65" s="154"/>
      <c r="M65" s="154"/>
      <c r="N65" s="154"/>
      <c r="O65" s="154"/>
      <c r="P65" s="154"/>
      <c r="Q65" s="154"/>
      <c r="R65" s="154"/>
      <c r="S65" s="154"/>
      <c r="T65" s="154"/>
      <c r="U65" s="154"/>
      <c r="V65" s="154"/>
      <c r="W65" s="154"/>
    </row>
    <row r="66" spans="1:23">
      <c r="A66" s="154"/>
      <c r="B66" s="154"/>
      <c r="C66" s="154"/>
      <c r="D66" s="154"/>
      <c r="E66" s="154"/>
      <c r="F66" s="154"/>
      <c r="G66" s="154"/>
      <c r="H66" s="154"/>
      <c r="I66" s="154"/>
      <c r="J66" s="154"/>
      <c r="K66" s="154"/>
      <c r="L66" s="154"/>
      <c r="M66" s="154"/>
      <c r="N66" s="154"/>
      <c r="O66" s="154"/>
      <c r="P66" s="154"/>
      <c r="Q66" s="154"/>
      <c r="R66" s="154"/>
      <c r="S66" s="154"/>
      <c r="T66" s="154"/>
      <c r="U66" s="154"/>
      <c r="V66" s="154"/>
      <c r="W66" s="154"/>
    </row>
    <row r="67" spans="1:23">
      <c r="A67" s="133" t="s">
        <v>2412</v>
      </c>
      <c r="B67" s="133"/>
      <c r="C67" s="133"/>
      <c r="D67" s="133"/>
      <c r="E67" s="133"/>
      <c r="F67" s="133"/>
      <c r="G67" s="133"/>
      <c r="H67" s="133"/>
      <c r="I67" s="133"/>
      <c r="J67" s="133"/>
      <c r="K67" s="133"/>
      <c r="L67" s="133"/>
      <c r="M67" s="133"/>
      <c r="N67" s="133"/>
      <c r="O67" s="133"/>
      <c r="P67" s="133"/>
      <c r="Q67" s="133"/>
      <c r="R67" s="133"/>
      <c r="S67" s="133"/>
      <c r="T67" s="133"/>
      <c r="U67" s="133"/>
      <c r="V67" s="133"/>
      <c r="W67" s="154"/>
    </row>
    <row r="68" spans="1:23">
      <c r="A68" s="159" t="s">
        <v>1436</v>
      </c>
      <c r="B68" s="159" t="s">
        <v>1437</v>
      </c>
      <c r="C68" s="159" t="s">
        <v>1980</v>
      </c>
      <c r="D68" s="159" t="s">
        <v>1982</v>
      </c>
      <c r="E68" s="159" t="s">
        <v>1979</v>
      </c>
      <c r="F68" s="159" t="s">
        <v>519</v>
      </c>
      <c r="G68" s="159" t="s">
        <v>1772</v>
      </c>
      <c r="H68" s="159" t="s">
        <v>1983</v>
      </c>
      <c r="I68" s="159" t="s">
        <v>1984</v>
      </c>
      <c r="J68" s="159" t="s">
        <v>592</v>
      </c>
      <c r="K68" s="159" t="s">
        <v>1985</v>
      </c>
      <c r="L68" s="159" t="s">
        <v>1986</v>
      </c>
      <c r="M68" s="159" t="s">
        <v>1252</v>
      </c>
      <c r="N68" s="159" t="s">
        <v>2413</v>
      </c>
      <c r="O68" s="159" t="s">
        <v>2414</v>
      </c>
      <c r="P68" s="159" t="s">
        <v>2415</v>
      </c>
      <c r="Q68" s="159" t="s">
        <v>2416</v>
      </c>
      <c r="R68" s="159" t="s">
        <v>2417</v>
      </c>
      <c r="S68" s="159" t="s">
        <v>2418</v>
      </c>
      <c r="T68" s="159" t="s">
        <v>2419</v>
      </c>
      <c r="U68" s="159" t="s">
        <v>1989</v>
      </c>
      <c r="V68" s="159" t="s">
        <v>1778</v>
      </c>
      <c r="W68" s="154"/>
    </row>
    <row r="69" spans="1:23">
      <c r="A69" s="154" t="s">
        <v>603</v>
      </c>
      <c r="B69" s="154" t="s">
        <v>1443</v>
      </c>
      <c r="C69" s="154" t="s">
        <v>1999</v>
      </c>
      <c r="D69" s="154" t="s">
        <v>1998</v>
      </c>
      <c r="E69" s="154" t="s">
        <v>1998</v>
      </c>
      <c r="F69" s="154">
        <v>13.78952</v>
      </c>
      <c r="G69" s="154">
        <v>80</v>
      </c>
      <c r="H69" s="154">
        <v>108.669709244323</v>
      </c>
      <c r="I69" s="154">
        <v>834556.37775159604</v>
      </c>
      <c r="J69" s="154">
        <v>-0.05</v>
      </c>
      <c r="K69" s="154">
        <v>4038400</v>
      </c>
      <c r="L69" s="154">
        <v>4684519.0571490703</v>
      </c>
      <c r="M69" s="154">
        <v>1.15999382358089</v>
      </c>
      <c r="N69" s="154">
        <v>4.3820266346738812</v>
      </c>
      <c r="O69" s="154">
        <v>13.634655578521746</v>
      </c>
      <c r="P69" s="154">
        <v>0.14841468060486532</v>
      </c>
      <c r="Q69" s="154" t="b">
        <v>1</v>
      </c>
      <c r="R69" s="154" t="b">
        <v>1</v>
      </c>
      <c r="S69" s="154" t="b">
        <v>1</v>
      </c>
      <c r="T69" s="154" t="b">
        <v>1</v>
      </c>
      <c r="U69" s="154" t="b">
        <v>0</v>
      </c>
      <c r="V69" s="154" t="s">
        <v>2001</v>
      </c>
      <c r="W69" s="154"/>
    </row>
    <row r="70" spans="1:23">
      <c r="A70" s="154" t="s">
        <v>605</v>
      </c>
      <c r="B70" s="154" t="s">
        <v>1443</v>
      </c>
      <c r="C70" s="154" t="s">
        <v>1999</v>
      </c>
      <c r="D70" s="154" t="s">
        <v>1998</v>
      </c>
      <c r="E70" s="154" t="s">
        <v>1998</v>
      </c>
      <c r="F70" s="154">
        <v>13.78952</v>
      </c>
      <c r="G70" s="154">
        <v>80</v>
      </c>
      <c r="H70" s="154">
        <v>109.229609981511</v>
      </c>
      <c r="I70" s="154">
        <v>838856.27635606902</v>
      </c>
      <c r="J70" s="154">
        <v>-5.5E-2</v>
      </c>
      <c r="K70" s="154">
        <v>4038400</v>
      </c>
      <c r="L70" s="154">
        <v>4746671.5879564397</v>
      </c>
      <c r="M70" s="154">
        <v>1.1753842085866799</v>
      </c>
      <c r="N70" s="154">
        <v>4.3820266346738812</v>
      </c>
      <c r="O70" s="154">
        <v>13.639794667266365</v>
      </c>
      <c r="P70" s="154">
        <v>0.16159508017905783</v>
      </c>
      <c r="Q70" s="154" t="b">
        <v>1</v>
      </c>
      <c r="R70" s="154" t="b">
        <v>1</v>
      </c>
      <c r="S70" s="154" t="b">
        <v>1</v>
      </c>
      <c r="T70" s="154" t="b">
        <v>1</v>
      </c>
      <c r="U70" s="154" t="b">
        <v>0</v>
      </c>
      <c r="V70" s="154" t="s">
        <v>2001</v>
      </c>
      <c r="W70" s="154"/>
    </row>
    <row r="71" spans="1:23">
      <c r="A71" s="154" t="s">
        <v>606</v>
      </c>
      <c r="B71" s="154" t="s">
        <v>1443</v>
      </c>
      <c r="C71" s="154" t="s">
        <v>1999</v>
      </c>
      <c r="D71" s="154" t="s">
        <v>1998</v>
      </c>
      <c r="E71" s="154" t="s">
        <v>1998</v>
      </c>
      <c r="F71" s="154">
        <v>13.78952</v>
      </c>
      <c r="G71" s="154">
        <v>80</v>
      </c>
      <c r="H71" s="154">
        <v>113.109650695185</v>
      </c>
      <c r="I71" s="154">
        <v>868654.02538889402</v>
      </c>
      <c r="J71" s="154">
        <v>-3.3000000000000002E-2</v>
      </c>
      <c r="K71" s="154">
        <v>5395050</v>
      </c>
      <c r="L71" s="154">
        <v>5610425.4715190902</v>
      </c>
      <c r="M71" s="154">
        <v>1.0399209407733201</v>
      </c>
      <c r="N71" s="154">
        <v>4.3820266346738812</v>
      </c>
      <c r="O71" s="154">
        <v>13.674700195385899</v>
      </c>
      <c r="P71" s="154">
        <v>3.9144691776537441E-2</v>
      </c>
      <c r="Q71" s="154" t="b">
        <v>1</v>
      </c>
      <c r="R71" s="154" t="b">
        <v>1</v>
      </c>
      <c r="S71" s="154" t="b">
        <v>1</v>
      </c>
      <c r="T71" s="154" t="b">
        <v>1</v>
      </c>
      <c r="U71" s="154" t="b">
        <v>0</v>
      </c>
      <c r="V71" s="154" t="s">
        <v>2001</v>
      </c>
      <c r="W71" s="154"/>
    </row>
    <row r="72" spans="1:23">
      <c r="A72" s="154" t="s">
        <v>607</v>
      </c>
      <c r="B72" s="154" t="s">
        <v>1443</v>
      </c>
      <c r="C72" s="154" t="s">
        <v>1999</v>
      </c>
      <c r="D72" s="154" t="s">
        <v>1998</v>
      </c>
      <c r="E72" s="154" t="s">
        <v>1998</v>
      </c>
      <c r="F72" s="154">
        <v>13.78952</v>
      </c>
      <c r="G72" s="154">
        <v>80</v>
      </c>
      <c r="H72" s="154">
        <v>149.73824816216</v>
      </c>
      <c r="I72" s="154">
        <v>1149952.5568447199</v>
      </c>
      <c r="J72" s="154">
        <v>-7.4999999999999997E-2</v>
      </c>
      <c r="K72" s="154">
        <v>6688600</v>
      </c>
      <c r="L72" s="154">
        <v>6795606.26505493</v>
      </c>
      <c r="M72" s="154">
        <v>1.0159983053336901</v>
      </c>
      <c r="N72" s="154">
        <v>4.3820266346738812</v>
      </c>
      <c r="O72" s="154">
        <v>13.95523124457079</v>
      </c>
      <c r="P72" s="154">
        <v>1.587168117624756E-2</v>
      </c>
      <c r="Q72" s="154" t="b">
        <v>1</v>
      </c>
      <c r="R72" s="154" t="b">
        <v>1</v>
      </c>
      <c r="S72" s="154" t="b">
        <v>1</v>
      </c>
      <c r="T72" s="154" t="b">
        <v>1</v>
      </c>
      <c r="U72" s="154" t="b">
        <v>0</v>
      </c>
      <c r="V72" s="154" t="s">
        <v>2001</v>
      </c>
      <c r="W72" s="154"/>
    </row>
    <row r="73" spans="1:23">
      <c r="A73" s="154" t="s">
        <v>608</v>
      </c>
      <c r="B73" s="154" t="s">
        <v>1443</v>
      </c>
      <c r="C73" s="154" t="s">
        <v>1999</v>
      </c>
      <c r="D73" s="154" t="s">
        <v>1998</v>
      </c>
      <c r="E73" s="154" t="s">
        <v>1998</v>
      </c>
      <c r="F73" s="154">
        <v>13.78952</v>
      </c>
      <c r="G73" s="154">
        <v>80</v>
      </c>
      <c r="H73" s="154">
        <v>116.95802495999</v>
      </c>
      <c r="I73" s="154">
        <v>898208.58395909599</v>
      </c>
      <c r="J73" s="154">
        <v>-3.5999999999999997E-2</v>
      </c>
      <c r="K73" s="154">
        <v>5679000</v>
      </c>
      <c r="L73" s="154">
        <v>5794042.0075119296</v>
      </c>
      <c r="M73" s="154">
        <v>1.02025744101284</v>
      </c>
      <c r="N73" s="154">
        <v>4.3820266346738812</v>
      </c>
      <c r="O73" s="154">
        <v>13.708157596436129</v>
      </c>
      <c r="P73" s="154">
        <v>2.0054988600230129E-2</v>
      </c>
      <c r="Q73" s="154" t="b">
        <v>1</v>
      </c>
      <c r="R73" s="154" t="b">
        <v>1</v>
      </c>
      <c r="S73" s="154" t="b">
        <v>1</v>
      </c>
      <c r="T73" s="154" t="b">
        <v>1</v>
      </c>
      <c r="U73" s="154" t="b">
        <v>0</v>
      </c>
      <c r="V73" s="154" t="s">
        <v>2001</v>
      </c>
      <c r="W73" s="154"/>
    </row>
    <row r="74" spans="1:23">
      <c r="A74" s="154" t="s">
        <v>609</v>
      </c>
      <c r="B74" s="154" t="s">
        <v>1443</v>
      </c>
      <c r="C74" s="154" t="s">
        <v>1999</v>
      </c>
      <c r="D74" s="154" t="s">
        <v>1998</v>
      </c>
      <c r="E74" s="154" t="s">
        <v>1998</v>
      </c>
      <c r="F74" s="154">
        <v>13.78952</v>
      </c>
      <c r="G74" s="154">
        <v>80</v>
      </c>
      <c r="H74" s="154">
        <v>116.392420202586</v>
      </c>
      <c r="I74" s="154">
        <v>893864.87989601702</v>
      </c>
      <c r="J74" s="154">
        <v>-4.8000000000000001E-2</v>
      </c>
      <c r="K74" s="154">
        <v>5521250</v>
      </c>
      <c r="L74" s="154">
        <v>5786302.2219899697</v>
      </c>
      <c r="M74" s="154">
        <v>1.04800583599547</v>
      </c>
      <c r="N74" s="154">
        <v>4.3820266346738812</v>
      </c>
      <c r="O74" s="154">
        <v>13.703309901676782</v>
      </c>
      <c r="P74" s="154">
        <v>4.6889154581312868E-2</v>
      </c>
      <c r="Q74" s="154" t="b">
        <v>1</v>
      </c>
      <c r="R74" s="154" t="b">
        <v>1</v>
      </c>
      <c r="S74" s="154" t="b">
        <v>1</v>
      </c>
      <c r="T74" s="154" t="b">
        <v>1</v>
      </c>
      <c r="U74" s="154" t="b">
        <v>0</v>
      </c>
      <c r="V74" s="154" t="s">
        <v>2001</v>
      </c>
      <c r="W74" s="154"/>
    </row>
    <row r="75" spans="1:23">
      <c r="A75" s="154" t="s">
        <v>610</v>
      </c>
      <c r="B75" s="154" t="s">
        <v>1443</v>
      </c>
      <c r="C75" s="154" t="s">
        <v>1999</v>
      </c>
      <c r="D75" s="154" t="s">
        <v>1998</v>
      </c>
      <c r="E75" s="154" t="s">
        <v>1998</v>
      </c>
      <c r="F75" s="154">
        <v>13.78952</v>
      </c>
      <c r="G75" s="154">
        <v>80</v>
      </c>
      <c r="H75" s="154">
        <v>149.73824816216</v>
      </c>
      <c r="I75" s="154">
        <v>1149952.5568447199</v>
      </c>
      <c r="J75" s="154">
        <v>-7.0999999999999994E-2</v>
      </c>
      <c r="K75" s="154">
        <v>6751700</v>
      </c>
      <c r="L75" s="154">
        <v>6881756.9735596702</v>
      </c>
      <c r="M75" s="154">
        <v>1.0192628484025801</v>
      </c>
      <c r="N75" s="154">
        <v>4.3820266346738812</v>
      </c>
      <c r="O75" s="154">
        <v>13.95523124457079</v>
      </c>
      <c r="P75" s="154">
        <v>1.9079668379819732E-2</v>
      </c>
      <c r="Q75" s="154" t="b">
        <v>1</v>
      </c>
      <c r="R75" s="154" t="b">
        <v>1</v>
      </c>
      <c r="S75" s="154" t="b">
        <v>1</v>
      </c>
      <c r="T75" s="154" t="b">
        <v>1</v>
      </c>
      <c r="U75" s="154" t="b">
        <v>0</v>
      </c>
      <c r="V75" s="154" t="s">
        <v>2001</v>
      </c>
      <c r="W75" s="154"/>
    </row>
    <row r="76" spans="1:23">
      <c r="A76" s="154" t="s">
        <v>611</v>
      </c>
      <c r="B76" s="154" t="s">
        <v>1443</v>
      </c>
      <c r="C76" s="154" t="s">
        <v>1999</v>
      </c>
      <c r="D76" s="154" t="s">
        <v>1998</v>
      </c>
      <c r="E76" s="154" t="s">
        <v>1998</v>
      </c>
      <c r="F76" s="154">
        <v>13.78952</v>
      </c>
      <c r="G76" s="154">
        <v>80</v>
      </c>
      <c r="H76" s="154">
        <v>80.747335277052002</v>
      </c>
      <c r="I76" s="154">
        <v>620119.48049295601</v>
      </c>
      <c r="J76" s="154">
        <v>-2.7E-2</v>
      </c>
      <c r="K76" s="154">
        <v>4164600</v>
      </c>
      <c r="L76" s="154">
        <v>4879564.8780498998</v>
      </c>
      <c r="M76" s="154">
        <v>1.1716767223862801</v>
      </c>
      <c r="N76" s="154">
        <v>4.3820266346738812</v>
      </c>
      <c r="O76" s="154">
        <v>13.337667448927506</v>
      </c>
      <c r="P76" s="154">
        <v>0.15843581896418782</v>
      </c>
      <c r="Q76" s="154" t="b">
        <v>1</v>
      </c>
      <c r="R76" s="154" t="b">
        <v>1</v>
      </c>
      <c r="S76" s="154" t="b">
        <v>1</v>
      </c>
      <c r="T76" s="154" t="b">
        <v>1</v>
      </c>
      <c r="U76" s="154" t="b">
        <v>0</v>
      </c>
      <c r="V76" s="154" t="s">
        <v>2001</v>
      </c>
      <c r="W76" s="154"/>
    </row>
    <row r="77" spans="1:23">
      <c r="A77" s="154" t="s">
        <v>612</v>
      </c>
      <c r="B77" s="154" t="s">
        <v>1443</v>
      </c>
      <c r="C77" s="154" t="s">
        <v>1999</v>
      </c>
      <c r="D77" s="154" t="s">
        <v>1998</v>
      </c>
      <c r="E77" s="154" t="s">
        <v>1998</v>
      </c>
      <c r="F77" s="154">
        <v>13.78952</v>
      </c>
      <c r="G77" s="154">
        <v>80</v>
      </c>
      <c r="H77" s="154">
        <v>75.772394947606003</v>
      </c>
      <c r="I77" s="154">
        <v>581913.174340631</v>
      </c>
      <c r="J77" s="154">
        <v>-2.5999999999999999E-2</v>
      </c>
      <c r="K77" s="154">
        <v>3943750</v>
      </c>
      <c r="L77" s="154">
        <v>4765233.3649660004</v>
      </c>
      <c r="M77" s="154">
        <v>1.2083000608471599</v>
      </c>
      <c r="N77" s="154">
        <v>4.3820266346738812</v>
      </c>
      <c r="O77" s="154">
        <v>13.274076530602654</v>
      </c>
      <c r="P77" s="154">
        <v>0.18921446340878362</v>
      </c>
      <c r="Q77" s="154" t="b">
        <v>1</v>
      </c>
      <c r="R77" s="154" t="b">
        <v>1</v>
      </c>
      <c r="S77" s="154" t="b">
        <v>1</v>
      </c>
      <c r="T77" s="154" t="b">
        <v>1</v>
      </c>
      <c r="U77" s="154" t="b">
        <v>0</v>
      </c>
      <c r="V77" s="154" t="s">
        <v>2001</v>
      </c>
      <c r="W77" s="154"/>
    </row>
    <row r="78" spans="1:23">
      <c r="A78" s="154" t="s">
        <v>613</v>
      </c>
      <c r="B78" s="154" t="s">
        <v>1443</v>
      </c>
      <c r="C78" s="154" t="s">
        <v>1999</v>
      </c>
      <c r="D78" s="154" t="s">
        <v>1998</v>
      </c>
      <c r="E78" s="154" t="s">
        <v>1998</v>
      </c>
      <c r="F78" s="154">
        <v>13.78952</v>
      </c>
      <c r="G78" s="154">
        <v>80</v>
      </c>
      <c r="H78" s="154">
        <v>67.303353633146997</v>
      </c>
      <c r="I78" s="154">
        <v>516873.04041947803</v>
      </c>
      <c r="J78" s="154">
        <v>1E-3</v>
      </c>
      <c r="K78" s="154">
        <v>4417000</v>
      </c>
      <c r="L78" s="154">
        <v>5027724.60422651</v>
      </c>
      <c r="M78" s="154">
        <v>1.13826683364875</v>
      </c>
      <c r="N78" s="154">
        <v>4.3820266346738812</v>
      </c>
      <c r="O78" s="154">
        <v>13.155552553545125</v>
      </c>
      <c r="P78" s="154">
        <v>0.12950678418445599</v>
      </c>
      <c r="Q78" s="154" t="b">
        <v>1</v>
      </c>
      <c r="R78" s="154" t="b">
        <v>1</v>
      </c>
      <c r="S78" s="154" t="b">
        <v>1</v>
      </c>
      <c r="T78" s="154" t="b">
        <v>1</v>
      </c>
      <c r="U78" s="154" t="b">
        <v>0</v>
      </c>
      <c r="V78" s="154" t="s">
        <v>2001</v>
      </c>
      <c r="W78" s="154"/>
    </row>
    <row r="79" spans="1:23">
      <c r="A79" s="154" t="s">
        <v>614</v>
      </c>
      <c r="B79" s="154" t="s">
        <v>1443</v>
      </c>
      <c r="C79" s="154" t="s">
        <v>1999</v>
      </c>
      <c r="D79" s="154" t="s">
        <v>1998</v>
      </c>
      <c r="E79" s="154" t="s">
        <v>1998</v>
      </c>
      <c r="F79" s="154">
        <v>13.78952</v>
      </c>
      <c r="G79" s="154">
        <v>80</v>
      </c>
      <c r="H79" s="154">
        <v>74.620793318286005</v>
      </c>
      <c r="I79" s="154">
        <v>573069.15983961395</v>
      </c>
      <c r="J79" s="154">
        <v>-1.7999999999999999E-2</v>
      </c>
      <c r="K79" s="154">
        <v>4858700</v>
      </c>
      <c r="L79" s="154">
        <v>5453404.6702856198</v>
      </c>
      <c r="M79" s="154">
        <v>1.1223999568373499</v>
      </c>
      <c r="N79" s="154">
        <v>4.3820266346738812</v>
      </c>
      <c r="O79" s="154">
        <v>13.258761686213857</v>
      </c>
      <c r="P79" s="154">
        <v>0.115469211350438</v>
      </c>
      <c r="Q79" s="154" t="b">
        <v>1</v>
      </c>
      <c r="R79" s="154" t="b">
        <v>1</v>
      </c>
      <c r="S79" s="154" t="b">
        <v>1</v>
      </c>
      <c r="T79" s="154" t="b">
        <v>1</v>
      </c>
      <c r="U79" s="154" t="b">
        <v>0</v>
      </c>
      <c r="V79" s="154" t="s">
        <v>2001</v>
      </c>
      <c r="W79" s="154"/>
    </row>
    <row r="80" spans="1:23">
      <c r="A80" s="154" t="s">
        <v>615</v>
      </c>
      <c r="B80" s="154" t="s">
        <v>1443</v>
      </c>
      <c r="C80" s="154" t="s">
        <v>1999</v>
      </c>
      <c r="D80" s="154" t="s">
        <v>1998</v>
      </c>
      <c r="E80" s="154" t="s">
        <v>1998</v>
      </c>
      <c r="F80" s="154">
        <v>13.78952</v>
      </c>
      <c r="G80" s="154">
        <v>80</v>
      </c>
      <c r="H80" s="154">
        <v>75.772394947606003</v>
      </c>
      <c r="I80" s="154">
        <v>581913.174340631</v>
      </c>
      <c r="J80" s="154">
        <v>-2.5999999999999999E-2</v>
      </c>
      <c r="K80" s="154">
        <v>4890250</v>
      </c>
      <c r="L80" s="154">
        <v>5546902.3455865001</v>
      </c>
      <c r="M80" s="154">
        <v>1.13427786832708</v>
      </c>
      <c r="N80" s="154">
        <v>4.3820266346738812</v>
      </c>
      <c r="O80" s="154">
        <v>13.274076530602654</v>
      </c>
      <c r="P80" s="154">
        <v>0.12599620908781289</v>
      </c>
      <c r="Q80" s="154" t="b">
        <v>1</v>
      </c>
      <c r="R80" s="154" t="b">
        <v>1</v>
      </c>
      <c r="S80" s="154" t="b">
        <v>1</v>
      </c>
      <c r="T80" s="154" t="b">
        <v>1</v>
      </c>
      <c r="U80" s="154" t="b">
        <v>0</v>
      </c>
      <c r="V80" s="154" t="s">
        <v>2001</v>
      </c>
      <c r="W80" s="154"/>
    </row>
    <row r="81" spans="1:23">
      <c r="A81" s="154" t="s">
        <v>616</v>
      </c>
      <c r="B81" s="154" t="s">
        <v>1443</v>
      </c>
      <c r="C81" s="154" t="s">
        <v>1999</v>
      </c>
      <c r="D81" s="154" t="s">
        <v>1998</v>
      </c>
      <c r="E81" s="154" t="s">
        <v>1998</v>
      </c>
      <c r="F81" s="154">
        <v>13.78952</v>
      </c>
      <c r="G81" s="154">
        <v>80</v>
      </c>
      <c r="H81" s="154">
        <v>81.330299659950995</v>
      </c>
      <c r="I81" s="154">
        <v>624596.50216839497</v>
      </c>
      <c r="J81" s="154">
        <v>-1.2E-2</v>
      </c>
      <c r="K81" s="154">
        <v>5426600</v>
      </c>
      <c r="L81" s="154">
        <v>5725139.35943757</v>
      </c>
      <c r="M81" s="154">
        <v>1.0550140713223</v>
      </c>
      <c r="N81" s="154">
        <v>4.3820266346738812</v>
      </c>
      <c r="O81" s="154">
        <v>13.344861123700793</v>
      </c>
      <c r="P81" s="154">
        <v>5.3554104585338762E-2</v>
      </c>
      <c r="Q81" s="154" t="b">
        <v>1</v>
      </c>
      <c r="R81" s="154" t="b">
        <v>1</v>
      </c>
      <c r="S81" s="154" t="b">
        <v>1</v>
      </c>
      <c r="T81" s="154" t="b">
        <v>1</v>
      </c>
      <c r="U81" s="154" t="b">
        <v>0</v>
      </c>
      <c r="V81" s="154" t="s">
        <v>2001</v>
      </c>
      <c r="W81" s="154"/>
    </row>
    <row r="82" spans="1:23">
      <c r="A82" s="154" t="s">
        <v>617</v>
      </c>
      <c r="B82" s="154" t="s">
        <v>1443</v>
      </c>
      <c r="C82" s="154" t="s">
        <v>1999</v>
      </c>
      <c r="D82" s="154" t="s">
        <v>1998</v>
      </c>
      <c r="E82" s="154" t="s">
        <v>1998</v>
      </c>
      <c r="F82" s="154">
        <v>13.78952</v>
      </c>
      <c r="G82" s="154">
        <v>64.5833333333333</v>
      </c>
      <c r="H82" s="154">
        <v>6.6892269446740302</v>
      </c>
      <c r="I82" s="154">
        <v>51371.601596487897</v>
      </c>
      <c r="J82" s="154">
        <v>0.13700000000000001</v>
      </c>
      <c r="K82" s="154">
        <v>2075990</v>
      </c>
      <c r="L82" s="154">
        <v>1544070.0352056799</v>
      </c>
      <c r="M82" s="154">
        <v>0.74377527599154003</v>
      </c>
      <c r="N82" s="154">
        <v>4.1679563795653465</v>
      </c>
      <c r="O82" s="154">
        <v>10.846840800637125</v>
      </c>
      <c r="P82" s="154">
        <v>-0.29601633817331807</v>
      </c>
      <c r="Q82" s="154" t="b">
        <v>1</v>
      </c>
      <c r="R82" s="154" t="b">
        <v>1</v>
      </c>
      <c r="S82" s="154" t="b">
        <v>1</v>
      </c>
      <c r="T82" s="154" t="b">
        <v>1</v>
      </c>
      <c r="U82" s="154" t="b">
        <v>0</v>
      </c>
      <c r="V82" s="154" t="s">
        <v>2001</v>
      </c>
      <c r="W82" s="154"/>
    </row>
    <row r="83" spans="1:23">
      <c r="A83" s="154" t="s">
        <v>618</v>
      </c>
      <c r="B83" s="154" t="s">
        <v>1443</v>
      </c>
      <c r="C83" s="154" t="s">
        <v>1999</v>
      </c>
      <c r="D83" s="154" t="s">
        <v>1998</v>
      </c>
      <c r="E83" s="154" t="s">
        <v>1998</v>
      </c>
      <c r="F83" s="154">
        <v>13.78952</v>
      </c>
      <c r="G83" s="154">
        <v>64.5833333333333</v>
      </c>
      <c r="H83" s="154">
        <v>14.391786013197001</v>
      </c>
      <c r="I83" s="154">
        <v>110525.342232635</v>
      </c>
      <c r="J83" s="154">
        <v>6.0999999999999999E-2</v>
      </c>
      <c r="K83" s="154">
        <v>2161175</v>
      </c>
      <c r="L83" s="154">
        <v>2314817.8517901502</v>
      </c>
      <c r="M83" s="154">
        <v>1.0710922770206699</v>
      </c>
      <c r="N83" s="154">
        <v>4.1679563795653465</v>
      </c>
      <c r="O83" s="154">
        <v>11.613000115117019</v>
      </c>
      <c r="P83" s="154">
        <v>6.8678947437244564E-2</v>
      </c>
      <c r="Q83" s="154" t="b">
        <v>1</v>
      </c>
      <c r="R83" s="154" t="b">
        <v>1</v>
      </c>
      <c r="S83" s="154" t="b">
        <v>1</v>
      </c>
      <c r="T83" s="154" t="b">
        <v>1</v>
      </c>
      <c r="U83" s="154" t="b">
        <v>0</v>
      </c>
      <c r="V83" s="154" t="s">
        <v>2001</v>
      </c>
      <c r="W83" s="154"/>
    </row>
    <row r="84" spans="1:23">
      <c r="A84" s="154" t="s">
        <v>619</v>
      </c>
      <c r="B84" s="154" t="s">
        <v>1443</v>
      </c>
      <c r="C84" s="154" t="s">
        <v>1999</v>
      </c>
      <c r="D84" s="154" t="s">
        <v>1998</v>
      </c>
      <c r="E84" s="154" t="s">
        <v>1998</v>
      </c>
      <c r="F84" s="154">
        <v>13.78952</v>
      </c>
      <c r="G84" s="154">
        <v>64.5833333333333</v>
      </c>
      <c r="H84" s="154">
        <v>6.1197360989259604</v>
      </c>
      <c r="I84" s="154">
        <v>46998.053340076804</v>
      </c>
      <c r="J84" s="154">
        <v>7.9000000000000001E-2</v>
      </c>
      <c r="K84" s="154">
        <v>1687925</v>
      </c>
      <c r="L84" s="154">
        <v>1770097.8148254</v>
      </c>
      <c r="M84" s="154">
        <v>1.0486827405396599</v>
      </c>
      <c r="N84" s="154">
        <v>4.1679563795653465</v>
      </c>
      <c r="O84" s="154">
        <v>10.757861461538196</v>
      </c>
      <c r="P84" s="154">
        <v>4.7534843764993284E-2</v>
      </c>
      <c r="Q84" s="154" t="b">
        <v>1</v>
      </c>
      <c r="R84" s="154" t="b">
        <v>1</v>
      </c>
      <c r="S84" s="154" t="b">
        <v>1</v>
      </c>
      <c r="T84" s="154" t="b">
        <v>1</v>
      </c>
      <c r="U84" s="154" t="b">
        <v>0</v>
      </c>
      <c r="V84" s="154" t="s">
        <v>2001</v>
      </c>
      <c r="W84" s="154"/>
    </row>
    <row r="85" spans="1:23">
      <c r="A85" s="154" t="s">
        <v>620</v>
      </c>
      <c r="B85" s="154" t="s">
        <v>1443</v>
      </c>
      <c r="C85" s="154" t="s">
        <v>1999</v>
      </c>
      <c r="D85" s="154" t="s">
        <v>1998</v>
      </c>
      <c r="E85" s="154" t="s">
        <v>1998</v>
      </c>
      <c r="F85" s="154">
        <v>13.78952</v>
      </c>
      <c r="G85" s="154">
        <v>64.5833333333333</v>
      </c>
      <c r="H85" s="154">
        <v>6.6892269446740302</v>
      </c>
      <c r="I85" s="154">
        <v>51371.601596487897</v>
      </c>
      <c r="J85" s="154">
        <v>7.4999999999999997E-2</v>
      </c>
      <c r="K85" s="154">
        <v>1687925</v>
      </c>
      <c r="L85" s="154">
        <v>1789864.6150422599</v>
      </c>
      <c r="M85" s="154">
        <v>1.06039345056342</v>
      </c>
      <c r="N85" s="154">
        <v>4.1679563795653465</v>
      </c>
      <c r="O85" s="154">
        <v>10.846840800637125</v>
      </c>
      <c r="P85" s="154">
        <v>5.8640019030615401E-2</v>
      </c>
      <c r="Q85" s="154" t="b">
        <v>1</v>
      </c>
      <c r="R85" s="154" t="b">
        <v>1</v>
      </c>
      <c r="S85" s="154" t="b">
        <v>1</v>
      </c>
      <c r="T85" s="154" t="b">
        <v>1</v>
      </c>
      <c r="U85" s="154" t="b">
        <v>0</v>
      </c>
      <c r="V85" s="154" t="s">
        <v>2001</v>
      </c>
      <c r="W85" s="154"/>
    </row>
    <row r="86" spans="1:23">
      <c r="A86" s="154" t="s">
        <v>621</v>
      </c>
      <c r="B86" s="154" t="s">
        <v>1443</v>
      </c>
      <c r="C86" s="154" t="s">
        <v>1999</v>
      </c>
      <c r="D86" s="154" t="s">
        <v>1998</v>
      </c>
      <c r="E86" s="154" t="s">
        <v>1998</v>
      </c>
      <c r="F86" s="154">
        <v>13.78952</v>
      </c>
      <c r="G86" s="154">
        <v>64.5833333333333</v>
      </c>
      <c r="H86" s="154">
        <v>12.720290447549999</v>
      </c>
      <c r="I86" s="154">
        <v>97688.671421656007</v>
      </c>
      <c r="J86" s="154">
        <v>0.107</v>
      </c>
      <c r="K86" s="154">
        <v>2665975</v>
      </c>
      <c r="L86" s="154">
        <v>2198175.3009246201</v>
      </c>
      <c r="M86" s="154">
        <v>0.82452960021178701</v>
      </c>
      <c r="N86" s="154">
        <v>4.1679563795653465</v>
      </c>
      <c r="O86" s="154">
        <v>11.489540878612406</v>
      </c>
      <c r="P86" s="154">
        <v>-0.19294223682424932</v>
      </c>
      <c r="Q86" s="154" t="b">
        <v>1</v>
      </c>
      <c r="R86" s="154" t="b">
        <v>1</v>
      </c>
      <c r="S86" s="154" t="b">
        <v>1</v>
      </c>
      <c r="T86" s="154" t="b">
        <v>1</v>
      </c>
      <c r="U86" s="154" t="b">
        <v>0</v>
      </c>
      <c r="V86" s="154" t="s">
        <v>2001</v>
      </c>
      <c r="W86" s="154"/>
    </row>
    <row r="87" spans="1:23">
      <c r="A87" s="154" t="s">
        <v>622</v>
      </c>
      <c r="B87" s="154" t="s">
        <v>1443</v>
      </c>
      <c r="C87" s="154" t="s">
        <v>1999</v>
      </c>
      <c r="D87" s="154" t="s">
        <v>1998</v>
      </c>
      <c r="E87" s="154" t="s">
        <v>1998</v>
      </c>
      <c r="F87" s="154">
        <v>13.78952</v>
      </c>
      <c r="G87" s="154">
        <v>64.5833333333333</v>
      </c>
      <c r="H87" s="154">
        <v>14.942634646710999</v>
      </c>
      <c r="I87" s="154">
        <v>114755.722929075</v>
      </c>
      <c r="J87" s="154">
        <v>9.2999999999999999E-2</v>
      </c>
      <c r="K87" s="154">
        <v>2688060</v>
      </c>
      <c r="L87" s="154">
        <v>2334307.76208454</v>
      </c>
      <c r="M87" s="154">
        <v>0.86839868235252804</v>
      </c>
      <c r="N87" s="154">
        <v>4.1679563795653465</v>
      </c>
      <c r="O87" s="154">
        <v>11.650560999699435</v>
      </c>
      <c r="P87" s="154">
        <v>-0.14110435830696344</v>
      </c>
      <c r="Q87" s="154" t="b">
        <v>1</v>
      </c>
      <c r="R87" s="154" t="b">
        <v>1</v>
      </c>
      <c r="S87" s="154" t="b">
        <v>1</v>
      </c>
      <c r="T87" s="154" t="b">
        <v>1</v>
      </c>
      <c r="U87" s="154" t="b">
        <v>0</v>
      </c>
      <c r="V87" s="154" t="s">
        <v>2001</v>
      </c>
      <c r="W87" s="154"/>
    </row>
    <row r="88" spans="1:23">
      <c r="A88" s="154" t="s">
        <v>623</v>
      </c>
      <c r="B88" s="154" t="s">
        <v>1443</v>
      </c>
      <c r="C88" s="154" t="s">
        <v>1999</v>
      </c>
      <c r="D88" s="154" t="s">
        <v>1998</v>
      </c>
      <c r="E88" s="154" t="s">
        <v>1998</v>
      </c>
      <c r="F88" s="154">
        <v>13.78952</v>
      </c>
      <c r="G88" s="154">
        <v>64.5833333333333</v>
      </c>
      <c r="H88" s="154">
        <v>15.496278620101</v>
      </c>
      <c r="I88" s="154">
        <v>119007.57114150999</v>
      </c>
      <c r="J88" s="154">
        <v>9.1999999999999998E-2</v>
      </c>
      <c r="K88" s="154">
        <v>2722765</v>
      </c>
      <c r="L88" s="154">
        <v>2370115.5681882999</v>
      </c>
      <c r="M88" s="154">
        <v>0.87048113523873705</v>
      </c>
      <c r="N88" s="154">
        <v>4.1679563795653465</v>
      </c>
      <c r="O88" s="154">
        <v>11.686942393107707</v>
      </c>
      <c r="P88" s="154">
        <v>-0.13870919118765174</v>
      </c>
      <c r="Q88" s="154" t="b">
        <v>1</v>
      </c>
      <c r="R88" s="154" t="b">
        <v>1</v>
      </c>
      <c r="S88" s="154" t="b">
        <v>1</v>
      </c>
      <c r="T88" s="154" t="b">
        <v>1</v>
      </c>
      <c r="U88" s="154" t="b">
        <v>0</v>
      </c>
      <c r="V88" s="154" t="s">
        <v>2001</v>
      </c>
      <c r="W88" s="154"/>
    </row>
    <row r="89" spans="1:23">
      <c r="A89" s="154" t="s">
        <v>624</v>
      </c>
      <c r="B89" s="154" t="s">
        <v>1443</v>
      </c>
      <c r="C89" s="154" t="s">
        <v>1999</v>
      </c>
      <c r="D89" s="154" t="s">
        <v>1998</v>
      </c>
      <c r="E89" s="154" t="s">
        <v>1998</v>
      </c>
      <c r="F89" s="154">
        <v>13.78952</v>
      </c>
      <c r="G89" s="154">
        <v>64.5833333333333</v>
      </c>
      <c r="H89" s="154">
        <v>11.6449695839671</v>
      </c>
      <c r="I89" s="154">
        <v>89430.474256383401</v>
      </c>
      <c r="J89" s="154">
        <v>7.2999999999999995E-2</v>
      </c>
      <c r="K89" s="154">
        <v>2126470</v>
      </c>
      <c r="L89" s="154">
        <v>2126777.4485671301</v>
      </c>
      <c r="M89" s="154">
        <v>1.0001445816621599</v>
      </c>
      <c r="N89" s="154">
        <v>4.1679563795653465</v>
      </c>
      <c r="O89" s="154">
        <v>11.401216778427846</v>
      </c>
      <c r="P89" s="154">
        <v>1.4457121123872741E-4</v>
      </c>
      <c r="Q89" s="154" t="b">
        <v>1</v>
      </c>
      <c r="R89" s="154" t="b">
        <v>1</v>
      </c>
      <c r="S89" s="154" t="b">
        <v>1</v>
      </c>
      <c r="T89" s="154" t="b">
        <v>1</v>
      </c>
      <c r="U89" s="154" t="b">
        <v>0</v>
      </c>
      <c r="V89" s="154" t="s">
        <v>2001</v>
      </c>
      <c r="W89" s="154"/>
    </row>
    <row r="90" spans="1:23">
      <c r="A90" s="154" t="s">
        <v>625</v>
      </c>
      <c r="B90" s="154" t="s">
        <v>1443</v>
      </c>
      <c r="C90" s="154" t="s">
        <v>1999</v>
      </c>
      <c r="D90" s="154" t="s">
        <v>1998</v>
      </c>
      <c r="E90" s="154" t="s">
        <v>1998</v>
      </c>
      <c r="F90" s="154">
        <v>13.78952</v>
      </c>
      <c r="G90" s="154">
        <v>64.5833333333333</v>
      </c>
      <c r="H90" s="154">
        <v>12.181147826038</v>
      </c>
      <c r="I90" s="154">
        <v>93548.189990083003</v>
      </c>
      <c r="J90" s="154">
        <v>7.1999999999999995E-2</v>
      </c>
      <c r="K90" s="154">
        <v>2148555</v>
      </c>
      <c r="L90" s="154">
        <v>2170871.9121815199</v>
      </c>
      <c r="M90" s="154">
        <v>1.0103869401442001</v>
      </c>
      <c r="N90" s="154">
        <v>4.1679563795653465</v>
      </c>
      <c r="O90" s="154">
        <v>11.446231983466776</v>
      </c>
      <c r="P90" s="154">
        <v>1.0333366539295915E-2</v>
      </c>
      <c r="Q90" s="154" t="b">
        <v>1</v>
      </c>
      <c r="R90" s="154" t="b">
        <v>1</v>
      </c>
      <c r="S90" s="154" t="b">
        <v>1</v>
      </c>
      <c r="T90" s="154" t="b">
        <v>1</v>
      </c>
      <c r="U90" s="154" t="b">
        <v>0</v>
      </c>
      <c r="V90" s="154" t="s">
        <v>2001</v>
      </c>
      <c r="W90" s="154"/>
    </row>
    <row r="91" spans="1:23">
      <c r="A91" s="154" t="s">
        <v>626</v>
      </c>
      <c r="B91" s="154" t="s">
        <v>1443</v>
      </c>
      <c r="C91" s="154" t="s">
        <v>1999</v>
      </c>
      <c r="D91" s="154" t="s">
        <v>1998</v>
      </c>
      <c r="E91" s="154" t="s">
        <v>1998</v>
      </c>
      <c r="F91" s="154">
        <v>13.78952</v>
      </c>
      <c r="G91" s="154">
        <v>64.5833333333333</v>
      </c>
      <c r="H91" s="154">
        <v>12.720290447549999</v>
      </c>
      <c r="I91" s="154">
        <v>97688.671421656007</v>
      </c>
      <c r="J91" s="154">
        <v>6.8000000000000005E-2</v>
      </c>
      <c r="K91" s="154">
        <v>2148555</v>
      </c>
      <c r="L91" s="154">
        <v>2223898.62991209</v>
      </c>
      <c r="M91" s="154">
        <v>1.0350671171611101</v>
      </c>
      <c r="N91" s="154">
        <v>4.1679563795653465</v>
      </c>
      <c r="O91" s="154">
        <v>11.489540878612406</v>
      </c>
      <c r="P91" s="154">
        <v>3.4466272113481355E-2</v>
      </c>
      <c r="Q91" s="154" t="b">
        <v>1</v>
      </c>
      <c r="R91" s="154" t="b">
        <v>1</v>
      </c>
      <c r="S91" s="154" t="b">
        <v>1</v>
      </c>
      <c r="T91" s="154" t="b">
        <v>1</v>
      </c>
      <c r="U91" s="154" t="b">
        <v>0</v>
      </c>
      <c r="V91" s="154" t="s">
        <v>2001</v>
      </c>
      <c r="W91" s="154"/>
    </row>
    <row r="92" spans="1:23">
      <c r="A92" s="154" t="s">
        <v>627</v>
      </c>
      <c r="B92" s="154" t="s">
        <v>1443</v>
      </c>
      <c r="C92" s="154" t="s">
        <v>1999</v>
      </c>
      <c r="D92" s="154" t="s">
        <v>1998</v>
      </c>
      <c r="E92" s="154" t="s">
        <v>1998</v>
      </c>
      <c r="F92" s="154">
        <v>13.78952</v>
      </c>
      <c r="G92" s="154">
        <v>64.5833333333333</v>
      </c>
      <c r="H92" s="154">
        <v>22.738171226725999</v>
      </c>
      <c r="I92" s="154">
        <v>174623.50776155599</v>
      </c>
      <c r="J92" s="154">
        <v>7.6999999999999999E-2</v>
      </c>
      <c r="K92" s="154">
        <v>3139225</v>
      </c>
      <c r="L92" s="154">
        <v>2844600.6125478102</v>
      </c>
      <c r="M92" s="154">
        <v>0.90614741299136303</v>
      </c>
      <c r="N92" s="154">
        <v>4.1679563795653465</v>
      </c>
      <c r="O92" s="154">
        <v>12.070387551134381</v>
      </c>
      <c r="P92" s="154">
        <v>-9.8553278678601017E-2</v>
      </c>
      <c r="Q92" s="154" t="b">
        <v>1</v>
      </c>
      <c r="R92" s="154" t="b">
        <v>1</v>
      </c>
      <c r="S92" s="154" t="b">
        <v>1</v>
      </c>
      <c r="T92" s="154" t="b">
        <v>1</v>
      </c>
      <c r="U92" s="154" t="b">
        <v>0</v>
      </c>
      <c r="V92" s="154" t="s">
        <v>2001</v>
      </c>
      <c r="W92" s="154"/>
    </row>
    <row r="93" spans="1:23">
      <c r="A93" s="154" t="s">
        <v>628</v>
      </c>
      <c r="B93" s="154" t="s">
        <v>1443</v>
      </c>
      <c r="C93" s="154" t="s">
        <v>1999</v>
      </c>
      <c r="D93" s="154" t="s">
        <v>1998</v>
      </c>
      <c r="E93" s="154" t="s">
        <v>1998</v>
      </c>
      <c r="F93" s="154">
        <v>13.78952</v>
      </c>
      <c r="G93" s="154">
        <v>64.5833333333333</v>
      </c>
      <c r="H93" s="154">
        <v>23.839287782165002</v>
      </c>
      <c r="I93" s="154">
        <v>183079.80943365599</v>
      </c>
      <c r="J93" s="154">
        <v>7.0000000000000007E-2</v>
      </c>
      <c r="K93" s="154">
        <v>3123450</v>
      </c>
      <c r="L93" s="154">
        <v>2923201.9223640198</v>
      </c>
      <c r="M93" s="154">
        <v>0.93588881600922702</v>
      </c>
      <c r="N93" s="154">
        <v>4.1679563795653465</v>
      </c>
      <c r="O93" s="154">
        <v>12.117677453875929</v>
      </c>
      <c r="P93" s="154">
        <v>-6.6258595875126461E-2</v>
      </c>
      <c r="Q93" s="154" t="b">
        <v>1</v>
      </c>
      <c r="R93" s="154" t="b">
        <v>1</v>
      </c>
      <c r="S93" s="154" t="b">
        <v>1</v>
      </c>
      <c r="T93" s="154" t="b">
        <v>1</v>
      </c>
      <c r="U93" s="154" t="b">
        <v>0</v>
      </c>
      <c r="V93" s="154" t="s">
        <v>2001</v>
      </c>
      <c r="W93" s="154"/>
    </row>
    <row r="94" spans="1:23">
      <c r="A94" s="154" t="s">
        <v>629</v>
      </c>
      <c r="B94" s="154" t="s">
        <v>1443</v>
      </c>
      <c r="C94" s="154" t="s">
        <v>1999</v>
      </c>
      <c r="D94" s="154" t="s">
        <v>1998</v>
      </c>
      <c r="E94" s="154" t="s">
        <v>1998</v>
      </c>
      <c r="F94" s="154">
        <v>13.78952</v>
      </c>
      <c r="G94" s="154">
        <v>64.5833333333333</v>
      </c>
      <c r="H94" s="154">
        <v>24.392929823915001</v>
      </c>
      <c r="I94" s="154">
        <v>187331.64281157599</v>
      </c>
      <c r="J94" s="154">
        <v>6.9000000000000006E-2</v>
      </c>
      <c r="K94" s="154">
        <v>3155000</v>
      </c>
      <c r="L94" s="154">
        <v>2955181.5884184102</v>
      </c>
      <c r="M94" s="154">
        <v>0.93666611360329999</v>
      </c>
      <c r="N94" s="154">
        <v>4.1679563795653465</v>
      </c>
      <c r="O94" s="154">
        <v>12.140635816029507</v>
      </c>
      <c r="P94" s="154">
        <v>-6.5428395781739951E-2</v>
      </c>
      <c r="Q94" s="154" t="b">
        <v>1</v>
      </c>
      <c r="R94" s="154" t="b">
        <v>1</v>
      </c>
      <c r="S94" s="154" t="b">
        <v>1</v>
      </c>
      <c r="T94" s="154" t="b">
        <v>1</v>
      </c>
      <c r="U94" s="154" t="b">
        <v>0</v>
      </c>
      <c r="V94" s="154" t="s">
        <v>2001</v>
      </c>
      <c r="W94" s="154"/>
    </row>
    <row r="95" spans="1:23">
      <c r="A95" s="154" t="s">
        <v>630</v>
      </c>
      <c r="B95" s="154" t="s">
        <v>1443</v>
      </c>
      <c r="C95" s="154" t="s">
        <v>1999</v>
      </c>
      <c r="D95" s="154" t="s">
        <v>1998</v>
      </c>
      <c r="E95" s="154" t="s">
        <v>1998</v>
      </c>
      <c r="F95" s="154">
        <v>13.78952</v>
      </c>
      <c r="G95" s="154">
        <v>64.5833333333333</v>
      </c>
      <c r="H95" s="154">
        <v>23.839287782165002</v>
      </c>
      <c r="I95" s="154">
        <v>183079.80943365599</v>
      </c>
      <c r="J95" s="154">
        <v>6.5000000000000002E-2</v>
      </c>
      <c r="K95" s="154">
        <v>3082435</v>
      </c>
      <c r="L95" s="154">
        <v>2961658.4392535901</v>
      </c>
      <c r="M95" s="154">
        <v>0.96081780775704695</v>
      </c>
      <c r="N95" s="154">
        <v>4.1679563795653465</v>
      </c>
      <c r="O95" s="154">
        <v>12.117677453875929</v>
      </c>
      <c r="P95" s="154">
        <v>-3.9970474086448805E-2</v>
      </c>
      <c r="Q95" s="154" t="b">
        <v>1</v>
      </c>
      <c r="R95" s="154" t="b">
        <v>1</v>
      </c>
      <c r="S95" s="154" t="b">
        <v>1</v>
      </c>
      <c r="T95" s="154" t="b">
        <v>1</v>
      </c>
      <c r="U95" s="154" t="b">
        <v>0</v>
      </c>
      <c r="V95" s="154" t="s">
        <v>2001</v>
      </c>
      <c r="W95" s="154"/>
    </row>
    <row r="96" spans="1:23">
      <c r="A96" s="154" t="s">
        <v>631</v>
      </c>
      <c r="B96" s="154" t="s">
        <v>1443</v>
      </c>
      <c r="C96" s="154" t="s">
        <v>1999</v>
      </c>
      <c r="D96" s="154" t="s">
        <v>1998</v>
      </c>
      <c r="E96" s="154" t="s">
        <v>1998</v>
      </c>
      <c r="F96" s="154">
        <v>13.78952</v>
      </c>
      <c r="G96" s="154">
        <v>64.5833333333333</v>
      </c>
      <c r="H96" s="154">
        <v>7.2630361481990304</v>
      </c>
      <c r="I96" s="154">
        <v>55778.313768116997</v>
      </c>
      <c r="J96" s="154">
        <v>9.6000000000000002E-2</v>
      </c>
      <c r="K96" s="154">
        <v>2176950</v>
      </c>
      <c r="L96" s="154">
        <v>1925714.9823225399</v>
      </c>
      <c r="M96" s="154">
        <v>0.88459311528631102</v>
      </c>
      <c r="N96" s="154">
        <v>4.1679563795653465</v>
      </c>
      <c r="O96" s="154">
        <v>10.929140430680029</v>
      </c>
      <c r="P96" s="154">
        <v>-0.12262749643337358</v>
      </c>
      <c r="Q96" s="154" t="b">
        <v>1</v>
      </c>
      <c r="R96" s="154" t="b">
        <v>1</v>
      </c>
      <c r="S96" s="154" t="b">
        <v>1</v>
      </c>
      <c r="T96" s="154" t="b">
        <v>1</v>
      </c>
      <c r="U96" s="154" t="b">
        <v>0</v>
      </c>
      <c r="V96" s="154" t="s">
        <v>2001</v>
      </c>
      <c r="W96" s="154"/>
    </row>
    <row r="97" spans="1:23">
      <c r="A97" s="154" t="s">
        <v>632</v>
      </c>
      <c r="B97" s="154" t="s">
        <v>1443</v>
      </c>
      <c r="C97" s="154" t="s">
        <v>1999</v>
      </c>
      <c r="D97" s="154" t="s">
        <v>1998</v>
      </c>
      <c r="E97" s="154" t="s">
        <v>1998</v>
      </c>
      <c r="F97" s="154">
        <v>13.78952</v>
      </c>
      <c r="G97" s="154">
        <v>64.5833333333333</v>
      </c>
      <c r="H97" s="154">
        <v>7.2630361481990304</v>
      </c>
      <c r="I97" s="154">
        <v>55778.313768116997</v>
      </c>
      <c r="J97" s="154">
        <v>0.105</v>
      </c>
      <c r="K97" s="154">
        <v>2318925</v>
      </c>
      <c r="L97" s="154">
        <v>1925714.9823225399</v>
      </c>
      <c r="M97" s="154">
        <v>0.83043435312592495</v>
      </c>
      <c r="N97" s="154">
        <v>4.1679563795653465</v>
      </c>
      <c r="O97" s="154">
        <v>10.929140430680029</v>
      </c>
      <c r="P97" s="154">
        <v>-0.18580639805490479</v>
      </c>
      <c r="Q97" s="154" t="b">
        <v>1</v>
      </c>
      <c r="R97" s="154" t="b">
        <v>1</v>
      </c>
      <c r="S97" s="154" t="b">
        <v>1</v>
      </c>
      <c r="T97" s="154" t="b">
        <v>1</v>
      </c>
      <c r="U97" s="154" t="b">
        <v>0</v>
      </c>
      <c r="V97" s="154" t="s">
        <v>2001</v>
      </c>
      <c r="W97" s="154"/>
    </row>
    <row r="98" spans="1:23">
      <c r="A98" s="154" t="s">
        <v>633</v>
      </c>
      <c r="B98" s="154" t="s">
        <v>1443</v>
      </c>
      <c r="C98" s="154" t="s">
        <v>1999</v>
      </c>
      <c r="D98" s="154" t="s">
        <v>1998</v>
      </c>
      <c r="E98" s="154" t="s">
        <v>1998</v>
      </c>
      <c r="F98" s="154">
        <v>13.78952</v>
      </c>
      <c r="G98" s="154">
        <v>64.5833333333333</v>
      </c>
      <c r="H98" s="154">
        <v>7.8411045649070301</v>
      </c>
      <c r="I98" s="154">
        <v>60217.7356391719</v>
      </c>
      <c r="J98" s="154">
        <v>0.10199999999999999</v>
      </c>
      <c r="K98" s="154">
        <v>2353630</v>
      </c>
      <c r="L98" s="154">
        <v>1970905.57511904</v>
      </c>
      <c r="M98" s="154">
        <v>0.83738972358401098</v>
      </c>
      <c r="N98" s="154">
        <v>4.1679563795653465</v>
      </c>
      <c r="O98" s="154">
        <v>11.005722199853713</v>
      </c>
      <c r="P98" s="154">
        <v>-0.17746569728513406</v>
      </c>
      <c r="Q98" s="154" t="b">
        <v>1</v>
      </c>
      <c r="R98" s="154" t="b">
        <v>1</v>
      </c>
      <c r="S98" s="154" t="b">
        <v>1</v>
      </c>
      <c r="T98" s="154" t="b">
        <v>1</v>
      </c>
      <c r="U98" s="154" t="b">
        <v>0</v>
      </c>
      <c r="V98" s="154" t="s">
        <v>2001</v>
      </c>
      <c r="W98" s="154"/>
    </row>
    <row r="99" spans="1:23">
      <c r="A99" s="154" t="s">
        <v>634</v>
      </c>
      <c r="B99" s="154" t="s">
        <v>1443</v>
      </c>
      <c r="C99" s="154" t="s">
        <v>1999</v>
      </c>
      <c r="D99" s="154" t="s">
        <v>1998</v>
      </c>
      <c r="E99" s="154" t="s">
        <v>1998</v>
      </c>
      <c r="F99" s="154">
        <v>13.78952</v>
      </c>
      <c r="G99" s="154">
        <v>64.5833333333333</v>
      </c>
      <c r="H99" s="154">
        <v>11.111790695305</v>
      </c>
      <c r="I99" s="154">
        <v>85335.792811943</v>
      </c>
      <c r="J99" s="154">
        <v>9.1999999999999998E-2</v>
      </c>
      <c r="K99" s="154">
        <v>2539775</v>
      </c>
      <c r="L99" s="154">
        <v>2244297.1339913099</v>
      </c>
      <c r="M99" s="154">
        <v>0.88365982576854596</v>
      </c>
      <c r="N99" s="154">
        <v>4.1679563795653465</v>
      </c>
      <c r="O99" s="154">
        <v>11.354349256393201</v>
      </c>
      <c r="P99" s="154">
        <v>-0.12368310288283595</v>
      </c>
      <c r="Q99" s="154" t="b">
        <v>1</v>
      </c>
      <c r="R99" s="154" t="b">
        <v>1</v>
      </c>
      <c r="S99" s="154" t="b">
        <v>1</v>
      </c>
      <c r="T99" s="154" t="b">
        <v>1</v>
      </c>
      <c r="U99" s="154" t="b">
        <v>0</v>
      </c>
      <c r="V99" s="154" t="s">
        <v>2001</v>
      </c>
      <c r="W99" s="154"/>
    </row>
    <row r="100" spans="1:23">
      <c r="A100" s="154" t="s">
        <v>635</v>
      </c>
      <c r="B100" s="154" t="s">
        <v>1443</v>
      </c>
      <c r="C100" s="154" t="s">
        <v>1999</v>
      </c>
      <c r="D100" s="154" t="s">
        <v>1998</v>
      </c>
      <c r="E100" s="154" t="s">
        <v>1998</v>
      </c>
      <c r="F100" s="154">
        <v>13.78952</v>
      </c>
      <c r="G100" s="154">
        <v>64.5833333333333</v>
      </c>
      <c r="H100" s="154">
        <v>12.720290447549999</v>
      </c>
      <c r="I100" s="154">
        <v>97688.671421656007</v>
      </c>
      <c r="J100" s="154">
        <v>7.3999999999999996E-2</v>
      </c>
      <c r="K100" s="154">
        <v>2520845</v>
      </c>
      <c r="L100" s="154">
        <v>2435028.1546061002</v>
      </c>
      <c r="M100" s="154">
        <v>0.96595711144719498</v>
      </c>
      <c r="N100" s="154">
        <v>4.1679563795653465</v>
      </c>
      <c r="O100" s="154">
        <v>11.489540878612406</v>
      </c>
      <c r="P100" s="154">
        <v>-3.4635843843033198E-2</v>
      </c>
      <c r="Q100" s="154" t="b">
        <v>1</v>
      </c>
      <c r="R100" s="154" t="b">
        <v>1</v>
      </c>
      <c r="S100" s="154" t="b">
        <v>1</v>
      </c>
      <c r="T100" s="154" t="b">
        <v>1</v>
      </c>
      <c r="U100" s="154" t="b">
        <v>0</v>
      </c>
      <c r="V100" s="154" t="s">
        <v>2001</v>
      </c>
      <c r="W100" s="154"/>
    </row>
    <row r="101" spans="1:23">
      <c r="A101" s="154" t="s">
        <v>636</v>
      </c>
      <c r="B101" s="154" t="s">
        <v>1443</v>
      </c>
      <c r="C101" s="154" t="s">
        <v>1999</v>
      </c>
      <c r="D101" s="154" t="s">
        <v>1998</v>
      </c>
      <c r="E101" s="154" t="s">
        <v>1998</v>
      </c>
      <c r="F101" s="154">
        <v>13.78952</v>
      </c>
      <c r="G101" s="154">
        <v>64.5833333333333</v>
      </c>
      <c r="H101" s="154">
        <v>13.298604532476</v>
      </c>
      <c r="I101" s="154">
        <v>102129.979963611</v>
      </c>
      <c r="J101" s="154">
        <v>7.5999999999999998E-2</v>
      </c>
      <c r="K101" s="154">
        <v>2650200</v>
      </c>
      <c r="L101" s="154">
        <v>2475007.33968892</v>
      </c>
      <c r="M101" s="154">
        <v>0.93389455123723697</v>
      </c>
      <c r="N101" s="154">
        <v>4.1679563795653465</v>
      </c>
      <c r="O101" s="154">
        <v>11.534001594386979</v>
      </c>
      <c r="P101" s="154">
        <v>-6.8391747301263323E-2</v>
      </c>
      <c r="Q101" s="154" t="b">
        <v>1</v>
      </c>
      <c r="R101" s="154" t="b">
        <v>1</v>
      </c>
      <c r="S101" s="154" t="b">
        <v>1</v>
      </c>
      <c r="T101" s="154" t="b">
        <v>1</v>
      </c>
      <c r="U101" s="154" t="b">
        <v>0</v>
      </c>
      <c r="V101" s="154" t="s">
        <v>2001</v>
      </c>
      <c r="W101" s="154"/>
    </row>
    <row r="102" spans="1:23">
      <c r="A102" s="154" t="s">
        <v>637</v>
      </c>
      <c r="B102" s="154" t="s">
        <v>1443</v>
      </c>
      <c r="C102" s="154" t="s">
        <v>1999</v>
      </c>
      <c r="D102" s="154" t="s">
        <v>1998</v>
      </c>
      <c r="E102" s="154" t="s">
        <v>1998</v>
      </c>
      <c r="F102" s="154">
        <v>13.78952</v>
      </c>
      <c r="G102" s="154">
        <v>64.5833333333333</v>
      </c>
      <c r="H102" s="154">
        <v>13.843765034719</v>
      </c>
      <c r="I102" s="154">
        <v>106316.677224595</v>
      </c>
      <c r="J102" s="154">
        <v>7.2999999999999995E-2</v>
      </c>
      <c r="K102" s="154">
        <v>2681750</v>
      </c>
      <c r="L102" s="154">
        <v>2514971.1140733799</v>
      </c>
      <c r="M102" s="154">
        <v>0.93780968176503199</v>
      </c>
      <c r="N102" s="154">
        <v>4.1679563795653465</v>
      </c>
      <c r="O102" s="154">
        <v>11.574177440308414</v>
      </c>
      <c r="P102" s="154">
        <v>-6.4208248467560181E-2</v>
      </c>
      <c r="Q102" s="154" t="b">
        <v>1</v>
      </c>
      <c r="R102" s="154" t="b">
        <v>1</v>
      </c>
      <c r="S102" s="154" t="b">
        <v>1</v>
      </c>
      <c r="T102" s="154" t="b">
        <v>1</v>
      </c>
      <c r="U102" s="154" t="b">
        <v>0</v>
      </c>
      <c r="V102" s="154" t="s">
        <v>2001</v>
      </c>
      <c r="W102" s="154"/>
    </row>
    <row r="103" spans="1:23">
      <c r="A103" s="154" t="s">
        <v>638</v>
      </c>
      <c r="B103" s="154" t="s">
        <v>1443</v>
      </c>
      <c r="C103" s="154" t="s">
        <v>1999</v>
      </c>
      <c r="D103" s="154" t="s">
        <v>1998</v>
      </c>
      <c r="E103" s="154" t="s">
        <v>1998</v>
      </c>
      <c r="F103" s="154">
        <v>13.78952</v>
      </c>
      <c r="G103" s="154">
        <v>64.5833333333333</v>
      </c>
      <c r="H103" s="154">
        <v>10.581646687584</v>
      </c>
      <c r="I103" s="154">
        <v>81264.4184993862</v>
      </c>
      <c r="J103" s="154">
        <v>8.1000000000000003E-2</v>
      </c>
      <c r="K103" s="154">
        <v>2501915</v>
      </c>
      <c r="L103" s="154">
        <v>2331577.8653712701</v>
      </c>
      <c r="M103" s="154">
        <v>0.93191729749862295</v>
      </c>
      <c r="N103" s="154">
        <v>4.1679563795653465</v>
      </c>
      <c r="O103" s="154">
        <v>11.305463542902078</v>
      </c>
      <c r="P103" s="154">
        <v>-7.0511204823330301E-2</v>
      </c>
      <c r="Q103" s="154" t="b">
        <v>1</v>
      </c>
      <c r="R103" s="154" t="b">
        <v>1</v>
      </c>
      <c r="S103" s="154" t="b">
        <v>1</v>
      </c>
      <c r="T103" s="154" t="b">
        <v>1</v>
      </c>
      <c r="U103" s="154" t="b">
        <v>0</v>
      </c>
      <c r="V103" s="154" t="s">
        <v>2001</v>
      </c>
      <c r="W103" s="154"/>
    </row>
    <row r="104" spans="1:23">
      <c r="A104" s="154" t="s">
        <v>639</v>
      </c>
      <c r="B104" s="154" t="s">
        <v>1443</v>
      </c>
      <c r="C104" s="154" t="s">
        <v>1999</v>
      </c>
      <c r="D104" s="154" t="s">
        <v>1998</v>
      </c>
      <c r="E104" s="154" t="s">
        <v>1998</v>
      </c>
      <c r="F104" s="154">
        <v>13.78952</v>
      </c>
      <c r="G104" s="154">
        <v>64.5833333333333</v>
      </c>
      <c r="H104" s="154">
        <v>9.5306082524190305</v>
      </c>
      <c r="I104" s="154">
        <v>73192.704353571404</v>
      </c>
      <c r="J104" s="154">
        <v>9.0999999999999998E-2</v>
      </c>
      <c r="K104" s="154">
        <v>2587100</v>
      </c>
      <c r="L104" s="154">
        <v>2234420.2902329001</v>
      </c>
      <c r="M104" s="154">
        <v>0.86367758889602297</v>
      </c>
      <c r="N104" s="154">
        <v>4.1679563795653465</v>
      </c>
      <c r="O104" s="154">
        <v>11.200851027681351</v>
      </c>
      <c r="P104" s="154">
        <v>-0.14655574081994643</v>
      </c>
      <c r="Q104" s="154" t="b">
        <v>1</v>
      </c>
      <c r="R104" s="154" t="b">
        <v>1</v>
      </c>
      <c r="S104" s="154" t="b">
        <v>1</v>
      </c>
      <c r="T104" s="154" t="b">
        <v>1</v>
      </c>
      <c r="U104" s="154" t="b">
        <v>0</v>
      </c>
      <c r="V104" s="154" t="s">
        <v>2001</v>
      </c>
      <c r="W104" s="154"/>
    </row>
    <row r="105" spans="1:23">
      <c r="A105" s="154" t="s">
        <v>640</v>
      </c>
      <c r="B105" s="154" t="s">
        <v>1443</v>
      </c>
      <c r="C105" s="154" t="s">
        <v>1999</v>
      </c>
      <c r="D105" s="154" t="s">
        <v>1998</v>
      </c>
      <c r="E105" s="154" t="s">
        <v>1998</v>
      </c>
      <c r="F105" s="154">
        <v>13.78952</v>
      </c>
      <c r="G105" s="154">
        <v>64.5833333333333</v>
      </c>
      <c r="H105" s="154">
        <v>10.054573651783</v>
      </c>
      <c r="I105" s="154">
        <v>77216.628488467395</v>
      </c>
      <c r="J105" s="154">
        <v>8.6999999999999994E-2</v>
      </c>
      <c r="K105" s="154">
        <v>2587100</v>
      </c>
      <c r="L105" s="154">
        <v>2285662.4089494999</v>
      </c>
      <c r="M105" s="154">
        <v>0.88348436819199005</v>
      </c>
      <c r="N105" s="154">
        <v>4.1679563795653465</v>
      </c>
      <c r="O105" s="154">
        <v>11.254370107747045</v>
      </c>
      <c r="P105" s="154">
        <v>-0.12388168042702517</v>
      </c>
      <c r="Q105" s="154" t="b">
        <v>1</v>
      </c>
      <c r="R105" s="154" t="b">
        <v>1</v>
      </c>
      <c r="S105" s="154" t="b">
        <v>1</v>
      </c>
      <c r="T105" s="154" t="b">
        <v>1</v>
      </c>
      <c r="U105" s="154" t="b">
        <v>0</v>
      </c>
      <c r="V105" s="154" t="s">
        <v>2001</v>
      </c>
      <c r="W105" s="154"/>
    </row>
    <row r="106" spans="1:23">
      <c r="A106" s="154" t="s">
        <v>641</v>
      </c>
      <c r="B106" s="154" t="s">
        <v>1443</v>
      </c>
      <c r="C106" s="154" t="s">
        <v>1999</v>
      </c>
      <c r="D106" s="154" t="s">
        <v>1998</v>
      </c>
      <c r="E106" s="154" t="s">
        <v>1998</v>
      </c>
      <c r="F106" s="154">
        <v>13.78952</v>
      </c>
      <c r="G106" s="154">
        <v>64.5833333333333</v>
      </c>
      <c r="H106" s="154">
        <v>11.111790695305</v>
      </c>
      <c r="I106" s="154">
        <v>85335.792811943</v>
      </c>
      <c r="J106" s="154">
        <v>8.5999999999999993E-2</v>
      </c>
      <c r="K106" s="154">
        <v>2665975</v>
      </c>
      <c r="L106" s="154">
        <v>2382751.9586717598</v>
      </c>
      <c r="M106" s="154">
        <v>0.89376380448869697</v>
      </c>
      <c r="N106" s="154">
        <v>4.1679563795653465</v>
      </c>
      <c r="O106" s="154">
        <v>11.354349256393201</v>
      </c>
      <c r="P106" s="154">
        <v>-0.11231373951144256</v>
      </c>
      <c r="Q106" s="154" t="b">
        <v>1</v>
      </c>
      <c r="R106" s="154" t="b">
        <v>1</v>
      </c>
      <c r="S106" s="154" t="b">
        <v>1</v>
      </c>
      <c r="T106" s="154" t="b">
        <v>1</v>
      </c>
      <c r="U106" s="154" t="b">
        <v>0</v>
      </c>
      <c r="V106" s="154" t="s">
        <v>2001</v>
      </c>
      <c r="W106" s="154"/>
    </row>
    <row r="107" spans="1:23">
      <c r="A107" s="154" t="s">
        <v>642</v>
      </c>
      <c r="B107" s="154" t="s">
        <v>1443</v>
      </c>
      <c r="C107" s="154" t="s">
        <v>1999</v>
      </c>
      <c r="D107" s="154" t="s">
        <v>1998</v>
      </c>
      <c r="E107" s="154" t="s">
        <v>1998</v>
      </c>
      <c r="F107" s="154">
        <v>13.78952</v>
      </c>
      <c r="G107" s="154">
        <v>64.516129032258107</v>
      </c>
      <c r="H107" s="154">
        <v>125.280873969135</v>
      </c>
      <c r="I107" s="154">
        <v>962125.99728380702</v>
      </c>
      <c r="J107" s="154">
        <v>-0.159</v>
      </c>
      <c r="K107" s="154">
        <v>5174200</v>
      </c>
      <c r="L107" s="154">
        <v>5407881.2884878702</v>
      </c>
      <c r="M107" s="154">
        <v>1.04516278622548</v>
      </c>
      <c r="N107" s="154">
        <v>4.1669152550569368</v>
      </c>
      <c r="O107" s="154">
        <v>13.77690069537895</v>
      </c>
      <c r="P107" s="154">
        <v>4.4172649577232929E-2</v>
      </c>
      <c r="Q107" s="154" t="b">
        <v>1</v>
      </c>
      <c r="R107" s="154" t="b">
        <v>1</v>
      </c>
      <c r="S107" s="154" t="b">
        <v>1</v>
      </c>
      <c r="T107" s="154" t="b">
        <v>1</v>
      </c>
      <c r="U107" s="154" t="b">
        <v>0</v>
      </c>
      <c r="V107" s="154" t="s">
        <v>2001</v>
      </c>
      <c r="W107" s="154"/>
    </row>
    <row r="108" spans="1:23">
      <c r="A108" s="154" t="s">
        <v>643</v>
      </c>
      <c r="B108" s="154" t="s">
        <v>1443</v>
      </c>
      <c r="C108" s="154" t="s">
        <v>1999</v>
      </c>
      <c r="D108" s="154" t="s">
        <v>1998</v>
      </c>
      <c r="E108" s="154" t="s">
        <v>1998</v>
      </c>
      <c r="F108" s="154">
        <v>13.78952</v>
      </c>
      <c r="G108" s="154">
        <v>64.516129032258107</v>
      </c>
      <c r="H108" s="154">
        <v>34.981133756935002</v>
      </c>
      <c r="I108" s="154">
        <v>268646.41932735097</v>
      </c>
      <c r="J108" s="154">
        <v>5.1999999999999998E-2</v>
      </c>
      <c r="K108" s="154">
        <v>2943615</v>
      </c>
      <c r="L108" s="154">
        <v>2956086.2573893899</v>
      </c>
      <c r="M108" s="154">
        <v>1.0042367148521101</v>
      </c>
      <c r="N108" s="154">
        <v>4.1669152550569368</v>
      </c>
      <c r="O108" s="154">
        <v>12.501151367675629</v>
      </c>
      <c r="P108" s="154">
        <v>4.2277652447926823E-3</v>
      </c>
      <c r="Q108" s="154" t="b">
        <v>1</v>
      </c>
      <c r="R108" s="154" t="b">
        <v>1</v>
      </c>
      <c r="S108" s="154" t="b">
        <v>1</v>
      </c>
      <c r="T108" s="154" t="b">
        <v>1</v>
      </c>
      <c r="U108" s="154" t="b">
        <v>0</v>
      </c>
      <c r="V108" s="154" t="s">
        <v>2001</v>
      </c>
      <c r="W108" s="154"/>
    </row>
    <row r="109" spans="1:23">
      <c r="A109" s="154" t="s">
        <v>644</v>
      </c>
      <c r="B109" s="154" t="s">
        <v>1443</v>
      </c>
      <c r="C109" s="154" t="s">
        <v>1999</v>
      </c>
      <c r="D109" s="154" t="s">
        <v>1998</v>
      </c>
      <c r="E109" s="154" t="s">
        <v>1998</v>
      </c>
      <c r="F109" s="154">
        <v>13.78952</v>
      </c>
      <c r="G109" s="154">
        <v>64.516129032258107</v>
      </c>
      <c r="H109" s="154">
        <v>75.772394947606003</v>
      </c>
      <c r="I109" s="154">
        <v>581913.174340631</v>
      </c>
      <c r="J109" s="154">
        <v>-3.1E-2</v>
      </c>
      <c r="K109" s="154">
        <v>4227700</v>
      </c>
      <c r="L109" s="154">
        <v>4292357.5425925804</v>
      </c>
      <c r="M109" s="154">
        <v>1.0152937868326899</v>
      </c>
      <c r="N109" s="154">
        <v>4.1669152550569368</v>
      </c>
      <c r="O109" s="154">
        <v>13.274076530602654</v>
      </c>
      <c r="P109" s="154">
        <v>1.5178015767942515E-2</v>
      </c>
      <c r="Q109" s="154" t="b">
        <v>1</v>
      </c>
      <c r="R109" s="154" t="b">
        <v>1</v>
      </c>
      <c r="S109" s="154" t="b">
        <v>1</v>
      </c>
      <c r="T109" s="154" t="b">
        <v>1</v>
      </c>
      <c r="U109" s="154" t="b">
        <v>0</v>
      </c>
      <c r="V109" s="154" t="s">
        <v>2001</v>
      </c>
      <c r="W109" s="154"/>
    </row>
    <row r="110" spans="1:23">
      <c r="A110" s="154" t="s">
        <v>645</v>
      </c>
      <c r="B110" s="154" t="s">
        <v>1443</v>
      </c>
      <c r="C110" s="154" t="s">
        <v>1999</v>
      </c>
      <c r="D110" s="154" t="s">
        <v>1998</v>
      </c>
      <c r="E110" s="154" t="s">
        <v>1998</v>
      </c>
      <c r="F110" s="154">
        <v>13.78952</v>
      </c>
      <c r="G110" s="154">
        <v>64.516129032258107</v>
      </c>
      <c r="H110" s="154">
        <v>76.349291711918994</v>
      </c>
      <c r="I110" s="154">
        <v>586343.59821228404</v>
      </c>
      <c r="J110" s="154">
        <v>-3.5999999999999997E-2</v>
      </c>
      <c r="K110" s="154">
        <v>4196150</v>
      </c>
      <c r="L110" s="154">
        <v>4247868.9646079503</v>
      </c>
      <c r="M110" s="154">
        <v>1.0123253374183301</v>
      </c>
      <c r="N110" s="154">
        <v>4.1669152550569368</v>
      </c>
      <c r="O110" s="154">
        <v>13.281661241798201</v>
      </c>
      <c r="P110" s="154">
        <v>1.2249998864140861E-2</v>
      </c>
      <c r="Q110" s="154" t="b">
        <v>1</v>
      </c>
      <c r="R110" s="154" t="b">
        <v>1</v>
      </c>
      <c r="S110" s="154" t="b">
        <v>1</v>
      </c>
      <c r="T110" s="154" t="b">
        <v>1</v>
      </c>
      <c r="U110" s="154" t="b">
        <v>0</v>
      </c>
      <c r="V110" s="154" t="s">
        <v>2001</v>
      </c>
      <c r="W110" s="154"/>
    </row>
    <row r="111" spans="1:23">
      <c r="A111" s="154" t="s">
        <v>646</v>
      </c>
      <c r="B111" s="154" t="s">
        <v>1443</v>
      </c>
      <c r="C111" s="154" t="s">
        <v>1999</v>
      </c>
      <c r="D111" s="154" t="s">
        <v>1998</v>
      </c>
      <c r="E111" s="154" t="s">
        <v>1998</v>
      </c>
      <c r="F111" s="154">
        <v>13.78952</v>
      </c>
      <c r="G111" s="154">
        <v>64.516129032258107</v>
      </c>
      <c r="H111" s="154">
        <v>75.772394947606003</v>
      </c>
      <c r="I111" s="154">
        <v>581913.174340631</v>
      </c>
      <c r="J111" s="154">
        <v>-3.2000000000000001E-2</v>
      </c>
      <c r="K111" s="154">
        <v>4224545</v>
      </c>
      <c r="L111" s="154">
        <v>4246808.5511449603</v>
      </c>
      <c r="M111" s="154">
        <v>1.00527004710447</v>
      </c>
      <c r="N111" s="154">
        <v>4.1669152550569368</v>
      </c>
      <c r="O111" s="154">
        <v>13.274076530602654</v>
      </c>
      <c r="P111" s="154">
        <v>5.2562090032333081E-3</v>
      </c>
      <c r="Q111" s="154" t="b">
        <v>1</v>
      </c>
      <c r="R111" s="154" t="b">
        <v>1</v>
      </c>
      <c r="S111" s="154" t="b">
        <v>1</v>
      </c>
      <c r="T111" s="154" t="b">
        <v>1</v>
      </c>
      <c r="U111" s="154" t="b">
        <v>0</v>
      </c>
      <c r="V111" s="154" t="s">
        <v>2001</v>
      </c>
      <c r="W111" s="154"/>
    </row>
    <row r="112" spans="1:23">
      <c r="A112" s="154" t="s">
        <v>647</v>
      </c>
      <c r="B112" s="154" t="s">
        <v>1443</v>
      </c>
      <c r="C112" s="154" t="s">
        <v>1999</v>
      </c>
      <c r="D112" s="154" t="s">
        <v>1998</v>
      </c>
      <c r="E112" s="154" t="s">
        <v>1998</v>
      </c>
      <c r="F112" s="154">
        <v>13.78952</v>
      </c>
      <c r="G112" s="154">
        <v>64.516129032258107</v>
      </c>
      <c r="H112" s="154">
        <v>75.772394947606003</v>
      </c>
      <c r="I112" s="154">
        <v>581913.174340631</v>
      </c>
      <c r="J112" s="154">
        <v>-3.6999999999999998E-2</v>
      </c>
      <c r="K112" s="154">
        <v>4192995</v>
      </c>
      <c r="L112" s="154">
        <v>4269071.5594984097</v>
      </c>
      <c r="M112" s="154">
        <v>1.01814372769307</v>
      </c>
      <c r="N112" s="154">
        <v>4.1669152550569368</v>
      </c>
      <c r="O112" s="154">
        <v>13.274076530602654</v>
      </c>
      <c r="P112" s="154">
        <v>1.7981094501446471E-2</v>
      </c>
      <c r="Q112" s="154" t="b">
        <v>1</v>
      </c>
      <c r="R112" s="154" t="b">
        <v>1</v>
      </c>
      <c r="S112" s="154" t="b">
        <v>1</v>
      </c>
      <c r="T112" s="154" t="b">
        <v>1</v>
      </c>
      <c r="U112" s="154" t="b">
        <v>0</v>
      </c>
      <c r="V112" s="154" t="s">
        <v>2001</v>
      </c>
      <c r="W112" s="154"/>
    </row>
    <row r="113" spans="1:23">
      <c r="A113" s="154" t="s">
        <v>648</v>
      </c>
      <c r="B113" s="154" t="s">
        <v>1443</v>
      </c>
      <c r="C113" s="154" t="s">
        <v>1999</v>
      </c>
      <c r="D113" s="154" t="s">
        <v>1998</v>
      </c>
      <c r="E113" s="154" t="s">
        <v>1998</v>
      </c>
      <c r="F113" s="154">
        <v>13.78952</v>
      </c>
      <c r="G113" s="154">
        <v>64.516129032258107</v>
      </c>
      <c r="H113" s="154">
        <v>74.093960955670994</v>
      </c>
      <c r="I113" s="154">
        <v>569023.21813898999</v>
      </c>
      <c r="J113" s="154">
        <v>-3.6999999999999998E-2</v>
      </c>
      <c r="K113" s="154">
        <v>4126740</v>
      </c>
      <c r="L113" s="154">
        <v>4298268.7105153603</v>
      </c>
      <c r="M113" s="154">
        <v>1.04156518475003</v>
      </c>
      <c r="N113" s="154">
        <v>4.1669152550569368</v>
      </c>
      <c r="O113" s="154">
        <v>13.251676517441144</v>
      </c>
      <c r="P113" s="154">
        <v>4.0724567134390315E-2</v>
      </c>
      <c r="Q113" s="154" t="b">
        <v>1</v>
      </c>
      <c r="R113" s="154" t="b">
        <v>1</v>
      </c>
      <c r="S113" s="154" t="b">
        <v>1</v>
      </c>
      <c r="T113" s="154" t="b">
        <v>1</v>
      </c>
      <c r="U113" s="154" t="b">
        <v>0</v>
      </c>
      <c r="V113" s="154" t="s">
        <v>2001</v>
      </c>
      <c r="W113" s="154"/>
    </row>
    <row r="114" spans="1:23">
      <c r="A114" s="154" t="s">
        <v>649</v>
      </c>
      <c r="B114" s="154" t="s">
        <v>1443</v>
      </c>
      <c r="C114" s="154" t="s">
        <v>1999</v>
      </c>
      <c r="D114" s="154" t="s">
        <v>1998</v>
      </c>
      <c r="E114" s="154" t="s">
        <v>1998</v>
      </c>
      <c r="F114" s="154">
        <v>13.78952</v>
      </c>
      <c r="G114" s="154">
        <v>64.516129032258107</v>
      </c>
      <c r="H114" s="154">
        <v>75.772394947606003</v>
      </c>
      <c r="I114" s="154">
        <v>581913.174340631</v>
      </c>
      <c r="J114" s="154">
        <v>-3.9E-2</v>
      </c>
      <c r="K114" s="154">
        <v>4164600</v>
      </c>
      <c r="L114" s="154">
        <v>4331354.6910840599</v>
      </c>
      <c r="M114" s="154">
        <v>1.0400409861893201</v>
      </c>
      <c r="N114" s="154">
        <v>4.1669152550569368</v>
      </c>
      <c r="O114" s="154">
        <v>13.274076530602654</v>
      </c>
      <c r="P114" s="154">
        <v>3.9260122174158765E-2</v>
      </c>
      <c r="Q114" s="154" t="b">
        <v>1</v>
      </c>
      <c r="R114" s="154" t="b">
        <v>1</v>
      </c>
      <c r="S114" s="154" t="b">
        <v>1</v>
      </c>
      <c r="T114" s="154" t="b">
        <v>1</v>
      </c>
      <c r="U114" s="154" t="b">
        <v>0</v>
      </c>
      <c r="V114" s="154" t="s">
        <v>2001</v>
      </c>
      <c r="W114" s="154"/>
    </row>
    <row r="115" spans="1:23">
      <c r="A115" s="154" t="s">
        <v>650</v>
      </c>
      <c r="B115" s="154" t="s">
        <v>1443</v>
      </c>
      <c r="C115" s="154" t="s">
        <v>1999</v>
      </c>
      <c r="D115" s="154" t="s">
        <v>1998</v>
      </c>
      <c r="E115" s="154" t="s">
        <v>1998</v>
      </c>
      <c r="F115" s="154">
        <v>13.78952</v>
      </c>
      <c r="G115" s="154">
        <v>64.516129032258107</v>
      </c>
      <c r="H115" s="154">
        <v>77.408813648879004</v>
      </c>
      <c r="I115" s="154">
        <v>594480.46354491997</v>
      </c>
      <c r="J115" s="154">
        <v>-3.5999999999999997E-2</v>
      </c>
      <c r="K115" s="154">
        <v>4312885</v>
      </c>
      <c r="L115" s="154">
        <v>4356822.4674026696</v>
      </c>
      <c r="M115" s="154">
        <v>1.0101874887465501</v>
      </c>
      <c r="N115" s="154">
        <v>4.1669152550569368</v>
      </c>
      <c r="O115" s="154">
        <v>13.295443132579599</v>
      </c>
      <c r="P115" s="154">
        <v>1.0135946047928735E-2</v>
      </c>
      <c r="Q115" s="154" t="b">
        <v>1</v>
      </c>
      <c r="R115" s="154" t="b">
        <v>1</v>
      </c>
      <c r="S115" s="154" t="b">
        <v>1</v>
      </c>
      <c r="T115" s="154" t="b">
        <v>1</v>
      </c>
      <c r="U115" s="154" t="b">
        <v>0</v>
      </c>
      <c r="V115" s="154" t="s">
        <v>2001</v>
      </c>
      <c r="W115" s="154"/>
    </row>
    <row r="116" spans="1:23">
      <c r="A116" s="154" t="s">
        <v>651</v>
      </c>
      <c r="B116" s="154" t="s">
        <v>1443</v>
      </c>
      <c r="C116" s="154" t="s">
        <v>1999</v>
      </c>
      <c r="D116" s="154" t="s">
        <v>1998</v>
      </c>
      <c r="E116" s="154" t="s">
        <v>1998</v>
      </c>
      <c r="F116" s="154">
        <v>13.78952</v>
      </c>
      <c r="G116" s="154">
        <v>64.516129032258107</v>
      </c>
      <c r="H116" s="154">
        <v>75.772394947606003</v>
      </c>
      <c r="I116" s="154">
        <v>581913.174340631</v>
      </c>
      <c r="J116" s="154">
        <v>-3.3000000000000002E-2</v>
      </c>
      <c r="K116" s="154">
        <v>4259250</v>
      </c>
      <c r="L116" s="154">
        <v>4322646.1576964296</v>
      </c>
      <c r="M116" s="154">
        <v>1.01488434764253</v>
      </c>
      <c r="N116" s="154">
        <v>4.1669152550569368</v>
      </c>
      <c r="O116" s="154">
        <v>13.274076530602654</v>
      </c>
      <c r="P116" s="154">
        <v>1.4774662792399971E-2</v>
      </c>
      <c r="Q116" s="154" t="b">
        <v>1</v>
      </c>
      <c r="R116" s="154" t="b">
        <v>1</v>
      </c>
      <c r="S116" s="154" t="b">
        <v>1</v>
      </c>
      <c r="T116" s="154" t="b">
        <v>1</v>
      </c>
      <c r="U116" s="154" t="b">
        <v>0</v>
      </c>
      <c r="V116" s="154" t="s">
        <v>2001</v>
      </c>
      <c r="W116" s="154"/>
    </row>
    <row r="117" spans="1:23">
      <c r="A117" s="154" t="s">
        <v>652</v>
      </c>
      <c r="B117" s="154" t="s">
        <v>1443</v>
      </c>
      <c r="C117" s="154" t="s">
        <v>1999</v>
      </c>
      <c r="D117" s="154" t="s">
        <v>1998</v>
      </c>
      <c r="E117" s="154" t="s">
        <v>1998</v>
      </c>
      <c r="F117" s="154">
        <v>13.78952</v>
      </c>
      <c r="G117" s="154">
        <v>64.516129032258107</v>
      </c>
      <c r="H117" s="154">
        <v>76.734292249819006</v>
      </c>
      <c r="I117" s="154">
        <v>589300.30672449595</v>
      </c>
      <c r="J117" s="154">
        <v>-3.9E-2</v>
      </c>
      <c r="K117" s="154">
        <v>4284490</v>
      </c>
      <c r="L117" s="154">
        <v>4352637.6943044905</v>
      </c>
      <c r="M117" s="154">
        <v>1.0159056723914599</v>
      </c>
      <c r="N117" s="154">
        <v>4.1669152550569368</v>
      </c>
      <c r="O117" s="154">
        <v>13.286691191315427</v>
      </c>
      <c r="P117" s="154">
        <v>1.5780502711802556E-2</v>
      </c>
      <c r="Q117" s="154" t="b">
        <v>1</v>
      </c>
      <c r="R117" s="154" t="b">
        <v>1</v>
      </c>
      <c r="S117" s="154" t="b">
        <v>1</v>
      </c>
      <c r="T117" s="154" t="b">
        <v>1</v>
      </c>
      <c r="U117" s="154" t="b">
        <v>0</v>
      </c>
      <c r="V117" s="154" t="s">
        <v>2001</v>
      </c>
      <c r="W117" s="154"/>
    </row>
    <row r="118" spans="1:23">
      <c r="A118" s="154" t="s">
        <v>653</v>
      </c>
      <c r="B118" s="154" t="s">
        <v>1443</v>
      </c>
      <c r="C118" s="154" t="s">
        <v>1999</v>
      </c>
      <c r="D118" s="154" t="s">
        <v>1998</v>
      </c>
      <c r="E118" s="154" t="s">
        <v>1998</v>
      </c>
      <c r="F118" s="154">
        <v>13.78952</v>
      </c>
      <c r="G118" s="154">
        <v>64.516129032258107</v>
      </c>
      <c r="H118" s="154">
        <v>77.987750558129093</v>
      </c>
      <c r="I118" s="154">
        <v>598926.55522299896</v>
      </c>
      <c r="J118" s="154">
        <v>-4.4999999999999998E-2</v>
      </c>
      <c r="K118" s="154">
        <v>4290800</v>
      </c>
      <c r="L118" s="154">
        <v>4378330.3215079298</v>
      </c>
      <c r="M118" s="154">
        <v>1.02039953423789</v>
      </c>
      <c r="N118" s="154">
        <v>4.1669152550569368</v>
      </c>
      <c r="O118" s="154">
        <v>13.302894257264555</v>
      </c>
      <c r="P118" s="154">
        <v>2.0194250834895684E-2</v>
      </c>
      <c r="Q118" s="154" t="b">
        <v>1</v>
      </c>
      <c r="R118" s="154" t="b">
        <v>1</v>
      </c>
      <c r="S118" s="154" t="b">
        <v>1</v>
      </c>
      <c r="T118" s="154" t="b">
        <v>1</v>
      </c>
      <c r="U118" s="154" t="b">
        <v>0</v>
      </c>
      <c r="V118" s="154" t="s">
        <v>2001</v>
      </c>
      <c r="W118" s="154"/>
    </row>
    <row r="119" spans="1:23">
      <c r="A119" s="154" t="s">
        <v>654</v>
      </c>
      <c r="B119" s="154" t="s">
        <v>1443</v>
      </c>
      <c r="C119" s="154" t="s">
        <v>1999</v>
      </c>
      <c r="D119" s="154" t="s">
        <v>1998</v>
      </c>
      <c r="E119" s="154" t="s">
        <v>1998</v>
      </c>
      <c r="F119" s="154">
        <v>13.78952</v>
      </c>
      <c r="G119" s="154">
        <v>64.516129032258107</v>
      </c>
      <c r="H119" s="154">
        <v>129.13304436149201</v>
      </c>
      <c r="I119" s="154">
        <v>991709.70917080005</v>
      </c>
      <c r="J119" s="154">
        <v>-0.191</v>
      </c>
      <c r="K119" s="154">
        <v>6215350</v>
      </c>
      <c r="L119" s="154">
        <v>6321304.4911476104</v>
      </c>
      <c r="M119" s="154">
        <v>1.0170472284179699</v>
      </c>
      <c r="N119" s="154">
        <v>4.1669152550569368</v>
      </c>
      <c r="O119" s="154">
        <v>13.80718571155767</v>
      </c>
      <c r="P119" s="154">
        <v>1.6903554943890599E-2</v>
      </c>
      <c r="Q119" s="154" t="b">
        <v>1</v>
      </c>
      <c r="R119" s="154" t="b">
        <v>1</v>
      </c>
      <c r="S119" s="154" t="b">
        <v>1</v>
      </c>
      <c r="T119" s="154" t="b">
        <v>1</v>
      </c>
      <c r="U119" s="154" t="b">
        <v>0</v>
      </c>
      <c r="V119" s="154" t="s">
        <v>2001</v>
      </c>
      <c r="W119" s="154"/>
    </row>
    <row r="120" spans="1:23">
      <c r="A120" s="154" t="s">
        <v>655</v>
      </c>
      <c r="B120" s="154" t="s">
        <v>1443</v>
      </c>
      <c r="C120" s="154" t="s">
        <v>1999</v>
      </c>
      <c r="D120" s="154" t="s">
        <v>1998</v>
      </c>
      <c r="E120" s="154" t="s">
        <v>1998</v>
      </c>
      <c r="F120" s="154">
        <v>13.78952</v>
      </c>
      <c r="G120" s="154">
        <v>64.516129032258107</v>
      </c>
      <c r="H120" s="154">
        <v>73.519946946860003</v>
      </c>
      <c r="I120" s="154">
        <v>564614.93311363005</v>
      </c>
      <c r="J120" s="154">
        <v>-5.8999999999999997E-2</v>
      </c>
      <c r="K120" s="154">
        <v>4732500</v>
      </c>
      <c r="L120" s="154">
        <v>4871800.06428356</v>
      </c>
      <c r="M120" s="154">
        <v>1.02943477322421</v>
      </c>
      <c r="N120" s="154">
        <v>4.1669152550569368</v>
      </c>
      <c r="O120" s="154">
        <v>13.243899243466334</v>
      </c>
      <c r="P120" s="154">
        <v>2.9009887755559127E-2</v>
      </c>
      <c r="Q120" s="154" t="b">
        <v>1</v>
      </c>
      <c r="R120" s="154" t="b">
        <v>1</v>
      </c>
      <c r="S120" s="154" t="b">
        <v>1</v>
      </c>
      <c r="T120" s="154" t="b">
        <v>1</v>
      </c>
      <c r="U120" s="154" t="b">
        <v>0</v>
      </c>
      <c r="V120" s="154" t="s">
        <v>2001</v>
      </c>
      <c r="W120" s="154"/>
    </row>
    <row r="121" spans="1:23">
      <c r="A121" s="154" t="s">
        <v>656</v>
      </c>
      <c r="B121" s="154" t="s">
        <v>1443</v>
      </c>
      <c r="C121" s="154" t="s">
        <v>1999</v>
      </c>
      <c r="D121" s="154" t="s">
        <v>1998</v>
      </c>
      <c r="E121" s="154" t="s">
        <v>1998</v>
      </c>
      <c r="F121" s="154">
        <v>13.78952</v>
      </c>
      <c r="G121" s="154">
        <v>64.516129032258107</v>
      </c>
      <c r="H121" s="154">
        <v>21.645417670491</v>
      </c>
      <c r="I121" s="154">
        <v>166231.43184630401</v>
      </c>
      <c r="J121" s="154">
        <v>8.1000000000000003E-2</v>
      </c>
      <c r="K121" s="154">
        <v>3186550</v>
      </c>
      <c r="L121" s="154">
        <v>2810271.3650348498</v>
      </c>
      <c r="M121" s="154">
        <v>0.88191660731350596</v>
      </c>
      <c r="N121" s="154">
        <v>4.1669152550569368</v>
      </c>
      <c r="O121" s="154">
        <v>12.021136264137983</v>
      </c>
      <c r="P121" s="154">
        <v>-0.12565777697660682</v>
      </c>
      <c r="Q121" s="154" t="b">
        <v>1</v>
      </c>
      <c r="R121" s="154" t="b">
        <v>1</v>
      </c>
      <c r="S121" s="154" t="b">
        <v>1</v>
      </c>
      <c r="T121" s="154" t="b">
        <v>1</v>
      </c>
      <c r="U121" s="154" t="b">
        <v>0</v>
      </c>
      <c r="V121" s="154" t="s">
        <v>2001</v>
      </c>
      <c r="W121" s="154"/>
    </row>
    <row r="122" spans="1:23">
      <c r="A122" s="154" t="s">
        <v>657</v>
      </c>
      <c r="B122" s="154" t="s">
        <v>1443</v>
      </c>
      <c r="C122" s="154" t="s">
        <v>1999</v>
      </c>
      <c r="D122" s="154" t="s">
        <v>1998</v>
      </c>
      <c r="E122" s="154" t="s">
        <v>1998</v>
      </c>
      <c r="F122" s="154">
        <v>13.78952</v>
      </c>
      <c r="G122" s="154">
        <v>64.516129032258107</v>
      </c>
      <c r="H122" s="154">
        <v>71.231419426159107</v>
      </c>
      <c r="I122" s="154">
        <v>547039.610134096</v>
      </c>
      <c r="J122" s="154">
        <v>-8.2000000000000003E-2</v>
      </c>
      <c r="K122" s="154">
        <v>5016450</v>
      </c>
      <c r="L122" s="154">
        <v>5411005.8050030796</v>
      </c>
      <c r="M122" s="154">
        <v>1.0786523946223101</v>
      </c>
      <c r="N122" s="154">
        <v>4.1669152550569368</v>
      </c>
      <c r="O122" s="154">
        <v>13.212276492190247</v>
      </c>
      <c r="P122" s="154">
        <v>7.5712479249913561E-2</v>
      </c>
      <c r="Q122" s="154" t="b">
        <v>1</v>
      </c>
      <c r="R122" s="154" t="b">
        <v>1</v>
      </c>
      <c r="S122" s="154" t="b">
        <v>1</v>
      </c>
      <c r="T122" s="154" t="b">
        <v>1</v>
      </c>
      <c r="U122" s="154" t="b">
        <v>0</v>
      </c>
      <c r="V122" s="154" t="s">
        <v>2001</v>
      </c>
      <c r="W122" s="154"/>
    </row>
    <row r="123" spans="1:23">
      <c r="A123" s="154" t="s">
        <v>658</v>
      </c>
      <c r="B123" s="154" t="s">
        <v>1443</v>
      </c>
      <c r="C123" s="154" t="s">
        <v>1999</v>
      </c>
      <c r="D123" s="154" t="s">
        <v>1998</v>
      </c>
      <c r="E123" s="154" t="s">
        <v>1998</v>
      </c>
      <c r="F123" s="154">
        <v>13.78952</v>
      </c>
      <c r="G123" s="154">
        <v>66.844919786096298</v>
      </c>
      <c r="H123" s="154">
        <v>20.060761785651898</v>
      </c>
      <c r="I123" s="154">
        <v>154061.66821639799</v>
      </c>
      <c r="J123" s="154">
        <v>0.11700000000000001</v>
      </c>
      <c r="K123" s="154">
        <v>2665975</v>
      </c>
      <c r="L123" s="154">
        <v>2199139.4045393802</v>
      </c>
      <c r="M123" s="154">
        <v>0.82489123286579302</v>
      </c>
      <c r="N123" s="154">
        <v>4.2023753064358065</v>
      </c>
      <c r="O123" s="154">
        <v>11.945108244203503</v>
      </c>
      <c r="P123" s="154">
        <v>-0.19250374028952835</v>
      </c>
      <c r="Q123" s="154" t="b">
        <v>1</v>
      </c>
      <c r="R123" s="154" t="b">
        <v>1</v>
      </c>
      <c r="S123" s="154" t="b">
        <v>1</v>
      </c>
      <c r="T123" s="154" t="b">
        <v>1</v>
      </c>
      <c r="U123" s="154" t="b">
        <v>0</v>
      </c>
      <c r="V123" s="154" t="s">
        <v>2001</v>
      </c>
      <c r="W123" s="154"/>
    </row>
    <row r="124" spans="1:23">
      <c r="A124" s="154" t="s">
        <v>659</v>
      </c>
      <c r="B124" s="154" t="s">
        <v>1443</v>
      </c>
      <c r="C124" s="154" t="s">
        <v>1999</v>
      </c>
      <c r="D124" s="154" t="s">
        <v>1998</v>
      </c>
      <c r="E124" s="154" t="s">
        <v>1998</v>
      </c>
      <c r="F124" s="154">
        <v>13.78952</v>
      </c>
      <c r="G124" s="154">
        <v>66.844919786096298</v>
      </c>
      <c r="H124" s="154">
        <v>47.701208285978097</v>
      </c>
      <c r="I124" s="154">
        <v>366333.43254850002</v>
      </c>
      <c r="J124" s="154">
        <v>5.2999999999999999E-2</v>
      </c>
      <c r="K124" s="154">
        <v>3691350</v>
      </c>
      <c r="L124" s="154">
        <v>3493580.79758554</v>
      </c>
      <c r="M124" s="154">
        <v>0.94642361130359898</v>
      </c>
      <c r="N124" s="154">
        <v>4.2023753064358065</v>
      </c>
      <c r="O124" s="154">
        <v>12.811299215550642</v>
      </c>
      <c r="P124" s="154">
        <v>-5.5065018083524236E-2</v>
      </c>
      <c r="Q124" s="154" t="b">
        <v>1</v>
      </c>
      <c r="R124" s="154" t="b">
        <v>1</v>
      </c>
      <c r="S124" s="154" t="b">
        <v>1</v>
      </c>
      <c r="T124" s="154" t="b">
        <v>1</v>
      </c>
      <c r="U124" s="154" t="b">
        <v>0</v>
      </c>
      <c r="V124" s="154" t="s">
        <v>2001</v>
      </c>
      <c r="W124" s="154"/>
    </row>
    <row r="125" spans="1:23">
      <c r="A125" s="154" t="s">
        <v>660</v>
      </c>
      <c r="B125" s="154" t="s">
        <v>1443</v>
      </c>
      <c r="C125" s="154" t="s">
        <v>1999</v>
      </c>
      <c r="D125" s="154" t="s">
        <v>1998</v>
      </c>
      <c r="E125" s="154" t="s">
        <v>1998</v>
      </c>
      <c r="F125" s="154">
        <v>13.78952</v>
      </c>
      <c r="G125" s="154">
        <v>66.844919786096298</v>
      </c>
      <c r="H125" s="154">
        <v>32.763691392416902</v>
      </c>
      <c r="I125" s="154">
        <v>251617.012692569</v>
      </c>
      <c r="J125" s="154">
        <v>7.9000000000000001E-2</v>
      </c>
      <c r="K125" s="154">
        <v>3129760</v>
      </c>
      <c r="L125" s="154">
        <v>2888183.17854416</v>
      </c>
      <c r="M125" s="154">
        <v>0.92281298839021597</v>
      </c>
      <c r="N125" s="154">
        <v>4.2023753064358065</v>
      </c>
      <c r="O125" s="154">
        <v>12.435663419537407</v>
      </c>
      <c r="P125" s="154">
        <v>-8.0328677803029158E-2</v>
      </c>
      <c r="Q125" s="154" t="b">
        <v>1</v>
      </c>
      <c r="R125" s="154" t="b">
        <v>1</v>
      </c>
      <c r="S125" s="154" t="b">
        <v>1</v>
      </c>
      <c r="T125" s="154" t="b">
        <v>1</v>
      </c>
      <c r="U125" s="154" t="b">
        <v>0</v>
      </c>
      <c r="V125" s="154" t="s">
        <v>2001</v>
      </c>
      <c r="W125" s="154"/>
    </row>
    <row r="126" spans="1:23">
      <c r="A126" s="154" t="s">
        <v>661</v>
      </c>
      <c r="B126" s="154" t="s">
        <v>1443</v>
      </c>
      <c r="C126" s="154" t="s">
        <v>1999</v>
      </c>
      <c r="D126" s="154" t="s">
        <v>1998</v>
      </c>
      <c r="E126" s="154" t="s">
        <v>1998</v>
      </c>
      <c r="F126" s="154">
        <v>13.78952</v>
      </c>
      <c r="G126" s="154">
        <v>66.844919786096298</v>
      </c>
      <c r="H126" s="154">
        <v>33.305294471072003</v>
      </c>
      <c r="I126" s="154">
        <v>255776.389823921</v>
      </c>
      <c r="J126" s="154">
        <v>8.6999999999999994E-2</v>
      </c>
      <c r="K126" s="154">
        <v>3249650</v>
      </c>
      <c r="L126" s="154">
        <v>2895161.8483130401</v>
      </c>
      <c r="M126" s="154">
        <v>0.89091497493977601</v>
      </c>
      <c r="N126" s="154">
        <v>4.2023753064358065</v>
      </c>
      <c r="O126" s="154">
        <v>12.452058864507848</v>
      </c>
      <c r="P126" s="154">
        <v>-0.11550628261941571</v>
      </c>
      <c r="Q126" s="154" t="b">
        <v>1</v>
      </c>
      <c r="R126" s="154" t="b">
        <v>1</v>
      </c>
      <c r="S126" s="154" t="b">
        <v>1</v>
      </c>
      <c r="T126" s="154" t="b">
        <v>1</v>
      </c>
      <c r="U126" s="154" t="b">
        <v>0</v>
      </c>
      <c r="V126" s="154" t="s">
        <v>2001</v>
      </c>
      <c r="W126" s="154"/>
    </row>
    <row r="127" spans="1:23">
      <c r="A127" s="154" t="s">
        <v>662</v>
      </c>
      <c r="B127" s="154" t="s">
        <v>1443</v>
      </c>
      <c r="C127" s="154" t="s">
        <v>1999</v>
      </c>
      <c r="D127" s="154" t="s">
        <v>1998</v>
      </c>
      <c r="E127" s="154" t="s">
        <v>1998</v>
      </c>
      <c r="F127" s="154">
        <v>13.78952</v>
      </c>
      <c r="G127" s="154">
        <v>66.844919786096298</v>
      </c>
      <c r="H127" s="154">
        <v>62.157068361454002</v>
      </c>
      <c r="I127" s="154">
        <v>477350.84766598197</v>
      </c>
      <c r="J127" s="154">
        <v>1.4999999999999999E-2</v>
      </c>
      <c r="K127" s="154">
        <v>4297110</v>
      </c>
      <c r="L127" s="154">
        <v>4095306.3014396601</v>
      </c>
      <c r="M127" s="154">
        <v>0.95303734403812301</v>
      </c>
      <c r="N127" s="154">
        <v>4.2023753064358065</v>
      </c>
      <c r="O127" s="154">
        <v>13.076007029199154</v>
      </c>
      <c r="P127" s="154">
        <v>-4.8101190326398008E-2</v>
      </c>
      <c r="Q127" s="154" t="b">
        <v>1</v>
      </c>
      <c r="R127" s="154" t="b">
        <v>1</v>
      </c>
      <c r="S127" s="154" t="b">
        <v>1</v>
      </c>
      <c r="T127" s="154" t="b">
        <v>1</v>
      </c>
      <c r="U127" s="154" t="b">
        <v>0</v>
      </c>
      <c r="V127" s="154" t="s">
        <v>2001</v>
      </c>
      <c r="W127" s="154"/>
    </row>
    <row r="128" spans="1:23">
      <c r="A128" s="154" t="s">
        <v>663</v>
      </c>
      <c r="B128" s="154" t="s">
        <v>1443</v>
      </c>
      <c r="C128" s="154" t="s">
        <v>1999</v>
      </c>
      <c r="D128" s="154" t="s">
        <v>1998</v>
      </c>
      <c r="E128" s="154" t="s">
        <v>1998</v>
      </c>
      <c r="F128" s="154">
        <v>13.78952</v>
      </c>
      <c r="G128" s="154">
        <v>66.844919786096298</v>
      </c>
      <c r="H128" s="154">
        <v>75.772394947606003</v>
      </c>
      <c r="I128" s="154">
        <v>581913.174340631</v>
      </c>
      <c r="J128" s="154">
        <v>-1.4E-2</v>
      </c>
      <c r="K128" s="154">
        <v>5016450</v>
      </c>
      <c r="L128" s="154">
        <v>4662853.2250242801</v>
      </c>
      <c r="M128" s="154">
        <v>0.92951254871956901</v>
      </c>
      <c r="N128" s="154">
        <v>4.2023753064358065</v>
      </c>
      <c r="O128" s="154">
        <v>13.274076530602654</v>
      </c>
      <c r="P128" s="154">
        <v>-7.309497140658483E-2</v>
      </c>
      <c r="Q128" s="154" t="b">
        <v>1</v>
      </c>
      <c r="R128" s="154" t="b">
        <v>1</v>
      </c>
      <c r="S128" s="154" t="b">
        <v>1</v>
      </c>
      <c r="T128" s="154" t="b">
        <v>1</v>
      </c>
      <c r="U128" s="154" t="b">
        <v>0</v>
      </c>
      <c r="V128" s="154" t="s">
        <v>2001</v>
      </c>
      <c r="W128" s="154"/>
    </row>
    <row r="129" spans="1:23">
      <c r="A129" s="154" t="s">
        <v>664</v>
      </c>
      <c r="B129" s="154" t="s">
        <v>1443</v>
      </c>
      <c r="C129" s="154" t="s">
        <v>1999</v>
      </c>
      <c r="D129" s="154" t="s">
        <v>1998</v>
      </c>
      <c r="E129" s="154" t="s">
        <v>1998</v>
      </c>
      <c r="F129" s="154">
        <v>13.78952</v>
      </c>
      <c r="G129" s="154">
        <v>66.844919786096298</v>
      </c>
      <c r="H129" s="154">
        <v>76.878750163887005</v>
      </c>
      <c r="I129" s="154">
        <v>590409.70762692299</v>
      </c>
      <c r="J129" s="154">
        <v>-0.09</v>
      </c>
      <c r="K129" s="154">
        <v>4101500</v>
      </c>
      <c r="L129" s="154">
        <v>4762030.9936915301</v>
      </c>
      <c r="M129" s="154">
        <v>1.1610462010707101</v>
      </c>
      <c r="N129" s="154">
        <v>4.2023753064358065</v>
      </c>
      <c r="O129" s="154">
        <v>13.28857199459075</v>
      </c>
      <c r="P129" s="154">
        <v>0.1493214961278708</v>
      </c>
      <c r="Q129" s="154" t="b">
        <v>1</v>
      </c>
      <c r="R129" s="154" t="b">
        <v>1</v>
      </c>
      <c r="S129" s="154" t="b">
        <v>1</v>
      </c>
      <c r="T129" s="154" t="b">
        <v>1</v>
      </c>
      <c r="U129" s="154" t="b">
        <v>0</v>
      </c>
      <c r="V129" s="154" t="s">
        <v>2001</v>
      </c>
      <c r="W129" s="154"/>
    </row>
    <row r="130" spans="1:23">
      <c r="A130" s="154" t="s">
        <v>665</v>
      </c>
      <c r="B130" s="154" t="s">
        <v>1443</v>
      </c>
      <c r="C130" s="154" t="s">
        <v>1999</v>
      </c>
      <c r="D130" s="154" t="s">
        <v>1998</v>
      </c>
      <c r="E130" s="154" t="s">
        <v>1998</v>
      </c>
      <c r="F130" s="154">
        <v>13.78952</v>
      </c>
      <c r="G130" s="154">
        <v>66.844919786096298</v>
      </c>
      <c r="H130" s="154">
        <v>106.434461202638</v>
      </c>
      <c r="I130" s="154">
        <v>817390.22793839604</v>
      </c>
      <c r="J130" s="154">
        <v>-0.14399999999999999</v>
      </c>
      <c r="K130" s="154">
        <v>5300400</v>
      </c>
      <c r="L130" s="154">
        <v>5553390.4849257404</v>
      </c>
      <c r="M130" s="154">
        <v>1.0477304514613499</v>
      </c>
      <c r="N130" s="154">
        <v>4.2023753064358065</v>
      </c>
      <c r="O130" s="154">
        <v>13.613871894986284</v>
      </c>
      <c r="P130" s="154">
        <v>4.662635001248109E-2</v>
      </c>
      <c r="Q130" s="154" t="b">
        <v>1</v>
      </c>
      <c r="R130" s="154" t="b">
        <v>1</v>
      </c>
      <c r="S130" s="154" t="b">
        <v>1</v>
      </c>
      <c r="T130" s="154" t="b">
        <v>1</v>
      </c>
      <c r="U130" s="154" t="b">
        <v>0</v>
      </c>
      <c r="V130" s="154" t="s">
        <v>2001</v>
      </c>
      <c r="W130" s="154"/>
    </row>
    <row r="131" spans="1:23">
      <c r="A131" s="154" t="s">
        <v>666</v>
      </c>
      <c r="B131" s="154" t="s">
        <v>1443</v>
      </c>
      <c r="C131" s="154" t="s">
        <v>1999</v>
      </c>
      <c r="D131" s="154" t="s">
        <v>1998</v>
      </c>
      <c r="E131" s="154" t="s">
        <v>1998</v>
      </c>
      <c r="F131" s="154">
        <v>13.78952</v>
      </c>
      <c r="G131" s="154">
        <v>66.844919786096298</v>
      </c>
      <c r="H131" s="154">
        <v>79.631918733112002</v>
      </c>
      <c r="I131" s="154">
        <v>611553.35846071795</v>
      </c>
      <c r="J131" s="154">
        <v>-2.7E-2</v>
      </c>
      <c r="K131" s="154">
        <v>5300400</v>
      </c>
      <c r="L131" s="154">
        <v>4874146.9220605604</v>
      </c>
      <c r="M131" s="154">
        <v>0.91958096031630798</v>
      </c>
      <c r="N131" s="154">
        <v>4.2023753064358065</v>
      </c>
      <c r="O131" s="154">
        <v>13.323757488619369</v>
      </c>
      <c r="P131" s="154">
        <v>-8.3837190617682661E-2</v>
      </c>
      <c r="Q131" s="154" t="b">
        <v>1</v>
      </c>
      <c r="R131" s="154" t="b">
        <v>1</v>
      </c>
      <c r="S131" s="154" t="b">
        <v>1</v>
      </c>
      <c r="T131" s="154" t="b">
        <v>1</v>
      </c>
      <c r="U131" s="154" t="b">
        <v>0</v>
      </c>
      <c r="V131" s="154" t="s">
        <v>2001</v>
      </c>
      <c r="W131" s="154"/>
    </row>
    <row r="132" spans="1:23">
      <c r="A132" s="154" t="s">
        <v>667</v>
      </c>
      <c r="B132" s="154" t="s">
        <v>1443</v>
      </c>
      <c r="C132" s="154" t="s">
        <v>1999</v>
      </c>
      <c r="D132" s="154" t="s">
        <v>1998</v>
      </c>
      <c r="E132" s="154" t="s">
        <v>1998</v>
      </c>
      <c r="F132" s="154">
        <v>13.78952</v>
      </c>
      <c r="G132" s="154">
        <v>66.844919786096298</v>
      </c>
      <c r="H132" s="154">
        <v>122.532052098694</v>
      </c>
      <c r="I132" s="154">
        <v>941015.72801712505</v>
      </c>
      <c r="J132" s="154">
        <v>-0.17399999999999999</v>
      </c>
      <c r="K132" s="154">
        <v>5836750</v>
      </c>
      <c r="L132" s="154">
        <v>6056489.4872057997</v>
      </c>
      <c r="M132" s="154">
        <v>1.0376475756552499</v>
      </c>
      <c r="N132" s="154">
        <v>4.2023753064358065</v>
      </c>
      <c r="O132" s="154">
        <v>13.754715132579935</v>
      </c>
      <c r="P132" s="154">
        <v>3.6956204602761375E-2</v>
      </c>
      <c r="Q132" s="154" t="b">
        <v>1</v>
      </c>
      <c r="R132" s="154" t="b">
        <v>1</v>
      </c>
      <c r="S132" s="154" t="b">
        <v>1</v>
      </c>
      <c r="T132" s="154" t="b">
        <v>1</v>
      </c>
      <c r="U132" s="154" t="b">
        <v>0</v>
      </c>
      <c r="V132" s="154" t="s">
        <v>2001</v>
      </c>
      <c r="W132" s="154"/>
    </row>
    <row r="133" spans="1:23">
      <c r="A133" s="154" t="s">
        <v>668</v>
      </c>
      <c r="B133" s="154" t="s">
        <v>1443</v>
      </c>
      <c r="C133" s="154" t="s">
        <v>1999</v>
      </c>
      <c r="D133" s="154" t="s">
        <v>1998</v>
      </c>
      <c r="E133" s="154" t="s">
        <v>1998</v>
      </c>
      <c r="F133" s="154">
        <v>13.78952</v>
      </c>
      <c r="G133" s="154">
        <v>66.844919786096298</v>
      </c>
      <c r="H133" s="154">
        <v>94.719875280991999</v>
      </c>
      <c r="I133" s="154">
        <v>727425.11749857501</v>
      </c>
      <c r="J133" s="154">
        <v>-5.6000000000000001E-2</v>
      </c>
      <c r="K133" s="154">
        <v>5836750</v>
      </c>
      <c r="L133" s="154">
        <v>5259952.2041049898</v>
      </c>
      <c r="M133" s="154">
        <v>0.90117825915192395</v>
      </c>
      <c r="N133" s="154">
        <v>4.2023753064358065</v>
      </c>
      <c r="O133" s="154">
        <v>13.497266341456561</v>
      </c>
      <c r="P133" s="154">
        <v>-0.10405219504713022</v>
      </c>
      <c r="Q133" s="154" t="b">
        <v>1</v>
      </c>
      <c r="R133" s="154" t="b">
        <v>1</v>
      </c>
      <c r="S133" s="154" t="b">
        <v>1</v>
      </c>
      <c r="T133" s="154" t="b">
        <v>1</v>
      </c>
      <c r="U133" s="154" t="b">
        <v>0</v>
      </c>
      <c r="V133" s="154" t="s">
        <v>2001</v>
      </c>
      <c r="W133" s="154"/>
    </row>
    <row r="134" spans="1:23">
      <c r="A134" s="154" t="s">
        <v>669</v>
      </c>
      <c r="B134" s="154" t="s">
        <v>1443</v>
      </c>
      <c r="C134" s="154" t="s">
        <v>1999</v>
      </c>
      <c r="D134" s="154" t="s">
        <v>1998</v>
      </c>
      <c r="E134" s="154" t="s">
        <v>1998</v>
      </c>
      <c r="F134" s="154">
        <v>13.78952</v>
      </c>
      <c r="G134" s="154">
        <v>66.844919786096298</v>
      </c>
      <c r="H134" s="154">
        <v>76.878750163887005</v>
      </c>
      <c r="I134" s="154">
        <v>590409.70762692299</v>
      </c>
      <c r="J134" s="154">
        <v>-6.0999999999999999E-2</v>
      </c>
      <c r="K134" s="154">
        <v>4764050</v>
      </c>
      <c r="L134" s="154">
        <v>4899619.8933708696</v>
      </c>
      <c r="M134" s="154">
        <v>1.0284568577934501</v>
      </c>
      <c r="N134" s="154">
        <v>4.2023753064358065</v>
      </c>
      <c r="O134" s="154">
        <v>13.28857199459075</v>
      </c>
      <c r="P134" s="154">
        <v>2.8059482506195804E-2</v>
      </c>
      <c r="Q134" s="154" t="b">
        <v>1</v>
      </c>
      <c r="R134" s="154" t="b">
        <v>1</v>
      </c>
      <c r="S134" s="154" t="b">
        <v>1</v>
      </c>
      <c r="T134" s="154" t="b">
        <v>1</v>
      </c>
      <c r="U134" s="154" t="b">
        <v>0</v>
      </c>
      <c r="V134" s="154" t="s">
        <v>2001</v>
      </c>
      <c r="W134" s="154"/>
    </row>
    <row r="135" spans="1:23">
      <c r="A135" s="154" t="s">
        <v>670</v>
      </c>
      <c r="B135" s="154" t="s">
        <v>1443</v>
      </c>
      <c r="C135" s="154" t="s">
        <v>1999</v>
      </c>
      <c r="D135" s="154" t="s">
        <v>1998</v>
      </c>
      <c r="E135" s="154" t="s">
        <v>1998</v>
      </c>
      <c r="F135" s="154">
        <v>13.78952</v>
      </c>
      <c r="G135" s="154">
        <v>66.844919786096298</v>
      </c>
      <c r="H135" s="154">
        <v>108.110241542381</v>
      </c>
      <c r="I135" s="154">
        <v>830259.80475026497</v>
      </c>
      <c r="J135" s="154">
        <v>-0.128</v>
      </c>
      <c r="K135" s="154">
        <v>5742100</v>
      </c>
      <c r="L135" s="154">
        <v>5708588.6553509999</v>
      </c>
      <c r="M135" s="154">
        <v>0.99416392179707802</v>
      </c>
      <c r="N135" s="154">
        <v>4.2023753064358065</v>
      </c>
      <c r="O135" s="154">
        <v>13.629493948564342</v>
      </c>
      <c r="P135" s="154">
        <v>-5.8531746572648303E-3</v>
      </c>
      <c r="Q135" s="154" t="b">
        <v>1</v>
      </c>
      <c r="R135" s="154" t="b">
        <v>1</v>
      </c>
      <c r="S135" s="154" t="b">
        <v>1</v>
      </c>
      <c r="T135" s="154" t="b">
        <v>1</v>
      </c>
      <c r="U135" s="154" t="b">
        <v>0</v>
      </c>
      <c r="V135" s="154" t="s">
        <v>2001</v>
      </c>
      <c r="W135" s="154"/>
    </row>
    <row r="136" spans="1:23">
      <c r="A136" s="154" t="s">
        <v>671</v>
      </c>
      <c r="B136" s="154" t="s">
        <v>1443</v>
      </c>
      <c r="C136" s="154" t="s">
        <v>1999</v>
      </c>
      <c r="D136" s="154" t="s">
        <v>1998</v>
      </c>
      <c r="E136" s="154" t="s">
        <v>1998</v>
      </c>
      <c r="F136" s="154">
        <v>13.78952</v>
      </c>
      <c r="G136" s="154">
        <v>66.844919786096298</v>
      </c>
      <c r="H136" s="154">
        <v>162.570583241961</v>
      </c>
      <c r="I136" s="154">
        <v>1248501.70321462</v>
      </c>
      <c r="J136" s="154">
        <v>-0.28399999999999997</v>
      </c>
      <c r="K136" s="154">
        <v>6941000</v>
      </c>
      <c r="L136" s="154">
        <v>7671844.1368228104</v>
      </c>
      <c r="M136" s="154">
        <v>1.1052937814180701</v>
      </c>
      <c r="N136" s="154">
        <v>4.2023753064358065</v>
      </c>
      <c r="O136" s="154">
        <v>14.037454752909781</v>
      </c>
      <c r="P136" s="154">
        <v>0.10011116517045231</v>
      </c>
      <c r="Q136" s="154" t="b">
        <v>1</v>
      </c>
      <c r="R136" s="154" t="b">
        <v>1</v>
      </c>
      <c r="S136" s="154" t="b">
        <v>1</v>
      </c>
      <c r="T136" s="154" t="b">
        <v>1</v>
      </c>
      <c r="U136" s="154" t="b">
        <v>0</v>
      </c>
      <c r="V136" s="154" t="s">
        <v>2001</v>
      </c>
      <c r="W136" s="154"/>
    </row>
    <row r="137" spans="1:23">
      <c r="A137" s="154" t="s">
        <v>672</v>
      </c>
      <c r="B137" s="154" t="s">
        <v>1443</v>
      </c>
      <c r="C137" s="154" t="s">
        <v>1999</v>
      </c>
      <c r="D137" s="154" t="s">
        <v>1998</v>
      </c>
      <c r="E137" s="154" t="s">
        <v>1998</v>
      </c>
      <c r="F137" s="154">
        <v>13.78952</v>
      </c>
      <c r="G137" s="154">
        <v>66.844919786096298</v>
      </c>
      <c r="H137" s="154">
        <v>129.13304436149201</v>
      </c>
      <c r="I137" s="154">
        <v>991709.70917080005</v>
      </c>
      <c r="J137" s="154">
        <v>-0.14799999999999999</v>
      </c>
      <c r="K137" s="154">
        <v>6941000</v>
      </c>
      <c r="L137" s="154">
        <v>6499300.73418188</v>
      </c>
      <c r="M137" s="154">
        <v>0.93636374213829099</v>
      </c>
      <c r="N137" s="154">
        <v>4.2023753064358065</v>
      </c>
      <c r="O137" s="154">
        <v>13.80718571155767</v>
      </c>
      <c r="P137" s="154">
        <v>-6.5751264599563458E-2</v>
      </c>
      <c r="Q137" s="154" t="b">
        <v>1</v>
      </c>
      <c r="R137" s="154" t="b">
        <v>1</v>
      </c>
      <c r="S137" s="154" t="b">
        <v>1</v>
      </c>
      <c r="T137" s="154" t="b">
        <v>1</v>
      </c>
      <c r="U137" s="154" t="b">
        <v>0</v>
      </c>
      <c r="V137" s="154" t="s">
        <v>2001</v>
      </c>
      <c r="W137" s="154"/>
    </row>
    <row r="138" spans="1:23">
      <c r="A138" s="154" t="s">
        <v>673</v>
      </c>
      <c r="B138" s="154" t="s">
        <v>1443</v>
      </c>
      <c r="C138" s="154" t="s">
        <v>1999</v>
      </c>
      <c r="D138" s="154" t="s">
        <v>1998</v>
      </c>
      <c r="E138" s="154" t="s">
        <v>1998</v>
      </c>
      <c r="F138" s="154">
        <v>13.78952</v>
      </c>
      <c r="G138" s="154">
        <v>66.844919786096298</v>
      </c>
      <c r="H138" s="154">
        <v>133.053567562251</v>
      </c>
      <c r="I138" s="154">
        <v>1021818.3536501901</v>
      </c>
      <c r="J138" s="154">
        <v>-0.216</v>
      </c>
      <c r="K138" s="154">
        <v>6215350</v>
      </c>
      <c r="L138" s="154">
        <v>6554367.2696159799</v>
      </c>
      <c r="M138" s="154">
        <v>1.05454516151399</v>
      </c>
      <c r="N138" s="154">
        <v>4.2023753064358065</v>
      </c>
      <c r="O138" s="154">
        <v>13.837094297794431</v>
      </c>
      <c r="P138" s="154">
        <v>5.3109547439245182E-2</v>
      </c>
      <c r="Q138" s="154" t="b">
        <v>1</v>
      </c>
      <c r="R138" s="154" t="b">
        <v>1</v>
      </c>
      <c r="S138" s="154" t="b">
        <v>1</v>
      </c>
      <c r="T138" s="154" t="b">
        <v>1</v>
      </c>
      <c r="U138" s="154" t="b">
        <v>0</v>
      </c>
      <c r="V138" s="154" t="s">
        <v>2001</v>
      </c>
      <c r="W138" s="154"/>
    </row>
    <row r="139" spans="1:23">
      <c r="A139" s="154" t="s">
        <v>674</v>
      </c>
      <c r="B139" s="154" t="s">
        <v>1443</v>
      </c>
      <c r="C139" s="154" t="s">
        <v>1999</v>
      </c>
      <c r="D139" s="154" t="s">
        <v>1998</v>
      </c>
      <c r="E139" s="154" t="s">
        <v>1998</v>
      </c>
      <c r="F139" s="154">
        <v>13.78952</v>
      </c>
      <c r="G139" s="154">
        <v>66.844919786096298</v>
      </c>
      <c r="H139" s="154">
        <v>101.93499791303</v>
      </c>
      <c r="I139" s="154">
        <v>782835.467362392</v>
      </c>
      <c r="J139" s="154">
        <v>-8.5000000000000006E-2</v>
      </c>
      <c r="K139" s="154">
        <v>6215350</v>
      </c>
      <c r="L139" s="154">
        <v>5748016.8108693399</v>
      </c>
      <c r="M139" s="154">
        <v>0.92480983546692297</v>
      </c>
      <c r="N139" s="154">
        <v>4.2023753064358065</v>
      </c>
      <c r="O139" s="154">
        <v>13.570677821809797</v>
      </c>
      <c r="P139" s="154">
        <v>-7.8167145883853095E-2</v>
      </c>
      <c r="Q139" s="154" t="b">
        <v>1</v>
      </c>
      <c r="R139" s="154" t="b">
        <v>1</v>
      </c>
      <c r="S139" s="154" t="b">
        <v>1</v>
      </c>
      <c r="T139" s="154" t="b">
        <v>1</v>
      </c>
      <c r="U139" s="154" t="b">
        <v>0</v>
      </c>
      <c r="V139" s="154" t="s">
        <v>2001</v>
      </c>
      <c r="W139" s="154"/>
    </row>
    <row r="140" spans="1:23">
      <c r="A140" s="154" t="s">
        <v>675</v>
      </c>
      <c r="B140" s="154" t="s">
        <v>1443</v>
      </c>
      <c r="C140" s="154" t="s">
        <v>1999</v>
      </c>
      <c r="D140" s="154" t="s">
        <v>1998</v>
      </c>
      <c r="E140" s="154" t="s">
        <v>1998</v>
      </c>
      <c r="F140" s="154">
        <v>13.78952</v>
      </c>
      <c r="G140" s="154">
        <v>66.844919786096298</v>
      </c>
      <c r="H140" s="154">
        <v>194.53713963824501</v>
      </c>
      <c r="I140" s="154">
        <v>1493996.9171136001</v>
      </c>
      <c r="J140" s="154">
        <v>-0.33400000000000002</v>
      </c>
      <c r="K140" s="154">
        <v>8171450</v>
      </c>
      <c r="L140" s="154">
        <v>8979702.2806377504</v>
      </c>
      <c r="M140" s="154">
        <v>1.0989117330018201</v>
      </c>
      <c r="N140" s="154">
        <v>4.2023753064358065</v>
      </c>
      <c r="O140" s="154">
        <v>14.216965581161125</v>
      </c>
      <c r="P140" s="154">
        <v>9.4320356456075449E-2</v>
      </c>
      <c r="Q140" s="154" t="b">
        <v>1</v>
      </c>
      <c r="R140" s="154" t="b">
        <v>1</v>
      </c>
      <c r="S140" s="154" t="b">
        <v>1</v>
      </c>
      <c r="T140" s="154" t="b">
        <v>1</v>
      </c>
      <c r="U140" s="154" t="b">
        <v>0</v>
      </c>
      <c r="V140" s="154" t="s">
        <v>2001</v>
      </c>
      <c r="W140" s="154"/>
    </row>
    <row r="141" spans="1:23">
      <c r="A141" s="154" t="s">
        <v>676</v>
      </c>
      <c r="B141" s="154" t="s">
        <v>1443</v>
      </c>
      <c r="C141" s="154" t="s">
        <v>1999</v>
      </c>
      <c r="D141" s="154" t="s">
        <v>1998</v>
      </c>
      <c r="E141" s="154" t="s">
        <v>1998</v>
      </c>
      <c r="F141" s="154">
        <v>13.78952</v>
      </c>
      <c r="G141" s="154">
        <v>66.844919786096298</v>
      </c>
      <c r="H141" s="154">
        <v>189.342041365477</v>
      </c>
      <c r="I141" s="154">
        <v>1454099.85263506</v>
      </c>
      <c r="J141" s="154">
        <v>-0.32900000000000001</v>
      </c>
      <c r="K141" s="154">
        <v>7950600</v>
      </c>
      <c r="L141" s="154">
        <v>8826418.3263821099</v>
      </c>
      <c r="M141" s="154">
        <v>1.11015751344328</v>
      </c>
      <c r="N141" s="154">
        <v>4.2023753064358065</v>
      </c>
      <c r="O141" s="154">
        <v>14.189897609157139</v>
      </c>
      <c r="P141" s="154">
        <v>0.10450190925977705</v>
      </c>
      <c r="Q141" s="154" t="b">
        <v>1</v>
      </c>
      <c r="R141" s="154" t="b">
        <v>1</v>
      </c>
      <c r="S141" s="154" t="b">
        <v>1</v>
      </c>
      <c r="T141" s="154" t="b">
        <v>1</v>
      </c>
      <c r="U141" s="154" t="b">
        <v>0</v>
      </c>
      <c r="V141" s="154" t="s">
        <v>2001</v>
      </c>
      <c r="W141" s="154"/>
    </row>
    <row r="142" spans="1:23">
      <c r="A142" s="154" t="s">
        <v>677</v>
      </c>
      <c r="B142" s="154" t="s">
        <v>1443</v>
      </c>
      <c r="C142" s="154" t="s">
        <v>1999</v>
      </c>
      <c r="D142" s="154" t="s">
        <v>1998</v>
      </c>
      <c r="E142" s="154" t="s">
        <v>1998</v>
      </c>
      <c r="F142" s="154">
        <v>13.78952</v>
      </c>
      <c r="G142" s="154">
        <v>66.844919786096298</v>
      </c>
      <c r="H142" s="154">
        <v>5.8532517687890504</v>
      </c>
      <c r="I142" s="154">
        <v>44951.519868761403</v>
      </c>
      <c r="J142" s="154">
        <v>0.13</v>
      </c>
      <c r="K142" s="154">
        <v>2508225</v>
      </c>
      <c r="L142" s="154">
        <v>1796998.37843932</v>
      </c>
      <c r="M142" s="154">
        <v>0.71644225635232806</v>
      </c>
      <c r="N142" s="154">
        <v>4.2023753064358065</v>
      </c>
      <c r="O142" s="154">
        <v>10.713339851758871</v>
      </c>
      <c r="P142" s="154">
        <v>-0.33345762623535369</v>
      </c>
      <c r="Q142" s="154" t="b">
        <v>1</v>
      </c>
      <c r="R142" s="154" t="b">
        <v>1</v>
      </c>
      <c r="S142" s="154" t="b">
        <v>1</v>
      </c>
      <c r="T142" s="154" t="b">
        <v>1</v>
      </c>
      <c r="U142" s="154" t="b">
        <v>0</v>
      </c>
      <c r="V142" s="154" t="s">
        <v>2001</v>
      </c>
      <c r="W142" s="154"/>
    </row>
    <row r="143" spans="1:23">
      <c r="A143" s="154" t="s">
        <v>678</v>
      </c>
      <c r="B143" s="154" t="s">
        <v>1443</v>
      </c>
      <c r="C143" s="154" t="s">
        <v>1999</v>
      </c>
      <c r="D143" s="154" t="s">
        <v>1998</v>
      </c>
      <c r="E143" s="154" t="s">
        <v>1998</v>
      </c>
      <c r="F143" s="154">
        <v>13.78952</v>
      </c>
      <c r="G143" s="154">
        <v>66.844919786096298</v>
      </c>
      <c r="H143" s="154">
        <v>6.6892269446740302</v>
      </c>
      <c r="I143" s="154">
        <v>51371.601596487897</v>
      </c>
      <c r="J143" s="154">
        <v>0.13</v>
      </c>
      <c r="K143" s="154">
        <v>2637580</v>
      </c>
      <c r="L143" s="154">
        <v>1901715.83250496</v>
      </c>
      <c r="M143" s="154">
        <v>0.72100783009613301</v>
      </c>
      <c r="N143" s="154">
        <v>4.2023753064358065</v>
      </c>
      <c r="O143" s="154">
        <v>10.846840800637125</v>
      </c>
      <c r="P143" s="154">
        <v>-0.32710528170604275</v>
      </c>
      <c r="Q143" s="154" t="b">
        <v>1</v>
      </c>
      <c r="R143" s="154" t="b">
        <v>1</v>
      </c>
      <c r="S143" s="154" t="b">
        <v>1</v>
      </c>
      <c r="T143" s="154" t="b">
        <v>1</v>
      </c>
      <c r="U143" s="154" t="b">
        <v>0</v>
      </c>
      <c r="V143" s="154" t="s">
        <v>2001</v>
      </c>
      <c r="W143" s="154"/>
    </row>
    <row r="144" spans="1:23">
      <c r="A144" s="154" t="s">
        <v>679</v>
      </c>
      <c r="B144" s="154" t="s">
        <v>1443</v>
      </c>
      <c r="C144" s="154" t="s">
        <v>1999</v>
      </c>
      <c r="D144" s="154" t="s">
        <v>1998</v>
      </c>
      <c r="E144" s="154" t="s">
        <v>1998</v>
      </c>
      <c r="F144" s="154">
        <v>13.78952</v>
      </c>
      <c r="G144" s="154">
        <v>66.844919786096298</v>
      </c>
      <c r="H144" s="154">
        <v>251.090091834417</v>
      </c>
      <c r="I144" s="154">
        <v>1928309.54447036</v>
      </c>
      <c r="J144" s="154">
        <v>-0.45700000000000002</v>
      </c>
      <c r="K144" s="154">
        <v>9969800</v>
      </c>
      <c r="L144" s="154">
        <v>11697015.4646846</v>
      </c>
      <c r="M144" s="154">
        <v>1.17324474560018</v>
      </c>
      <c r="N144" s="154">
        <v>4.2023753064358065</v>
      </c>
      <c r="O144" s="154">
        <v>14.4721542933767</v>
      </c>
      <c r="P144" s="154">
        <v>0.15977319718262142</v>
      </c>
      <c r="Q144" s="154" t="b">
        <v>1</v>
      </c>
      <c r="R144" s="154" t="b">
        <v>1</v>
      </c>
      <c r="S144" s="154" t="b">
        <v>1</v>
      </c>
      <c r="T144" s="154" t="b">
        <v>1</v>
      </c>
      <c r="U144" s="154" t="b">
        <v>0</v>
      </c>
      <c r="V144" s="154" t="s">
        <v>2001</v>
      </c>
      <c r="W144" s="154"/>
    </row>
    <row r="145" spans="1:23">
      <c r="A145" s="154" t="s">
        <v>680</v>
      </c>
      <c r="B145" s="154" t="s">
        <v>1443</v>
      </c>
      <c r="C145" s="154" t="s">
        <v>1999</v>
      </c>
      <c r="D145" s="154" t="s">
        <v>1998</v>
      </c>
      <c r="E145" s="154" t="s">
        <v>1998</v>
      </c>
      <c r="F145" s="154">
        <v>13.78952</v>
      </c>
      <c r="G145" s="154">
        <v>66.844919786096298</v>
      </c>
      <c r="H145" s="154">
        <v>20.060761785651898</v>
      </c>
      <c r="I145" s="154">
        <v>154061.66821639799</v>
      </c>
      <c r="J145" s="154">
        <v>8.8999999999999996E-2</v>
      </c>
      <c r="K145" s="154">
        <v>3344300</v>
      </c>
      <c r="L145" s="154">
        <v>2838618.4589116401</v>
      </c>
      <c r="M145" s="154">
        <v>0.848793008674952</v>
      </c>
      <c r="N145" s="154">
        <v>4.2023753064358065</v>
      </c>
      <c r="O145" s="154">
        <v>11.945108244203503</v>
      </c>
      <c r="P145" s="154">
        <v>-0.16393992843288316</v>
      </c>
      <c r="Q145" s="154" t="b">
        <v>1</v>
      </c>
      <c r="R145" s="154" t="b">
        <v>1</v>
      </c>
      <c r="S145" s="154" t="b">
        <v>1</v>
      </c>
      <c r="T145" s="154" t="b">
        <v>1</v>
      </c>
      <c r="U145" s="154" t="b">
        <v>0</v>
      </c>
      <c r="V145" s="154" t="s">
        <v>2001</v>
      </c>
      <c r="W145" s="154"/>
    </row>
    <row r="146" spans="1:23">
      <c r="A146" s="154" t="s">
        <v>681</v>
      </c>
      <c r="B146" s="154" t="s">
        <v>1443</v>
      </c>
      <c r="C146" s="154" t="s">
        <v>1999</v>
      </c>
      <c r="D146" s="154" t="s">
        <v>1998</v>
      </c>
      <c r="E146" s="154" t="s">
        <v>1998</v>
      </c>
      <c r="F146" s="154">
        <v>13.78952</v>
      </c>
      <c r="G146" s="154">
        <v>66.844919786096298</v>
      </c>
      <c r="H146" s="154">
        <v>20.445546039298101</v>
      </c>
      <c r="I146" s="154">
        <v>157016.715719256</v>
      </c>
      <c r="J146" s="154">
        <v>7.1999999999999995E-2</v>
      </c>
      <c r="K146" s="154">
        <v>3129760</v>
      </c>
      <c r="L146" s="154">
        <v>2911653.3234708202</v>
      </c>
      <c r="M146" s="154">
        <v>0.93031201225359705</v>
      </c>
      <c r="N146" s="154">
        <v>4.2023753064358065</v>
      </c>
      <c r="O146" s="154">
        <v>11.964107548212366</v>
      </c>
      <c r="P146" s="154">
        <v>-7.2235252054506621E-2</v>
      </c>
      <c r="Q146" s="154" t="b">
        <v>1</v>
      </c>
      <c r="R146" s="154" t="b">
        <v>1</v>
      </c>
      <c r="S146" s="154" t="b">
        <v>1</v>
      </c>
      <c r="T146" s="154" t="b">
        <v>1</v>
      </c>
      <c r="U146" s="154" t="b">
        <v>0</v>
      </c>
      <c r="V146" s="154" t="s">
        <v>2001</v>
      </c>
      <c r="W146" s="154"/>
    </row>
    <row r="147" spans="1:23">
      <c r="A147" s="154" t="s">
        <v>682</v>
      </c>
      <c r="B147" s="154" t="s">
        <v>1443</v>
      </c>
      <c r="C147" s="154" t="s">
        <v>1999</v>
      </c>
      <c r="D147" s="154" t="s">
        <v>1998</v>
      </c>
      <c r="E147" s="154" t="s">
        <v>1998</v>
      </c>
      <c r="F147" s="154">
        <v>13.78952</v>
      </c>
      <c r="G147" s="154">
        <v>75.980392156862706</v>
      </c>
      <c r="H147" s="154">
        <v>23.839287782165002</v>
      </c>
      <c r="I147" s="154">
        <v>183079.80943365599</v>
      </c>
      <c r="J147" s="154">
        <v>8.3000000000000004E-2</v>
      </c>
      <c r="K147" s="154">
        <v>2236895</v>
      </c>
      <c r="L147" s="154">
        <v>2092926.9745094201</v>
      </c>
      <c r="M147" s="154">
        <v>0.93563934583850294</v>
      </c>
      <c r="N147" s="154">
        <v>4.3304753090631207</v>
      </c>
      <c r="O147" s="154">
        <v>12.117677453875929</v>
      </c>
      <c r="P147" s="154">
        <v>-6.6525191032268338E-2</v>
      </c>
      <c r="Q147" s="154" t="b">
        <v>1</v>
      </c>
      <c r="R147" s="154" t="b">
        <v>1</v>
      </c>
      <c r="S147" s="154" t="b">
        <v>1</v>
      </c>
      <c r="T147" s="154" t="b">
        <v>1</v>
      </c>
      <c r="U147" s="154" t="b">
        <v>0</v>
      </c>
      <c r="V147" s="154" t="s">
        <v>2001</v>
      </c>
      <c r="W147" s="154"/>
    </row>
    <row r="148" spans="1:23">
      <c r="A148" s="154" t="s">
        <v>683</v>
      </c>
      <c r="B148" s="154" t="s">
        <v>1443</v>
      </c>
      <c r="C148" s="154" t="s">
        <v>1999</v>
      </c>
      <c r="D148" s="154" t="s">
        <v>1998</v>
      </c>
      <c r="E148" s="154" t="s">
        <v>1998</v>
      </c>
      <c r="F148" s="154">
        <v>13.78952</v>
      </c>
      <c r="G148" s="154">
        <v>75.980392156862706</v>
      </c>
      <c r="H148" s="154">
        <v>24.392929823915001</v>
      </c>
      <c r="I148" s="154">
        <v>187331.64281157599</v>
      </c>
      <c r="J148" s="154">
        <v>8.2000000000000003E-2</v>
      </c>
      <c r="K148" s="154">
        <v>2255825</v>
      </c>
      <c r="L148" s="154">
        <v>2120762.1501219599</v>
      </c>
      <c r="M148" s="154">
        <v>0.94012707108129501</v>
      </c>
      <c r="N148" s="154">
        <v>4.3304753090631207</v>
      </c>
      <c r="O148" s="154">
        <v>12.140635816029507</v>
      </c>
      <c r="P148" s="154">
        <v>-6.1740230852973192E-2</v>
      </c>
      <c r="Q148" s="154" t="b">
        <v>1</v>
      </c>
      <c r="R148" s="154" t="b">
        <v>1</v>
      </c>
      <c r="S148" s="154" t="b">
        <v>1</v>
      </c>
      <c r="T148" s="154" t="b">
        <v>1</v>
      </c>
      <c r="U148" s="154" t="b">
        <v>0</v>
      </c>
      <c r="V148" s="154" t="s">
        <v>2001</v>
      </c>
      <c r="W148" s="154"/>
    </row>
    <row r="149" spans="1:23">
      <c r="A149" s="154" t="s">
        <v>684</v>
      </c>
      <c r="B149" s="154" t="s">
        <v>1443</v>
      </c>
      <c r="C149" s="154" t="s">
        <v>1999</v>
      </c>
      <c r="D149" s="154" t="s">
        <v>1998</v>
      </c>
      <c r="E149" s="154" t="s">
        <v>1998</v>
      </c>
      <c r="F149" s="154">
        <v>13.78952</v>
      </c>
      <c r="G149" s="154">
        <v>75.980392156862706</v>
      </c>
      <c r="H149" s="154">
        <v>33.848400181536</v>
      </c>
      <c r="I149" s="154">
        <v>259947.30679437099</v>
      </c>
      <c r="J149" s="154">
        <v>4.9000000000000002E-2</v>
      </c>
      <c r="K149" s="154">
        <v>2527155</v>
      </c>
      <c r="L149" s="154">
        <v>2551966.1675147801</v>
      </c>
      <c r="M149" s="154">
        <v>1.0098178257822601</v>
      </c>
      <c r="N149" s="154">
        <v>4.3304753090631207</v>
      </c>
      <c r="O149" s="154">
        <v>12.468234223282604</v>
      </c>
      <c r="P149" s="154">
        <v>9.7699440718371083E-3</v>
      </c>
      <c r="Q149" s="154" t="b">
        <v>1</v>
      </c>
      <c r="R149" s="154" t="b">
        <v>1</v>
      </c>
      <c r="S149" s="154" t="b">
        <v>1</v>
      </c>
      <c r="T149" s="154" t="b">
        <v>1</v>
      </c>
      <c r="U149" s="154" t="b">
        <v>0</v>
      </c>
      <c r="V149" s="154" t="s">
        <v>2001</v>
      </c>
      <c r="W149" s="154"/>
    </row>
    <row r="150" spans="1:23">
      <c r="A150" s="154" t="s">
        <v>685</v>
      </c>
      <c r="B150" s="154" t="s">
        <v>1443</v>
      </c>
      <c r="C150" s="154" t="s">
        <v>1999</v>
      </c>
      <c r="D150" s="154" t="s">
        <v>1998</v>
      </c>
      <c r="E150" s="154" t="s">
        <v>1998</v>
      </c>
      <c r="F150" s="154">
        <v>13.78952</v>
      </c>
      <c r="G150" s="154">
        <v>75.980392156862706</v>
      </c>
      <c r="H150" s="154">
        <v>22.738171226725999</v>
      </c>
      <c r="I150" s="154">
        <v>174623.50776155599</v>
      </c>
      <c r="J150" s="154">
        <v>8.1000000000000003E-2</v>
      </c>
      <c r="K150" s="154">
        <v>2271600</v>
      </c>
      <c r="L150" s="154">
        <v>2115802.01848609</v>
      </c>
      <c r="M150" s="154">
        <v>0.93141486990935296</v>
      </c>
      <c r="N150" s="154">
        <v>4.3304753090631207</v>
      </c>
      <c r="O150" s="154">
        <v>12.070387551134381</v>
      </c>
      <c r="P150" s="154">
        <v>-7.1050483444967893E-2</v>
      </c>
      <c r="Q150" s="154" t="b">
        <v>1</v>
      </c>
      <c r="R150" s="154" t="b">
        <v>1</v>
      </c>
      <c r="S150" s="154" t="b">
        <v>1</v>
      </c>
      <c r="T150" s="154" t="b">
        <v>1</v>
      </c>
      <c r="U150" s="154" t="b">
        <v>0</v>
      </c>
      <c r="V150" s="154" t="s">
        <v>2001</v>
      </c>
      <c r="W150" s="154"/>
    </row>
    <row r="151" spans="1:23">
      <c r="A151" s="154" t="s">
        <v>686</v>
      </c>
      <c r="B151" s="154" t="s">
        <v>1443</v>
      </c>
      <c r="C151" s="154" t="s">
        <v>1999</v>
      </c>
      <c r="D151" s="154" t="s">
        <v>1998</v>
      </c>
      <c r="E151" s="154" t="s">
        <v>1998</v>
      </c>
      <c r="F151" s="154">
        <v>13.78952</v>
      </c>
      <c r="G151" s="154">
        <v>75.980392156862706</v>
      </c>
      <c r="H151" s="154">
        <v>23.287694674756001</v>
      </c>
      <c r="I151" s="154">
        <v>178843.711362601</v>
      </c>
      <c r="J151" s="154">
        <v>7.6999999999999999E-2</v>
      </c>
      <c r="K151" s="154">
        <v>2258980</v>
      </c>
      <c r="L151" s="154">
        <v>2162494.18411357</v>
      </c>
      <c r="M151" s="154">
        <v>0.95728788396248299</v>
      </c>
      <c r="N151" s="154">
        <v>4.3304753090631207</v>
      </c>
      <c r="O151" s="154">
        <v>12.094267582551517</v>
      </c>
      <c r="P151" s="154">
        <v>-4.3651113578655171E-2</v>
      </c>
      <c r="Q151" s="154" t="b">
        <v>1</v>
      </c>
      <c r="R151" s="154" t="b">
        <v>1</v>
      </c>
      <c r="S151" s="154" t="b">
        <v>1</v>
      </c>
      <c r="T151" s="154" t="b">
        <v>1</v>
      </c>
      <c r="U151" s="154" t="b">
        <v>0</v>
      </c>
      <c r="V151" s="154" t="s">
        <v>2001</v>
      </c>
      <c r="W151" s="154"/>
    </row>
    <row r="152" spans="1:23">
      <c r="A152" s="154" t="s">
        <v>687</v>
      </c>
      <c r="B152" s="154" t="s">
        <v>1443</v>
      </c>
      <c r="C152" s="154" t="s">
        <v>1999</v>
      </c>
      <c r="D152" s="154" t="s">
        <v>1998</v>
      </c>
      <c r="E152" s="154" t="s">
        <v>1998</v>
      </c>
      <c r="F152" s="154">
        <v>13.78952</v>
      </c>
      <c r="G152" s="154">
        <v>75.980392156862706</v>
      </c>
      <c r="H152" s="154">
        <v>35.528781735236997</v>
      </c>
      <c r="I152" s="154">
        <v>272852.21978667798</v>
      </c>
      <c r="J152" s="154">
        <v>3.6999999999999998E-2</v>
      </c>
      <c r="K152" s="154">
        <v>2587100</v>
      </c>
      <c r="L152" s="154">
        <v>2699578.3294795798</v>
      </c>
      <c r="M152" s="154">
        <v>1.0434766068105501</v>
      </c>
      <c r="N152" s="154">
        <v>4.3304753090631207</v>
      </c>
      <c r="O152" s="154">
        <v>12.516685608138102</v>
      </c>
      <c r="P152" s="154">
        <v>4.2558029277650108E-2</v>
      </c>
      <c r="Q152" s="154" t="b">
        <v>1</v>
      </c>
      <c r="R152" s="154" t="b">
        <v>1</v>
      </c>
      <c r="S152" s="154" t="b">
        <v>1</v>
      </c>
      <c r="T152" s="154" t="b">
        <v>1</v>
      </c>
      <c r="U152" s="154" t="b">
        <v>0</v>
      </c>
      <c r="V152" s="154" t="s">
        <v>2001</v>
      </c>
      <c r="W152" s="154"/>
    </row>
    <row r="153" spans="1:23">
      <c r="A153" s="154" t="s">
        <v>688</v>
      </c>
      <c r="B153" s="154" t="s">
        <v>1443</v>
      </c>
      <c r="C153" s="154" t="s">
        <v>1999</v>
      </c>
      <c r="D153" s="154" t="s">
        <v>1998</v>
      </c>
      <c r="E153" s="154" t="s">
        <v>1998</v>
      </c>
      <c r="F153" s="154">
        <v>13.78952</v>
      </c>
      <c r="G153" s="154">
        <v>75.980392156862706</v>
      </c>
      <c r="H153" s="154">
        <v>35.528781735236997</v>
      </c>
      <c r="I153" s="154">
        <v>272852.21978667798</v>
      </c>
      <c r="J153" s="154">
        <v>3.4000000000000002E-2</v>
      </c>
      <c r="K153" s="154">
        <v>2602875</v>
      </c>
      <c r="L153" s="154">
        <v>2737721.4739390202</v>
      </c>
      <c r="M153" s="154">
        <v>1.0518067421366799</v>
      </c>
      <c r="N153" s="154">
        <v>4.3304753090631207</v>
      </c>
      <c r="O153" s="154">
        <v>12.516685608138102</v>
      </c>
      <c r="P153" s="154">
        <v>5.0509392246382227E-2</v>
      </c>
      <c r="Q153" s="154" t="b">
        <v>1</v>
      </c>
      <c r="R153" s="154" t="b">
        <v>1</v>
      </c>
      <c r="S153" s="154" t="b">
        <v>1</v>
      </c>
      <c r="T153" s="154" t="b">
        <v>1</v>
      </c>
      <c r="U153" s="154" t="b">
        <v>0</v>
      </c>
      <c r="V153" s="154" t="s">
        <v>2001</v>
      </c>
      <c r="W153" s="154"/>
    </row>
    <row r="154" spans="1:23">
      <c r="A154" s="154" t="s">
        <v>689</v>
      </c>
      <c r="B154" s="154" t="s">
        <v>1443</v>
      </c>
      <c r="C154" s="154" t="s">
        <v>1999</v>
      </c>
      <c r="D154" s="154" t="s">
        <v>1998</v>
      </c>
      <c r="E154" s="154" t="s">
        <v>1998</v>
      </c>
      <c r="F154" s="154">
        <v>13.78952</v>
      </c>
      <c r="G154" s="154">
        <v>75.980392156862706</v>
      </c>
      <c r="H154" s="154">
        <v>36.077880097391002</v>
      </c>
      <c r="I154" s="154">
        <v>277069.15883377101</v>
      </c>
      <c r="J154" s="154">
        <v>3.3000000000000002E-2</v>
      </c>
      <c r="K154" s="154">
        <v>2618650</v>
      </c>
      <c r="L154" s="154">
        <v>2733462.59058196</v>
      </c>
      <c r="M154" s="154">
        <v>1.04384419093119</v>
      </c>
      <c r="N154" s="154">
        <v>4.3304753090631207</v>
      </c>
      <c r="O154" s="154">
        <v>12.532022424886929</v>
      </c>
      <c r="P154" s="154">
        <v>4.2910235919616631E-2</v>
      </c>
      <c r="Q154" s="154" t="b">
        <v>1</v>
      </c>
      <c r="R154" s="154" t="b">
        <v>1</v>
      </c>
      <c r="S154" s="154" t="b">
        <v>1</v>
      </c>
      <c r="T154" s="154" t="b">
        <v>1</v>
      </c>
      <c r="U154" s="154" t="b">
        <v>0</v>
      </c>
      <c r="V154" s="154" t="s">
        <v>2001</v>
      </c>
      <c r="W154" s="154"/>
    </row>
    <row r="155" spans="1:23">
      <c r="A155" s="154" t="s">
        <v>1218</v>
      </c>
      <c r="B155" s="154" t="s">
        <v>1282</v>
      </c>
      <c r="C155" s="154" t="s">
        <v>1999</v>
      </c>
      <c r="D155" s="154" t="s">
        <v>2010</v>
      </c>
      <c r="E155" s="154" t="s">
        <v>2010</v>
      </c>
      <c r="F155" s="154">
        <v>15.5132039096288</v>
      </c>
      <c r="G155" s="154">
        <v>365.33333333333297</v>
      </c>
      <c r="H155" s="154">
        <v>320.37320443502102</v>
      </c>
      <c r="I155" s="154">
        <v>2884974.5016791499</v>
      </c>
      <c r="J155" s="154">
        <v>-3.1E-2</v>
      </c>
      <c r="K155" s="154">
        <v>2492126.1</v>
      </c>
      <c r="L155" s="154">
        <v>4103539.8115552701</v>
      </c>
      <c r="M155" s="154">
        <v>1.64660199640591</v>
      </c>
      <c r="N155" s="154">
        <v>5.9008101788398504</v>
      </c>
      <c r="O155" s="154">
        <v>14.875026619645817</v>
      </c>
      <c r="P155" s="154">
        <v>0.49871376832279335</v>
      </c>
      <c r="Q155" s="154" t="b">
        <v>1</v>
      </c>
      <c r="R155" s="154" t="b">
        <v>1</v>
      </c>
      <c r="S155" s="154" t="b">
        <v>1</v>
      </c>
      <c r="T155" s="154" t="b">
        <v>1</v>
      </c>
      <c r="U155" s="154" t="b">
        <v>0</v>
      </c>
      <c r="V155" s="154" t="s">
        <v>2011</v>
      </c>
      <c r="W155" s="154"/>
    </row>
    <row r="156" spans="1:23">
      <c r="A156" s="154" t="s">
        <v>1219</v>
      </c>
      <c r="B156" s="154" t="s">
        <v>1282</v>
      </c>
      <c r="C156" s="154" t="s">
        <v>1999</v>
      </c>
      <c r="D156" s="154" t="s">
        <v>2010</v>
      </c>
      <c r="E156" s="154" t="s">
        <v>2010</v>
      </c>
      <c r="F156" s="154">
        <v>15.5132039096288</v>
      </c>
      <c r="G156" s="154">
        <v>365.33333333333297</v>
      </c>
      <c r="H156" s="154">
        <v>318.68763943502103</v>
      </c>
      <c r="I156" s="154">
        <v>2869795.91627124</v>
      </c>
      <c r="J156" s="154">
        <v>-8.6999999999999994E-2</v>
      </c>
      <c r="K156" s="154">
        <v>2429034.2999999998</v>
      </c>
      <c r="L156" s="154">
        <v>4118039.9982101601</v>
      </c>
      <c r="M156" s="154">
        <v>1.69534040676583</v>
      </c>
      <c r="N156" s="154">
        <v>5.9008101788398504</v>
      </c>
      <c r="O156" s="154">
        <v>14.86975147589426</v>
      </c>
      <c r="P156" s="154">
        <v>0.52788355061912084</v>
      </c>
      <c r="Q156" s="154" t="b">
        <v>1</v>
      </c>
      <c r="R156" s="154" t="b">
        <v>1</v>
      </c>
      <c r="S156" s="154" t="b">
        <v>1</v>
      </c>
      <c r="T156" s="154" t="b">
        <v>1</v>
      </c>
      <c r="U156" s="154" t="b">
        <v>0</v>
      </c>
      <c r="V156" s="154" t="s">
        <v>2011</v>
      </c>
      <c r="W156" s="154"/>
    </row>
    <row r="157" spans="1:23">
      <c r="A157" s="154" t="s">
        <v>1220</v>
      </c>
      <c r="B157" s="154" t="s">
        <v>1282</v>
      </c>
      <c r="C157" s="154" t="s">
        <v>1999</v>
      </c>
      <c r="D157" s="154" t="s">
        <v>2010</v>
      </c>
      <c r="E157" s="154" t="s">
        <v>2010</v>
      </c>
      <c r="F157" s="154">
        <v>15.5132039096288</v>
      </c>
      <c r="G157" s="154">
        <v>365.33333333333297</v>
      </c>
      <c r="H157" s="154">
        <v>320.37320443502102</v>
      </c>
      <c r="I157" s="154">
        <v>2884974.5016791499</v>
      </c>
      <c r="J157" s="154">
        <v>-8.7999999999999995E-2</v>
      </c>
      <c r="K157" s="154">
        <v>2996860.5</v>
      </c>
      <c r="L157" s="154">
        <v>4967650.1041848296</v>
      </c>
      <c r="M157" s="154">
        <v>1.6576180653670201</v>
      </c>
      <c r="N157" s="154">
        <v>5.9008101788398504</v>
      </c>
      <c r="O157" s="154">
        <v>14.875026619645817</v>
      </c>
      <c r="P157" s="154">
        <v>0.50538167153173463</v>
      </c>
      <c r="Q157" s="154" t="b">
        <v>1</v>
      </c>
      <c r="R157" s="154" t="b">
        <v>1</v>
      </c>
      <c r="S157" s="154" t="b">
        <v>1</v>
      </c>
      <c r="T157" s="154" t="b">
        <v>1</v>
      </c>
      <c r="U157" s="154" t="b">
        <v>0</v>
      </c>
      <c r="V157" s="154" t="s">
        <v>2011</v>
      </c>
      <c r="W157" s="154"/>
    </row>
    <row r="158" spans="1:23">
      <c r="A158" s="154" t="s">
        <v>1221</v>
      </c>
      <c r="B158" s="154" t="s">
        <v>1282</v>
      </c>
      <c r="C158" s="154" t="s">
        <v>1999</v>
      </c>
      <c r="D158" s="154" t="s">
        <v>2010</v>
      </c>
      <c r="E158" s="154" t="s">
        <v>2010</v>
      </c>
      <c r="F158" s="154">
        <v>15.5132039096288</v>
      </c>
      <c r="G158" s="154">
        <v>365.33333333333297</v>
      </c>
      <c r="H158" s="154">
        <v>320.93507143502097</v>
      </c>
      <c r="I158" s="154">
        <v>2890034.13820897</v>
      </c>
      <c r="J158" s="154">
        <v>-9.6000000000000002E-2</v>
      </c>
      <c r="K158" s="154">
        <v>3091498.2</v>
      </c>
      <c r="L158" s="154">
        <v>5093450.0339398701</v>
      </c>
      <c r="M158" s="154">
        <v>1.64756687677834</v>
      </c>
      <c r="N158" s="154">
        <v>5.9008101788398504</v>
      </c>
      <c r="O158" s="154">
        <v>14.876778872547902</v>
      </c>
      <c r="P158" s="154">
        <v>0.49929957945583997</v>
      </c>
      <c r="Q158" s="154" t="b">
        <v>1</v>
      </c>
      <c r="R158" s="154" t="b">
        <v>1</v>
      </c>
      <c r="S158" s="154" t="b">
        <v>1</v>
      </c>
      <c r="T158" s="154" t="b">
        <v>1</v>
      </c>
      <c r="U158" s="154" t="b">
        <v>0</v>
      </c>
      <c r="V158" s="154" t="s">
        <v>2011</v>
      </c>
      <c r="W158" s="154"/>
    </row>
    <row r="159" spans="1:23">
      <c r="A159" s="165" t="s">
        <v>1222</v>
      </c>
      <c r="B159" s="165" t="s">
        <v>1282</v>
      </c>
      <c r="C159" s="165" t="s">
        <v>1999</v>
      </c>
      <c r="D159" s="165" t="s">
        <v>2010</v>
      </c>
      <c r="E159" s="165" t="s">
        <v>2010</v>
      </c>
      <c r="F159" s="165">
        <v>15.5132039096288</v>
      </c>
      <c r="G159" s="165">
        <v>365.33333333333297</v>
      </c>
      <c r="H159" s="165">
        <v>318.18198243502098</v>
      </c>
      <c r="I159" s="165">
        <v>2865242.4532118998</v>
      </c>
      <c r="J159" s="165">
        <v>-4.3999999999999997E-2</v>
      </c>
      <c r="K159" s="165">
        <v>3523677.03</v>
      </c>
      <c r="L159" s="165">
        <v>5712986.8110615397</v>
      </c>
      <c r="M159" s="165">
        <v>1.62131397469806</v>
      </c>
      <c r="N159" s="165">
        <v>5.9008101788398504</v>
      </c>
      <c r="O159" s="165">
        <v>14.868163530453339</v>
      </c>
      <c r="P159" s="165">
        <v>0.48323691597673191</v>
      </c>
      <c r="Q159" s="165" t="b">
        <v>1</v>
      </c>
      <c r="R159" s="165" t="b">
        <v>1</v>
      </c>
      <c r="S159" s="165" t="b">
        <v>1</v>
      </c>
      <c r="T159" s="165" t="b">
        <v>1</v>
      </c>
      <c r="U159" s="165" t="b">
        <v>1</v>
      </c>
      <c r="V159" s="165" t="s">
        <v>2014</v>
      </c>
      <c r="W159" s="165"/>
    </row>
    <row r="160" spans="1:23">
      <c r="A160" s="154" t="s">
        <v>1223</v>
      </c>
      <c r="B160" s="154" t="s">
        <v>1282</v>
      </c>
      <c r="C160" s="154" t="s">
        <v>1999</v>
      </c>
      <c r="D160" s="154" t="s">
        <v>2010</v>
      </c>
      <c r="E160" s="154" t="s">
        <v>2010</v>
      </c>
      <c r="F160" s="154">
        <v>15.5132039096288</v>
      </c>
      <c r="G160" s="154">
        <v>365.33333333333297</v>
      </c>
      <c r="H160" s="154">
        <v>318.18198243502098</v>
      </c>
      <c r="I160" s="154">
        <v>2865242.4532118998</v>
      </c>
      <c r="J160" s="154">
        <v>-0.06</v>
      </c>
      <c r="K160" s="154">
        <v>3722416.2</v>
      </c>
      <c r="L160" s="154">
        <v>5857856.4964843104</v>
      </c>
      <c r="M160" s="154">
        <v>1.5736704822218199</v>
      </c>
      <c r="N160" s="154">
        <v>5.9008101788398504</v>
      </c>
      <c r="O160" s="154">
        <v>14.868163530453339</v>
      </c>
      <c r="P160" s="154">
        <v>0.4534107775203956</v>
      </c>
      <c r="Q160" s="154" t="b">
        <v>1</v>
      </c>
      <c r="R160" s="154" t="b">
        <v>1</v>
      </c>
      <c r="S160" s="154" t="b">
        <v>1</v>
      </c>
      <c r="T160" s="154" t="b">
        <v>1</v>
      </c>
      <c r="U160" s="154" t="b">
        <v>0</v>
      </c>
      <c r="V160" s="154" t="s">
        <v>2011</v>
      </c>
      <c r="W160" s="154"/>
    </row>
    <row r="161" spans="1:23">
      <c r="A161" s="154" t="s">
        <v>1224</v>
      </c>
      <c r="B161" s="154" t="s">
        <v>1282</v>
      </c>
      <c r="C161" s="154" t="s">
        <v>1999</v>
      </c>
      <c r="D161" s="154" t="s">
        <v>2010</v>
      </c>
      <c r="E161" s="154" t="s">
        <v>2010</v>
      </c>
      <c r="F161" s="154">
        <v>15.5132039096288</v>
      </c>
      <c r="G161" s="154">
        <v>365.33333333333297</v>
      </c>
      <c r="H161" s="154">
        <v>317.62014843501998</v>
      </c>
      <c r="I161" s="154">
        <v>2860183.1138484902</v>
      </c>
      <c r="J161" s="154">
        <v>-0.105</v>
      </c>
      <c r="K161" s="154">
        <v>3753962.1</v>
      </c>
      <c r="L161" s="154">
        <v>5959564.8265646202</v>
      </c>
      <c r="M161" s="154">
        <v>1.58753995586813</v>
      </c>
      <c r="N161" s="154">
        <v>5.9008101788398504</v>
      </c>
      <c r="O161" s="154">
        <v>14.86639620656762</v>
      </c>
      <c r="P161" s="154">
        <v>0.46218562051876499</v>
      </c>
      <c r="Q161" s="154" t="b">
        <v>1</v>
      </c>
      <c r="R161" s="154" t="b">
        <v>1</v>
      </c>
      <c r="S161" s="154" t="b">
        <v>1</v>
      </c>
      <c r="T161" s="154" t="b">
        <v>1</v>
      </c>
      <c r="U161" s="154" t="b">
        <v>0</v>
      </c>
      <c r="V161" s="154" t="s">
        <v>2011</v>
      </c>
      <c r="W161" s="154"/>
    </row>
    <row r="162" spans="1:23">
      <c r="A162" s="154" t="s">
        <v>1225</v>
      </c>
      <c r="B162" s="154" t="s">
        <v>1284</v>
      </c>
      <c r="C162" s="154" t="s">
        <v>2015</v>
      </c>
      <c r="D162" s="154" t="s">
        <v>2010</v>
      </c>
      <c r="E162" s="154" t="s">
        <v>2010</v>
      </c>
      <c r="F162" s="154">
        <v>17.236893232920899</v>
      </c>
      <c r="G162" s="154">
        <v>365.33333333333297</v>
      </c>
      <c r="H162" s="154">
        <v>328.85427459859</v>
      </c>
      <c r="I162" s="154">
        <v>3689585.5892201802</v>
      </c>
      <c r="J162" s="154">
        <v>-8.5999999999999993E-2</v>
      </c>
      <c r="K162" s="154">
        <v>2492126.1</v>
      </c>
      <c r="L162" s="154">
        <v>4678544.3726728503</v>
      </c>
      <c r="M162" s="154">
        <v>1.8773305141633301</v>
      </c>
      <c r="N162" s="154">
        <v>5.9008101788398504</v>
      </c>
      <c r="O162" s="154">
        <v>15.121024703265473</v>
      </c>
      <c r="P162" s="154">
        <v>0.62985082849793694</v>
      </c>
      <c r="Q162" s="154" t="b">
        <v>1</v>
      </c>
      <c r="R162" s="154" t="b">
        <v>1</v>
      </c>
      <c r="S162" s="154" t="b">
        <v>1</v>
      </c>
      <c r="T162" s="154" t="b">
        <v>1</v>
      </c>
      <c r="U162" s="154" t="b">
        <v>0</v>
      </c>
      <c r="V162" s="154" t="s">
        <v>2011</v>
      </c>
      <c r="W162" s="154"/>
    </row>
    <row r="163" spans="1:23">
      <c r="A163" s="154" t="s">
        <v>1226</v>
      </c>
      <c r="B163" s="154" t="s">
        <v>1284</v>
      </c>
      <c r="C163" s="154" t="s">
        <v>2015</v>
      </c>
      <c r="D163" s="154" t="s">
        <v>2010</v>
      </c>
      <c r="E163" s="154" t="s">
        <v>2010</v>
      </c>
      <c r="F163" s="154">
        <v>17.236893232920899</v>
      </c>
      <c r="G163" s="154">
        <v>365.33333333333297</v>
      </c>
      <c r="H163" s="154">
        <v>328.29181383811402</v>
      </c>
      <c r="I163" s="154">
        <v>3683275.0520715099</v>
      </c>
      <c r="J163" s="154">
        <v>-0.114</v>
      </c>
      <c r="K163" s="154">
        <v>3028406.4</v>
      </c>
      <c r="L163" s="154">
        <v>5601741.3590658503</v>
      </c>
      <c r="M163" s="154">
        <v>1.8497323737877001</v>
      </c>
      <c r="N163" s="154">
        <v>5.9008101788398504</v>
      </c>
      <c r="O163" s="154">
        <v>15.119312874167731</v>
      </c>
      <c r="P163" s="154">
        <v>0.61504096580809942</v>
      </c>
      <c r="Q163" s="154" t="b">
        <v>1</v>
      </c>
      <c r="R163" s="154" t="b">
        <v>1</v>
      </c>
      <c r="S163" s="154" t="b">
        <v>1</v>
      </c>
      <c r="T163" s="154" t="b">
        <v>1</v>
      </c>
      <c r="U163" s="154" t="b">
        <v>0</v>
      </c>
      <c r="V163" s="154" t="s">
        <v>2011</v>
      </c>
      <c r="W163" s="154"/>
    </row>
    <row r="164" spans="1:23">
      <c r="A164" s="154" t="s">
        <v>1227</v>
      </c>
      <c r="B164" s="154" t="s">
        <v>1284</v>
      </c>
      <c r="C164" s="154" t="s">
        <v>2015</v>
      </c>
      <c r="D164" s="154" t="s">
        <v>2010</v>
      </c>
      <c r="E164" s="154" t="s">
        <v>2010</v>
      </c>
      <c r="F164" s="154">
        <v>17.236893232920899</v>
      </c>
      <c r="G164" s="154">
        <v>365.33333333333297</v>
      </c>
      <c r="H164" s="154">
        <v>328.85427459859</v>
      </c>
      <c r="I164" s="154">
        <v>3689585.5892201802</v>
      </c>
      <c r="J164" s="154">
        <v>-0.156</v>
      </c>
      <c r="K164" s="154">
        <v>3028406.4</v>
      </c>
      <c r="L164" s="154">
        <v>5698960.64201428</v>
      </c>
      <c r="M164" s="154">
        <v>1.8818348297026</v>
      </c>
      <c r="N164" s="154">
        <v>5.9008101788398504</v>
      </c>
      <c r="O164" s="154">
        <v>15.121024703265473</v>
      </c>
      <c r="P164" s="154">
        <v>0.63224727413568571</v>
      </c>
      <c r="Q164" s="154" t="b">
        <v>1</v>
      </c>
      <c r="R164" s="154" t="b">
        <v>1</v>
      </c>
      <c r="S164" s="154" t="b">
        <v>1</v>
      </c>
      <c r="T164" s="154" t="b">
        <v>1</v>
      </c>
      <c r="U164" s="154" t="b">
        <v>0</v>
      </c>
      <c r="V164" s="154" t="s">
        <v>2011</v>
      </c>
      <c r="W164" s="154"/>
    </row>
    <row r="165" spans="1:23">
      <c r="A165" s="154" t="s">
        <v>1228</v>
      </c>
      <c r="B165" s="154" t="s">
        <v>1284</v>
      </c>
      <c r="C165" s="154" t="s">
        <v>2015</v>
      </c>
      <c r="D165" s="154" t="s">
        <v>2010</v>
      </c>
      <c r="E165" s="154" t="s">
        <v>2010</v>
      </c>
      <c r="F165" s="154">
        <v>17.236893232920899</v>
      </c>
      <c r="G165" s="154">
        <v>365.33333333333297</v>
      </c>
      <c r="H165" s="154">
        <v>326.660740146759</v>
      </c>
      <c r="I165" s="154">
        <v>3664975.1957174302</v>
      </c>
      <c r="J165" s="154">
        <v>-7.5999999999999998E-2</v>
      </c>
      <c r="K165" s="154">
        <v>3722416.2</v>
      </c>
      <c r="L165" s="154">
        <v>6461601.5697136298</v>
      </c>
      <c r="M165" s="154">
        <v>1.73586219878197</v>
      </c>
      <c r="N165" s="154">
        <v>5.9008101788398504</v>
      </c>
      <c r="O165" s="154">
        <v>15.11433212539934</v>
      </c>
      <c r="P165" s="154">
        <v>0.55150423450569752</v>
      </c>
      <c r="Q165" s="154" t="b">
        <v>1</v>
      </c>
      <c r="R165" s="154" t="b">
        <v>1</v>
      </c>
      <c r="S165" s="154" t="b">
        <v>1</v>
      </c>
      <c r="T165" s="154" t="b">
        <v>1</v>
      </c>
      <c r="U165" s="154" t="b">
        <v>0</v>
      </c>
      <c r="V165" s="154" t="s">
        <v>2011</v>
      </c>
      <c r="W165" s="154"/>
    </row>
    <row r="166" spans="1:23">
      <c r="A166" s="154" t="s">
        <v>1229</v>
      </c>
      <c r="B166" s="154" t="s">
        <v>1284</v>
      </c>
      <c r="C166" s="154" t="s">
        <v>2015</v>
      </c>
      <c r="D166" s="154" t="s">
        <v>2010</v>
      </c>
      <c r="E166" s="154" t="s">
        <v>2010</v>
      </c>
      <c r="F166" s="154">
        <v>17.236893232920899</v>
      </c>
      <c r="G166" s="154">
        <v>365.33333333333297</v>
      </c>
      <c r="H166" s="154">
        <v>329.97922670934503</v>
      </c>
      <c r="I166" s="154">
        <v>3702207.0067202901</v>
      </c>
      <c r="J166" s="154">
        <v>-9.7000000000000003E-2</v>
      </c>
      <c r="K166" s="154">
        <v>3753962.1</v>
      </c>
      <c r="L166" s="154">
        <v>6589494.9067343203</v>
      </c>
      <c r="M166" s="154">
        <v>1.75534401552278</v>
      </c>
      <c r="N166" s="154">
        <v>5.9008101788398504</v>
      </c>
      <c r="O166" s="154">
        <v>15.124439688088797</v>
      </c>
      <c r="P166" s="154">
        <v>0.56266485794927223</v>
      </c>
      <c r="Q166" s="154" t="b">
        <v>1</v>
      </c>
      <c r="R166" s="154" t="b">
        <v>1</v>
      </c>
      <c r="S166" s="154" t="b">
        <v>1</v>
      </c>
      <c r="T166" s="154" t="b">
        <v>1</v>
      </c>
      <c r="U166" s="154" t="b">
        <v>0</v>
      </c>
      <c r="V166" s="154" t="s">
        <v>2011</v>
      </c>
      <c r="W166" s="154"/>
    </row>
    <row r="167" spans="1:23">
      <c r="A167" s="154" t="s">
        <v>1230</v>
      </c>
      <c r="B167" s="154" t="s">
        <v>1284</v>
      </c>
      <c r="C167" s="154" t="s">
        <v>2015</v>
      </c>
      <c r="D167" s="154" t="s">
        <v>2010</v>
      </c>
      <c r="E167" s="154" t="s">
        <v>2010</v>
      </c>
      <c r="F167" s="154">
        <v>17.236893232920899</v>
      </c>
      <c r="G167" s="154">
        <v>365.33333333333297</v>
      </c>
      <c r="H167" s="154">
        <v>327.72936386354797</v>
      </c>
      <c r="I167" s="154">
        <v>3676964.6359355198</v>
      </c>
      <c r="J167" s="154">
        <v>-0.13800000000000001</v>
      </c>
      <c r="K167" s="154">
        <v>3659324.4</v>
      </c>
      <c r="L167" s="154">
        <v>6577232.2883574301</v>
      </c>
      <c r="M167" s="154">
        <v>1.7973897827581</v>
      </c>
      <c r="N167" s="154">
        <v>5.9008101788398504</v>
      </c>
      <c r="O167" s="154">
        <v>15.117598142596561</v>
      </c>
      <c r="P167" s="154">
        <v>0.58633549176959798</v>
      </c>
      <c r="Q167" s="154" t="b">
        <v>1</v>
      </c>
      <c r="R167" s="154" t="b">
        <v>1</v>
      </c>
      <c r="S167" s="154" t="b">
        <v>1</v>
      </c>
      <c r="T167" s="154" t="b">
        <v>1</v>
      </c>
      <c r="U167" s="154" t="b">
        <v>0</v>
      </c>
      <c r="V167" s="154" t="s">
        <v>2011</v>
      </c>
      <c r="W167" s="154"/>
    </row>
    <row r="168" spans="1:23">
      <c r="A168" s="154" t="s">
        <v>1231</v>
      </c>
      <c r="B168" s="154" t="s">
        <v>1286</v>
      </c>
      <c r="C168" s="154" t="s">
        <v>2015</v>
      </c>
      <c r="D168" s="154" t="s">
        <v>2010</v>
      </c>
      <c r="E168" s="154" t="s">
        <v>2010</v>
      </c>
      <c r="F168" s="154">
        <v>18.960582556213001</v>
      </c>
      <c r="G168" s="154">
        <v>365.33333333333297</v>
      </c>
      <c r="H168" s="154">
        <v>335.99053269906699</v>
      </c>
      <c r="I168" s="154">
        <v>5397210.9186108699</v>
      </c>
      <c r="J168" s="154">
        <v>-0.11899999999999999</v>
      </c>
      <c r="K168" s="154">
        <v>2996860.5</v>
      </c>
      <c r="L168" s="154">
        <v>6254584.3992725099</v>
      </c>
      <c r="M168" s="154">
        <v>2.0870455596022901</v>
      </c>
      <c r="N168" s="154">
        <v>5.9008101788398504</v>
      </c>
      <c r="O168" s="154">
        <v>15.50139288155067</v>
      </c>
      <c r="P168" s="154">
        <v>0.735749458044757</v>
      </c>
      <c r="Q168" s="154" t="b">
        <v>1</v>
      </c>
      <c r="R168" s="154" t="b">
        <v>1</v>
      </c>
      <c r="S168" s="154" t="b">
        <v>1</v>
      </c>
      <c r="T168" s="154" t="b">
        <v>1</v>
      </c>
      <c r="U168" s="154" t="b">
        <v>0</v>
      </c>
      <c r="V168" s="154" t="s">
        <v>2011</v>
      </c>
      <c r="W168" s="154"/>
    </row>
    <row r="169" spans="1:23">
      <c r="A169" s="154" t="s">
        <v>1232</v>
      </c>
      <c r="B169" s="154" t="s">
        <v>1286</v>
      </c>
      <c r="C169" s="154" t="s">
        <v>2015</v>
      </c>
      <c r="D169" s="154" t="s">
        <v>2010</v>
      </c>
      <c r="E169" s="154" t="s">
        <v>2010</v>
      </c>
      <c r="F169" s="154">
        <v>18.960582556213001</v>
      </c>
      <c r="G169" s="154">
        <v>365.33333333333297</v>
      </c>
      <c r="H169" s="154">
        <v>336.55358306845602</v>
      </c>
      <c r="I169" s="154">
        <v>5406255.5234602401</v>
      </c>
      <c r="J169" s="154">
        <v>-0.33800000000000002</v>
      </c>
      <c r="K169" s="154">
        <v>2776039.2</v>
      </c>
      <c r="L169" s="154">
        <v>6377046.1853391696</v>
      </c>
      <c r="M169" s="154">
        <v>2.2971744006133501</v>
      </c>
      <c r="N169" s="154">
        <v>5.9008101788398504</v>
      </c>
      <c r="O169" s="154">
        <v>15.503067271342312</v>
      </c>
      <c r="P169" s="154">
        <v>0.83167984621151847</v>
      </c>
      <c r="Q169" s="154" t="b">
        <v>1</v>
      </c>
      <c r="R169" s="154" t="b">
        <v>1</v>
      </c>
      <c r="S169" s="154" t="b">
        <v>1</v>
      </c>
      <c r="T169" s="154" t="b">
        <v>1</v>
      </c>
      <c r="U169" s="154" t="b">
        <v>0</v>
      </c>
      <c r="V169" s="154" t="s">
        <v>2011</v>
      </c>
      <c r="W169" s="154"/>
    </row>
    <row r="170" spans="1:23">
      <c r="A170" s="154" t="s">
        <v>1233</v>
      </c>
      <c r="B170" s="154" t="s">
        <v>1286</v>
      </c>
      <c r="C170" s="154" t="s">
        <v>2015</v>
      </c>
      <c r="D170" s="154" t="s">
        <v>2010</v>
      </c>
      <c r="E170" s="154" t="s">
        <v>2010</v>
      </c>
      <c r="F170" s="154">
        <v>18.960582556213001</v>
      </c>
      <c r="G170" s="154">
        <v>365.33333333333297</v>
      </c>
      <c r="H170" s="154">
        <v>335.42749733589602</v>
      </c>
      <c r="I170" s="154">
        <v>5388166.55481508</v>
      </c>
      <c r="J170" s="154">
        <v>-0.23100000000000001</v>
      </c>
      <c r="K170" s="154">
        <v>3533140.8</v>
      </c>
      <c r="L170" s="154">
        <v>7244332.8129443796</v>
      </c>
      <c r="M170" s="154">
        <v>2.0503945987503198</v>
      </c>
      <c r="N170" s="154">
        <v>5.9008101788398504</v>
      </c>
      <c r="O170" s="154">
        <v>15.499715728212623</v>
      </c>
      <c r="P170" s="154">
        <v>0.71803226182231161</v>
      </c>
      <c r="Q170" s="154" t="b">
        <v>1</v>
      </c>
      <c r="R170" s="154" t="b">
        <v>1</v>
      </c>
      <c r="S170" s="154" t="b">
        <v>1</v>
      </c>
      <c r="T170" s="154" t="b">
        <v>1</v>
      </c>
      <c r="U170" s="154" t="b">
        <v>0</v>
      </c>
      <c r="V170" s="154" t="s">
        <v>2011</v>
      </c>
      <c r="W170" s="154"/>
    </row>
    <row r="171" spans="1:23">
      <c r="A171" s="154" t="s">
        <v>1234</v>
      </c>
      <c r="B171" s="154" t="s">
        <v>1286</v>
      </c>
      <c r="C171" s="154" t="s">
        <v>2015</v>
      </c>
      <c r="D171" s="154" t="s">
        <v>2010</v>
      </c>
      <c r="E171" s="154" t="s">
        <v>2010</v>
      </c>
      <c r="F171" s="154">
        <v>18.960582556213001</v>
      </c>
      <c r="G171" s="154">
        <v>365.33333333333297</v>
      </c>
      <c r="H171" s="154">
        <v>338.18651099653101</v>
      </c>
      <c r="I171" s="154">
        <v>5432486.19243747</v>
      </c>
      <c r="J171" s="154">
        <v>-0.35099999999999998</v>
      </c>
      <c r="K171" s="154">
        <v>3533140.8</v>
      </c>
      <c r="L171" s="154">
        <v>7530132.0858280696</v>
      </c>
      <c r="M171" s="154">
        <v>2.1312855932115902</v>
      </c>
      <c r="N171" s="154">
        <v>5.9008101788398504</v>
      </c>
      <c r="O171" s="154">
        <v>15.507907449450489</v>
      </c>
      <c r="P171" s="154">
        <v>0.75672536253737499</v>
      </c>
      <c r="Q171" s="154" t="b">
        <v>1</v>
      </c>
      <c r="R171" s="154" t="b">
        <v>1</v>
      </c>
      <c r="S171" s="154" t="b">
        <v>1</v>
      </c>
      <c r="T171" s="154" t="b">
        <v>1</v>
      </c>
      <c r="U171" s="154" t="b">
        <v>0</v>
      </c>
      <c r="V171" s="154" t="s">
        <v>2011</v>
      </c>
      <c r="W171" s="154"/>
    </row>
    <row r="172" spans="1:23">
      <c r="A172" s="154" t="s">
        <v>1235</v>
      </c>
      <c r="B172" s="154" t="s">
        <v>1286</v>
      </c>
      <c r="C172" s="154" t="s">
        <v>2015</v>
      </c>
      <c r="D172" s="154" t="s">
        <v>2010</v>
      </c>
      <c r="E172" s="154" t="s">
        <v>2010</v>
      </c>
      <c r="F172" s="154">
        <v>18.960582556213001</v>
      </c>
      <c r="G172" s="154">
        <v>365.33333333333297</v>
      </c>
      <c r="H172" s="154">
        <v>334.86447729169299</v>
      </c>
      <c r="I172" s="154">
        <v>5379122.4370967699</v>
      </c>
      <c r="J172" s="154">
        <v>-0.38700000000000001</v>
      </c>
      <c r="K172" s="154">
        <v>3564686.7</v>
      </c>
      <c r="L172" s="154">
        <v>7706849.9348938297</v>
      </c>
      <c r="M172" s="154">
        <v>2.1619992396228902</v>
      </c>
      <c r="N172" s="154">
        <v>5.9008101788398504</v>
      </c>
      <c r="O172" s="154">
        <v>15.498035803051872</v>
      </c>
      <c r="P172" s="154">
        <v>0.7710333675161638</v>
      </c>
      <c r="Q172" s="154" t="b">
        <v>1</v>
      </c>
      <c r="R172" s="154" t="b">
        <v>1</v>
      </c>
      <c r="S172" s="154" t="b">
        <v>1</v>
      </c>
      <c r="T172" s="154" t="b">
        <v>1</v>
      </c>
      <c r="U172" s="154" t="b">
        <v>0</v>
      </c>
      <c r="V172" s="154" t="s">
        <v>2011</v>
      </c>
      <c r="W172" s="154"/>
    </row>
    <row r="173" spans="1:23">
      <c r="A173" s="154"/>
      <c r="B173" s="154"/>
      <c r="C173" s="154"/>
      <c r="D173" s="154"/>
      <c r="E173" s="154"/>
      <c r="F173" s="154"/>
      <c r="G173" s="154"/>
      <c r="H173" s="154"/>
      <c r="I173" s="154"/>
      <c r="J173" s="154"/>
      <c r="K173" s="154"/>
      <c r="L173" s="154"/>
      <c r="M173" s="154"/>
      <c r="N173" s="154"/>
      <c r="O173" s="154"/>
      <c r="P173" s="154"/>
      <c r="Q173" s="154"/>
      <c r="R173" s="154"/>
      <c r="S173" s="154"/>
      <c r="T173" s="154"/>
      <c r="U173" s="154"/>
      <c r="V173" s="154"/>
      <c r="W173" s="154"/>
    </row>
    <row r="174" spans="1:23">
      <c r="A174" s="154"/>
      <c r="B174" s="154"/>
      <c r="C174" s="154"/>
      <c r="D174" s="154"/>
      <c r="E174" s="154"/>
      <c r="F174" s="154"/>
      <c r="G174" s="154"/>
      <c r="H174" s="154"/>
      <c r="I174" s="154"/>
      <c r="J174" s="154"/>
      <c r="K174" s="154"/>
      <c r="L174" s="154"/>
      <c r="M174" s="154"/>
      <c r="N174" s="154"/>
      <c r="O174" s="154"/>
      <c r="P174" s="154"/>
      <c r="Q174" s="154"/>
      <c r="R174" s="154"/>
      <c r="S174" s="154"/>
      <c r="T174" s="154"/>
      <c r="U174" s="154"/>
      <c r="V174" s="154"/>
      <c r="W174" s="154"/>
    </row>
    <row r="175" spans="1:23">
      <c r="A175" s="133" t="s">
        <v>2420</v>
      </c>
      <c r="B175" s="133"/>
      <c r="C175" s="133"/>
      <c r="D175" s="133"/>
      <c r="E175" s="133"/>
      <c r="F175" s="133"/>
      <c r="G175" s="133"/>
      <c r="H175" s="133"/>
      <c r="I175" s="133"/>
      <c r="J175" s="133"/>
      <c r="K175" s="133"/>
      <c r="L175" s="133"/>
      <c r="M175" s="133"/>
      <c r="N175" s="133"/>
      <c r="O175" s="133"/>
      <c r="P175" s="133"/>
      <c r="Q175" s="133"/>
      <c r="R175" s="133"/>
      <c r="S175" s="133"/>
      <c r="T175" s="133"/>
      <c r="U175" s="133"/>
      <c r="V175" s="133"/>
      <c r="W175" s="133"/>
    </row>
    <row r="176" spans="1:23">
      <c r="A176" s="159" t="s">
        <v>1436</v>
      </c>
      <c r="B176" s="159" t="s">
        <v>1980</v>
      </c>
      <c r="C176" s="159" t="s">
        <v>1982</v>
      </c>
      <c r="D176" s="159" t="s">
        <v>1979</v>
      </c>
      <c r="E176" s="159" t="s">
        <v>1772</v>
      </c>
      <c r="F176" s="159" t="s">
        <v>1983</v>
      </c>
      <c r="G176" s="159" t="s">
        <v>1984</v>
      </c>
      <c r="H176" s="159" t="s">
        <v>592</v>
      </c>
      <c r="I176" s="159" t="s">
        <v>1985</v>
      </c>
      <c r="J176" s="159" t="s">
        <v>1986</v>
      </c>
      <c r="K176" s="159" t="s">
        <v>1252</v>
      </c>
      <c r="L176" s="159" t="s">
        <v>2421</v>
      </c>
      <c r="M176" s="159" t="s">
        <v>2422</v>
      </c>
      <c r="N176" s="159" t="s">
        <v>2423</v>
      </c>
      <c r="O176" s="159" t="s">
        <v>2424</v>
      </c>
      <c r="P176" s="159" t="s">
        <v>2425</v>
      </c>
      <c r="Q176" s="159" t="s">
        <v>2426</v>
      </c>
      <c r="R176" s="159" t="s">
        <v>2427</v>
      </c>
      <c r="S176" s="159" t="s">
        <v>2428</v>
      </c>
      <c r="T176" s="159" t="s">
        <v>2429</v>
      </c>
      <c r="U176" s="159" t="s">
        <v>2430</v>
      </c>
      <c r="V176" s="159" t="s">
        <v>1989</v>
      </c>
      <c r="W176" s="159" t="s">
        <v>1778</v>
      </c>
    </row>
    <row r="177" spans="1:23">
      <c r="A177" s="154" t="s">
        <v>603</v>
      </c>
      <c r="B177" s="154" t="s">
        <v>1999</v>
      </c>
      <c r="C177" s="154" t="s">
        <v>1998</v>
      </c>
      <c r="D177" s="154" t="s">
        <v>1998</v>
      </c>
      <c r="E177" s="154">
        <v>80</v>
      </c>
      <c r="F177" s="154">
        <v>108.669709244323</v>
      </c>
      <c r="G177" s="154">
        <v>834556.37775159604</v>
      </c>
      <c r="H177" s="154">
        <v>-0.05</v>
      </c>
      <c r="I177" s="154">
        <v>4038400</v>
      </c>
      <c r="J177" s="154">
        <v>4684519.0571490703</v>
      </c>
      <c r="K177" s="154">
        <v>1.15999382358089</v>
      </c>
      <c r="L177" s="154">
        <v>1.0387370935746334</v>
      </c>
      <c r="M177" s="154">
        <v>1.1167347645100192</v>
      </c>
      <c r="N177" s="154">
        <v>1.0100026572644052</v>
      </c>
      <c r="O177" s="154">
        <v>1.1485057145520154</v>
      </c>
      <c r="P177" s="154">
        <v>1</v>
      </c>
      <c r="Q177" s="154">
        <v>1.15999382358089</v>
      </c>
      <c r="R177" s="154">
        <v>1.0944836268865044</v>
      </c>
      <c r="S177" s="154">
        <v>1.0598548896347983</v>
      </c>
      <c r="T177" s="154">
        <v>1.1993141079186329</v>
      </c>
      <c r="U177" s="154">
        <v>0.96721435687437896</v>
      </c>
      <c r="V177" s="154" t="b">
        <v>0</v>
      </c>
      <c r="W177" s="154" t="s">
        <v>2001</v>
      </c>
    </row>
    <row r="178" spans="1:23">
      <c r="A178" s="154" t="s">
        <v>605</v>
      </c>
      <c r="B178" s="154" t="s">
        <v>1999</v>
      </c>
      <c r="C178" s="154" t="s">
        <v>1998</v>
      </c>
      <c r="D178" s="154" t="s">
        <v>1998</v>
      </c>
      <c r="E178" s="154">
        <v>80</v>
      </c>
      <c r="F178" s="154">
        <v>109.229609981511</v>
      </c>
      <c r="G178" s="154">
        <v>838856.27635606902</v>
      </c>
      <c r="H178" s="154">
        <v>-5.5E-2</v>
      </c>
      <c r="I178" s="154">
        <v>4038400</v>
      </c>
      <c r="J178" s="154">
        <v>4746671.5879564397</v>
      </c>
      <c r="K178" s="154">
        <v>1.1753842085866799</v>
      </c>
      <c r="L178" s="154">
        <v>1.0387370935746334</v>
      </c>
      <c r="M178" s="154">
        <v>1.1315512037235516</v>
      </c>
      <c r="N178" s="154">
        <v>1.0100026572644052</v>
      </c>
      <c r="O178" s="154">
        <v>1.1637436794178453</v>
      </c>
      <c r="P178" s="154">
        <v>1</v>
      </c>
      <c r="Q178" s="154">
        <v>1.1753842085866799</v>
      </c>
      <c r="R178" s="154">
        <v>1.0948584820378453</v>
      </c>
      <c r="S178" s="154">
        <v>1.0735489817816026</v>
      </c>
      <c r="T178" s="154">
        <v>1.2003147243915231</v>
      </c>
      <c r="U178" s="154">
        <v>0.97923001751271421</v>
      </c>
      <c r="V178" s="154" t="b">
        <v>0</v>
      </c>
      <c r="W178" s="154" t="s">
        <v>2001</v>
      </c>
    </row>
    <row r="179" spans="1:23">
      <c r="A179" s="154" t="s">
        <v>606</v>
      </c>
      <c r="B179" s="154" t="s">
        <v>1999</v>
      </c>
      <c r="C179" s="154" t="s">
        <v>1998</v>
      </c>
      <c r="D179" s="154" t="s">
        <v>1998</v>
      </c>
      <c r="E179" s="154">
        <v>80</v>
      </c>
      <c r="F179" s="154">
        <v>113.109650695185</v>
      </c>
      <c r="G179" s="154">
        <v>868654.02538889402</v>
      </c>
      <c r="H179" s="154">
        <v>-3.3000000000000002E-2</v>
      </c>
      <c r="I179" s="154">
        <v>5395050</v>
      </c>
      <c r="J179" s="154">
        <v>5610425.4715190902</v>
      </c>
      <c r="K179" s="154">
        <v>1.0399209407733201</v>
      </c>
      <c r="L179" s="154">
        <v>1.0387370935746334</v>
      </c>
      <c r="M179" s="154">
        <v>1.0011396985878425</v>
      </c>
      <c r="N179" s="154">
        <v>1.0100026572644052</v>
      </c>
      <c r="O179" s="154">
        <v>1.0296219849460087</v>
      </c>
      <c r="P179" s="154">
        <v>1</v>
      </c>
      <c r="Q179" s="154">
        <v>1.0399209407733201</v>
      </c>
      <c r="R179" s="154">
        <v>1.0974079590082608</v>
      </c>
      <c r="S179" s="154">
        <v>0.94761563576876884</v>
      </c>
      <c r="T179" s="154">
        <v>1.2071332023143753</v>
      </c>
      <c r="U179" s="154">
        <v>0.86147985887517009</v>
      </c>
      <c r="V179" s="154" t="b">
        <v>0</v>
      </c>
      <c r="W179" s="154" t="s">
        <v>2001</v>
      </c>
    </row>
    <row r="180" spans="1:23">
      <c r="A180" s="154" t="s">
        <v>607</v>
      </c>
      <c r="B180" s="154" t="s">
        <v>1999</v>
      </c>
      <c r="C180" s="154" t="s">
        <v>1998</v>
      </c>
      <c r="D180" s="154" t="s">
        <v>1998</v>
      </c>
      <c r="E180" s="154">
        <v>80</v>
      </c>
      <c r="F180" s="154">
        <v>149.73824816216</v>
      </c>
      <c r="G180" s="154">
        <v>1149952.5568447199</v>
      </c>
      <c r="H180" s="154">
        <v>-7.4999999999999997E-2</v>
      </c>
      <c r="I180" s="154">
        <v>6688600</v>
      </c>
      <c r="J180" s="154">
        <v>6795606.26505493</v>
      </c>
      <c r="K180" s="154">
        <v>1.0159983053336901</v>
      </c>
      <c r="L180" s="154">
        <v>1.0387370935746334</v>
      </c>
      <c r="M180" s="154">
        <v>0.97810919781184313</v>
      </c>
      <c r="N180" s="154">
        <v>1.0100026572644052</v>
      </c>
      <c r="O180" s="154">
        <v>1.0059362695990564</v>
      </c>
      <c r="P180" s="154">
        <v>1</v>
      </c>
      <c r="Q180" s="154">
        <v>1.0159983053336901</v>
      </c>
      <c r="R180" s="154">
        <v>1.1181145303564057</v>
      </c>
      <c r="S180" s="154">
        <v>0.90867105090731137</v>
      </c>
      <c r="T180" s="154">
        <v>1.2633578454300314</v>
      </c>
      <c r="U180" s="154">
        <v>0.80420469070491807</v>
      </c>
      <c r="V180" s="154" t="b">
        <v>0</v>
      </c>
      <c r="W180" s="154" t="s">
        <v>2001</v>
      </c>
    </row>
    <row r="181" spans="1:23">
      <c r="A181" s="154" t="s">
        <v>608</v>
      </c>
      <c r="B181" s="154" t="s">
        <v>1999</v>
      </c>
      <c r="C181" s="154" t="s">
        <v>1998</v>
      </c>
      <c r="D181" s="154" t="s">
        <v>1998</v>
      </c>
      <c r="E181" s="154">
        <v>80</v>
      </c>
      <c r="F181" s="154">
        <v>116.95802495999</v>
      </c>
      <c r="G181" s="154">
        <v>898208.58395909599</v>
      </c>
      <c r="H181" s="154">
        <v>-3.5999999999999997E-2</v>
      </c>
      <c r="I181" s="154">
        <v>5679000</v>
      </c>
      <c r="J181" s="154">
        <v>5794042.0075119296</v>
      </c>
      <c r="K181" s="154">
        <v>1.02025744101284</v>
      </c>
      <c r="L181" s="154">
        <v>1.0387370935746334</v>
      </c>
      <c r="M181" s="154">
        <v>0.98220949971257998</v>
      </c>
      <c r="N181" s="154">
        <v>1.0100026572644052</v>
      </c>
      <c r="O181" s="154">
        <v>1.0101532245233986</v>
      </c>
      <c r="P181" s="154">
        <v>1</v>
      </c>
      <c r="Q181" s="154">
        <v>1.02025744101284</v>
      </c>
      <c r="R181" s="154">
        <v>1.0998572378975271</v>
      </c>
      <c r="S181" s="154">
        <v>0.92762715546896879</v>
      </c>
      <c r="T181" s="154">
        <v>1.2137051547539093</v>
      </c>
      <c r="U181" s="154">
        <v>0.84061391435690758</v>
      </c>
      <c r="V181" s="154" t="b">
        <v>0</v>
      </c>
      <c r="W181" s="154" t="s">
        <v>2001</v>
      </c>
    </row>
    <row r="182" spans="1:23">
      <c r="A182" s="154" t="s">
        <v>609</v>
      </c>
      <c r="B182" s="154" t="s">
        <v>1999</v>
      </c>
      <c r="C182" s="154" t="s">
        <v>1998</v>
      </c>
      <c r="D182" s="154" t="s">
        <v>1998</v>
      </c>
      <c r="E182" s="154">
        <v>80</v>
      </c>
      <c r="F182" s="154">
        <v>116.392420202586</v>
      </c>
      <c r="G182" s="154">
        <v>893864.87989601702</v>
      </c>
      <c r="H182" s="154">
        <v>-4.8000000000000001E-2</v>
      </c>
      <c r="I182" s="154">
        <v>5521250</v>
      </c>
      <c r="J182" s="154">
        <v>5786302.2219899697</v>
      </c>
      <c r="K182" s="154">
        <v>1.04800583599547</v>
      </c>
      <c r="L182" s="154">
        <v>1.0387370935746334</v>
      </c>
      <c r="M182" s="154">
        <v>1.0089230879287654</v>
      </c>
      <c r="N182" s="154">
        <v>1.0100026572644052</v>
      </c>
      <c r="O182" s="154">
        <v>1.0376268106402775</v>
      </c>
      <c r="P182" s="154">
        <v>1</v>
      </c>
      <c r="Q182" s="154">
        <v>1.04800583599547</v>
      </c>
      <c r="R182" s="154">
        <v>1.099502019723003</v>
      </c>
      <c r="S182" s="154">
        <v>0.95316408446388634</v>
      </c>
      <c r="T182" s="154">
        <v>1.2127507224572134</v>
      </c>
      <c r="U182" s="154">
        <v>0.86415601870106851</v>
      </c>
      <c r="V182" s="154" t="b">
        <v>0</v>
      </c>
      <c r="W182" s="154" t="s">
        <v>2001</v>
      </c>
    </row>
    <row r="183" spans="1:23">
      <c r="A183" s="154" t="s">
        <v>610</v>
      </c>
      <c r="B183" s="154" t="s">
        <v>1999</v>
      </c>
      <c r="C183" s="154" t="s">
        <v>1998</v>
      </c>
      <c r="D183" s="154" t="s">
        <v>1998</v>
      </c>
      <c r="E183" s="154">
        <v>80</v>
      </c>
      <c r="F183" s="154">
        <v>149.73824816216</v>
      </c>
      <c r="G183" s="154">
        <v>1149952.5568447199</v>
      </c>
      <c r="H183" s="154">
        <v>-7.0999999999999994E-2</v>
      </c>
      <c r="I183" s="154">
        <v>6751700</v>
      </c>
      <c r="J183" s="154">
        <v>6881756.9735596702</v>
      </c>
      <c r="K183" s="154">
        <v>1.0192628484025801</v>
      </c>
      <c r="L183" s="154">
        <v>1.0387370935746334</v>
      </c>
      <c r="M183" s="154">
        <v>0.98125199793815387</v>
      </c>
      <c r="N183" s="154">
        <v>1.0100026572644052</v>
      </c>
      <c r="O183" s="154">
        <v>1.0091684819555387</v>
      </c>
      <c r="P183" s="154">
        <v>1</v>
      </c>
      <c r="Q183" s="154">
        <v>1.0192628484025801</v>
      </c>
      <c r="R183" s="154">
        <v>1.1181145303564057</v>
      </c>
      <c r="S183" s="154">
        <v>0.91159073666423418</v>
      </c>
      <c r="T183" s="154">
        <v>1.2633578454300314</v>
      </c>
      <c r="U183" s="154">
        <v>0.8067887115986806</v>
      </c>
      <c r="V183" s="154" t="b">
        <v>0</v>
      </c>
      <c r="W183" s="154" t="s">
        <v>2001</v>
      </c>
    </row>
    <row r="184" spans="1:23">
      <c r="A184" s="154" t="s">
        <v>611</v>
      </c>
      <c r="B184" s="154" t="s">
        <v>1999</v>
      </c>
      <c r="C184" s="154" t="s">
        <v>1998</v>
      </c>
      <c r="D184" s="154" t="s">
        <v>1998</v>
      </c>
      <c r="E184" s="154">
        <v>80</v>
      </c>
      <c r="F184" s="154">
        <v>80.747335277052002</v>
      </c>
      <c r="G184" s="154">
        <v>620119.48049295601</v>
      </c>
      <c r="H184" s="154">
        <v>-2.7E-2</v>
      </c>
      <c r="I184" s="154">
        <v>4164600</v>
      </c>
      <c r="J184" s="154">
        <v>4879564.8780498998</v>
      </c>
      <c r="K184" s="154">
        <v>1.1716767223862801</v>
      </c>
      <c r="L184" s="154">
        <v>1.0387370935746334</v>
      </c>
      <c r="M184" s="154">
        <v>1.1279819789184171</v>
      </c>
      <c r="N184" s="154">
        <v>1.0100026572644052</v>
      </c>
      <c r="O184" s="154">
        <v>1.1600729106592349</v>
      </c>
      <c r="P184" s="154">
        <v>1</v>
      </c>
      <c r="Q184" s="154">
        <v>1.1716767223862801</v>
      </c>
      <c r="R184" s="154">
        <v>1.0730373471229344</v>
      </c>
      <c r="S184" s="154">
        <v>1.0919253887367677</v>
      </c>
      <c r="T184" s="154">
        <v>1.1428833317306568</v>
      </c>
      <c r="U184" s="154">
        <v>1.0251936395047618</v>
      </c>
      <c r="V184" s="154" t="b">
        <v>0</v>
      </c>
      <c r="W184" s="154" t="s">
        <v>2001</v>
      </c>
    </row>
    <row r="185" spans="1:23">
      <c r="A185" s="154" t="s">
        <v>612</v>
      </c>
      <c r="B185" s="154" t="s">
        <v>1999</v>
      </c>
      <c r="C185" s="154" t="s">
        <v>1998</v>
      </c>
      <c r="D185" s="154" t="s">
        <v>1998</v>
      </c>
      <c r="E185" s="154">
        <v>80</v>
      </c>
      <c r="F185" s="154">
        <v>75.772394947606003</v>
      </c>
      <c r="G185" s="154">
        <v>581913.174340631</v>
      </c>
      <c r="H185" s="154">
        <v>-2.5999999999999999E-2</v>
      </c>
      <c r="I185" s="154">
        <v>3943750</v>
      </c>
      <c r="J185" s="154">
        <v>4765233.3649660004</v>
      </c>
      <c r="K185" s="154">
        <v>1.2083000608471599</v>
      </c>
      <c r="L185" s="154">
        <v>1.0387370935746334</v>
      </c>
      <c r="M185" s="154">
        <v>1.1632395418642507</v>
      </c>
      <c r="N185" s="154">
        <v>1.0100026572644052</v>
      </c>
      <c r="O185" s="154">
        <v>1.196333546408525</v>
      </c>
      <c r="P185" s="154">
        <v>1</v>
      </c>
      <c r="Q185" s="154">
        <v>1.2083000608471599</v>
      </c>
      <c r="R185" s="154">
        <v>1.068500189385958</v>
      </c>
      <c r="S185" s="154">
        <v>1.1308374793471414</v>
      </c>
      <c r="T185" s="154">
        <v>1.1311498870072316</v>
      </c>
      <c r="U185" s="154">
        <v>1.0682050846895723</v>
      </c>
      <c r="V185" s="154" t="b">
        <v>0</v>
      </c>
      <c r="W185" s="154" t="s">
        <v>2001</v>
      </c>
    </row>
    <row r="186" spans="1:23">
      <c r="A186" s="154" t="s">
        <v>613</v>
      </c>
      <c r="B186" s="154" t="s">
        <v>1999</v>
      </c>
      <c r="C186" s="154" t="s">
        <v>1998</v>
      </c>
      <c r="D186" s="154" t="s">
        <v>1998</v>
      </c>
      <c r="E186" s="154">
        <v>80</v>
      </c>
      <c r="F186" s="154">
        <v>67.303353633146997</v>
      </c>
      <c r="G186" s="154">
        <v>516873.04041947803</v>
      </c>
      <c r="H186" s="154">
        <v>1E-3</v>
      </c>
      <c r="I186" s="154">
        <v>4417000</v>
      </c>
      <c r="J186" s="154">
        <v>5027724.60422651</v>
      </c>
      <c r="K186" s="154">
        <v>1.13826683364875</v>
      </c>
      <c r="L186" s="154">
        <v>1.0387370935746334</v>
      </c>
      <c r="M186" s="154">
        <v>1.095818028151476</v>
      </c>
      <c r="N186" s="154">
        <v>1.0100026572644052</v>
      </c>
      <c r="O186" s="154">
        <v>1.1269938999286879</v>
      </c>
      <c r="P186" s="154">
        <v>1</v>
      </c>
      <c r="Q186" s="154">
        <v>1.13826683364875</v>
      </c>
      <c r="R186" s="154">
        <v>1.0600947441572766</v>
      </c>
      <c r="S186" s="154">
        <v>1.073740663202341</v>
      </c>
      <c r="T186" s="154">
        <v>1.1096010469509925</v>
      </c>
      <c r="U186" s="154">
        <v>1.0258343183584104</v>
      </c>
      <c r="V186" s="154" t="b">
        <v>0</v>
      </c>
      <c r="W186" s="154" t="s">
        <v>2001</v>
      </c>
    </row>
    <row r="187" spans="1:23">
      <c r="A187" s="154" t="s">
        <v>614</v>
      </c>
      <c r="B187" s="154" t="s">
        <v>1999</v>
      </c>
      <c r="C187" s="154" t="s">
        <v>1998</v>
      </c>
      <c r="D187" s="154" t="s">
        <v>1998</v>
      </c>
      <c r="E187" s="154">
        <v>80</v>
      </c>
      <c r="F187" s="154">
        <v>74.620793318286005</v>
      </c>
      <c r="G187" s="154">
        <v>573069.15983961395</v>
      </c>
      <c r="H187" s="154">
        <v>-1.7999999999999999E-2</v>
      </c>
      <c r="I187" s="154">
        <v>4858700</v>
      </c>
      <c r="J187" s="154">
        <v>5453404.6702856198</v>
      </c>
      <c r="K187" s="154">
        <v>1.1223999568373499</v>
      </c>
      <c r="L187" s="154">
        <v>1.0387370935746334</v>
      </c>
      <c r="M187" s="154">
        <v>1.0805428666986421</v>
      </c>
      <c r="N187" s="154">
        <v>1.0100026572644052</v>
      </c>
      <c r="O187" s="154">
        <v>1.1112841622391105</v>
      </c>
      <c r="P187" s="154">
        <v>1</v>
      </c>
      <c r="Q187" s="154">
        <v>1.1223999568373499</v>
      </c>
      <c r="R187" s="154">
        <v>1.0674103578993133</v>
      </c>
      <c r="S187" s="154">
        <v>1.0515168309273835</v>
      </c>
      <c r="T187" s="154">
        <v>1.1283421226330057</v>
      </c>
      <c r="U187" s="154">
        <v>0.99473371978545866</v>
      </c>
      <c r="V187" s="154" t="b">
        <v>0</v>
      </c>
      <c r="W187" s="154" t="s">
        <v>2001</v>
      </c>
    </row>
    <row r="188" spans="1:23">
      <c r="A188" s="154" t="s">
        <v>615</v>
      </c>
      <c r="B188" s="154" t="s">
        <v>1999</v>
      </c>
      <c r="C188" s="154" t="s">
        <v>1998</v>
      </c>
      <c r="D188" s="154" t="s">
        <v>1998</v>
      </c>
      <c r="E188" s="154">
        <v>80</v>
      </c>
      <c r="F188" s="154">
        <v>75.772394947606003</v>
      </c>
      <c r="G188" s="154">
        <v>581913.174340631</v>
      </c>
      <c r="H188" s="154">
        <v>-2.5999999999999999E-2</v>
      </c>
      <c r="I188" s="154">
        <v>4890250</v>
      </c>
      <c r="J188" s="154">
        <v>5546902.3455865001</v>
      </c>
      <c r="K188" s="154">
        <v>1.13427786832708</v>
      </c>
      <c r="L188" s="154">
        <v>1.0387370935746334</v>
      </c>
      <c r="M188" s="154">
        <v>1.0919778212826305</v>
      </c>
      <c r="N188" s="154">
        <v>1.0100026572644052</v>
      </c>
      <c r="O188" s="154">
        <v>1.1230444397040247</v>
      </c>
      <c r="P188" s="154">
        <v>1</v>
      </c>
      <c r="Q188" s="154">
        <v>1.13427786832708</v>
      </c>
      <c r="R188" s="154">
        <v>1.068500189385958</v>
      </c>
      <c r="S188" s="154">
        <v>1.0615607555286657</v>
      </c>
      <c r="T188" s="154">
        <v>1.1311498870072316</v>
      </c>
      <c r="U188" s="154">
        <v>1.0027653110836834</v>
      </c>
      <c r="V188" s="154" t="b">
        <v>0</v>
      </c>
      <c r="W188" s="154" t="s">
        <v>2001</v>
      </c>
    </row>
    <row r="189" spans="1:23">
      <c r="A189" s="154" t="s">
        <v>616</v>
      </c>
      <c r="B189" s="154" t="s">
        <v>1999</v>
      </c>
      <c r="C189" s="154" t="s">
        <v>1998</v>
      </c>
      <c r="D189" s="154" t="s">
        <v>1998</v>
      </c>
      <c r="E189" s="154">
        <v>80</v>
      </c>
      <c r="F189" s="154">
        <v>81.330299659950995</v>
      </c>
      <c r="G189" s="154">
        <v>624596.50216839497</v>
      </c>
      <c r="H189" s="154">
        <v>-1.2E-2</v>
      </c>
      <c r="I189" s="154">
        <v>5426600</v>
      </c>
      <c r="J189" s="154">
        <v>5725139.35943757</v>
      </c>
      <c r="K189" s="154">
        <v>1.0550140713223</v>
      </c>
      <c r="L189" s="154">
        <v>1.0387370935746334</v>
      </c>
      <c r="M189" s="154">
        <v>1.0156699687036805</v>
      </c>
      <c r="N189" s="154">
        <v>1.0100026572644052</v>
      </c>
      <c r="O189" s="154">
        <v>1.04456563924278</v>
      </c>
      <c r="P189" s="154">
        <v>1</v>
      </c>
      <c r="Q189" s="154">
        <v>1.0550140713223</v>
      </c>
      <c r="R189" s="154">
        <v>1.0735518211621016</v>
      </c>
      <c r="S189" s="154">
        <v>0.98273231950765561</v>
      </c>
      <c r="T189" s="154">
        <v>1.1442183084744029</v>
      </c>
      <c r="U189" s="154">
        <v>0.92203914542231036</v>
      </c>
      <c r="V189" s="154" t="b">
        <v>0</v>
      </c>
      <c r="W189" s="154" t="s">
        <v>2001</v>
      </c>
    </row>
    <row r="190" spans="1:23">
      <c r="A190" s="154" t="s">
        <v>617</v>
      </c>
      <c r="B190" s="154" t="s">
        <v>1999</v>
      </c>
      <c r="C190" s="154" t="s">
        <v>1998</v>
      </c>
      <c r="D190" s="154" t="s">
        <v>1998</v>
      </c>
      <c r="E190" s="154">
        <v>64.5833333333333</v>
      </c>
      <c r="F190" s="154">
        <v>6.6892269446740302</v>
      </c>
      <c r="G190" s="154">
        <v>51371.601596487897</v>
      </c>
      <c r="H190" s="154">
        <v>0.13700000000000001</v>
      </c>
      <c r="I190" s="154">
        <v>2075990</v>
      </c>
      <c r="J190" s="154">
        <v>1544070.0352056799</v>
      </c>
      <c r="K190" s="154">
        <v>0.74377527599154003</v>
      </c>
      <c r="L190" s="154">
        <v>0.95902431778050978</v>
      </c>
      <c r="M190" s="154">
        <v>0.77555413580426702</v>
      </c>
      <c r="N190" s="154">
        <v>1.0100026572644052</v>
      </c>
      <c r="O190" s="154">
        <v>0.73640922688862753</v>
      </c>
      <c r="P190" s="154">
        <v>1</v>
      </c>
      <c r="Q190" s="154">
        <v>0.74377527599154003</v>
      </c>
      <c r="R190" s="154">
        <v>0.85778191852086227</v>
      </c>
      <c r="S190" s="154">
        <v>0.8670913433033044</v>
      </c>
      <c r="T190" s="154">
        <v>0.76287632580729325</v>
      </c>
      <c r="U190" s="154">
        <v>0.97496180026881807</v>
      </c>
      <c r="V190" s="154" t="b">
        <v>0</v>
      </c>
      <c r="W190" s="154" t="s">
        <v>2001</v>
      </c>
    </row>
    <row r="191" spans="1:23">
      <c r="A191" s="154" t="s">
        <v>618</v>
      </c>
      <c r="B191" s="154" t="s">
        <v>1999</v>
      </c>
      <c r="C191" s="154" t="s">
        <v>1998</v>
      </c>
      <c r="D191" s="154" t="s">
        <v>1998</v>
      </c>
      <c r="E191" s="154">
        <v>64.5833333333333</v>
      </c>
      <c r="F191" s="154">
        <v>14.391786013197001</v>
      </c>
      <c r="G191" s="154">
        <v>110525.342232635</v>
      </c>
      <c r="H191" s="154">
        <v>6.0999999999999999E-2</v>
      </c>
      <c r="I191" s="154">
        <v>2161175</v>
      </c>
      <c r="J191" s="154">
        <v>2314817.8517901502</v>
      </c>
      <c r="K191" s="154">
        <v>1.0710922770206699</v>
      </c>
      <c r="L191" s="154">
        <v>0.95902431778050978</v>
      </c>
      <c r="M191" s="154">
        <v>1.116856222686325</v>
      </c>
      <c r="N191" s="154">
        <v>1.0100026572644052</v>
      </c>
      <c r="O191" s="154">
        <v>1.0604846129036196</v>
      </c>
      <c r="P191" s="154">
        <v>1</v>
      </c>
      <c r="Q191" s="154">
        <v>1.0710922770206699</v>
      </c>
      <c r="R191" s="154">
        <v>0.90271049650070589</v>
      </c>
      <c r="S191" s="154">
        <v>1.1865291044833135</v>
      </c>
      <c r="T191" s="154">
        <v>0.86387576906796748</v>
      </c>
      <c r="U191" s="154">
        <v>1.2398684109131428</v>
      </c>
      <c r="V191" s="154" t="b">
        <v>0</v>
      </c>
      <c r="W191" s="154" t="s">
        <v>2001</v>
      </c>
    </row>
    <row r="192" spans="1:23">
      <c r="A192" s="154" t="s">
        <v>619</v>
      </c>
      <c r="B192" s="154" t="s">
        <v>1999</v>
      </c>
      <c r="C192" s="154" t="s">
        <v>1998</v>
      </c>
      <c r="D192" s="154" t="s">
        <v>1998</v>
      </c>
      <c r="E192" s="154">
        <v>64.5833333333333</v>
      </c>
      <c r="F192" s="154">
        <v>6.1197360989259604</v>
      </c>
      <c r="G192" s="154">
        <v>46998.053340076804</v>
      </c>
      <c r="H192" s="154">
        <v>7.9000000000000001E-2</v>
      </c>
      <c r="I192" s="154">
        <v>1687925</v>
      </c>
      <c r="J192" s="154">
        <v>1770097.8148254</v>
      </c>
      <c r="K192" s="154">
        <v>1.0486827405396599</v>
      </c>
      <c r="L192" s="154">
        <v>0.95902431778050978</v>
      </c>
      <c r="M192" s="154">
        <v>1.0934892067874238</v>
      </c>
      <c r="N192" s="154">
        <v>1.0100026572644052</v>
      </c>
      <c r="O192" s="154">
        <v>1.0382970113960095</v>
      </c>
      <c r="P192" s="154">
        <v>1</v>
      </c>
      <c r="Q192" s="154">
        <v>1.0486827405396599</v>
      </c>
      <c r="R192" s="154">
        <v>0.85271115958628296</v>
      </c>
      <c r="S192" s="154">
        <v>1.2298217617422271</v>
      </c>
      <c r="T192" s="154">
        <v>0.75193980870194399</v>
      </c>
      <c r="U192" s="154">
        <v>1.3946365498988227</v>
      </c>
      <c r="V192" s="154" t="b">
        <v>0</v>
      </c>
      <c r="W192" s="154" t="s">
        <v>2001</v>
      </c>
    </row>
    <row r="193" spans="1:23">
      <c r="A193" s="154" t="s">
        <v>620</v>
      </c>
      <c r="B193" s="154" t="s">
        <v>1999</v>
      </c>
      <c r="C193" s="154" t="s">
        <v>1998</v>
      </c>
      <c r="D193" s="154" t="s">
        <v>1998</v>
      </c>
      <c r="E193" s="154">
        <v>64.5833333333333</v>
      </c>
      <c r="F193" s="154">
        <v>6.6892269446740302</v>
      </c>
      <c r="G193" s="154">
        <v>51371.601596487897</v>
      </c>
      <c r="H193" s="154">
        <v>7.4999999999999997E-2</v>
      </c>
      <c r="I193" s="154">
        <v>1687925</v>
      </c>
      <c r="J193" s="154">
        <v>1789864.6150422599</v>
      </c>
      <c r="K193" s="154">
        <v>1.06039345056342</v>
      </c>
      <c r="L193" s="154">
        <v>0.95902431778050978</v>
      </c>
      <c r="M193" s="154">
        <v>1.1057002736046475</v>
      </c>
      <c r="N193" s="154">
        <v>1.0100026572644052</v>
      </c>
      <c r="O193" s="154">
        <v>1.0498917432905557</v>
      </c>
      <c r="P193" s="154">
        <v>1</v>
      </c>
      <c r="Q193" s="154">
        <v>1.06039345056342</v>
      </c>
      <c r="R193" s="154">
        <v>0.85778191852086227</v>
      </c>
      <c r="S193" s="154">
        <v>1.2362040137100769</v>
      </c>
      <c r="T193" s="154">
        <v>0.76287632580729325</v>
      </c>
      <c r="U193" s="154">
        <v>1.3899939147296088</v>
      </c>
      <c r="V193" s="154" t="b">
        <v>0</v>
      </c>
      <c r="W193" s="154" t="s">
        <v>2001</v>
      </c>
    </row>
    <row r="194" spans="1:23">
      <c r="A194" s="154" t="s">
        <v>621</v>
      </c>
      <c r="B194" s="154" t="s">
        <v>1999</v>
      </c>
      <c r="C194" s="154" t="s">
        <v>1998</v>
      </c>
      <c r="D194" s="154" t="s">
        <v>1998</v>
      </c>
      <c r="E194" s="154">
        <v>64.5833333333333</v>
      </c>
      <c r="F194" s="154">
        <v>12.720290447549999</v>
      </c>
      <c r="G194" s="154">
        <v>97688.671421656007</v>
      </c>
      <c r="H194" s="154">
        <v>0.107</v>
      </c>
      <c r="I194" s="154">
        <v>2665975</v>
      </c>
      <c r="J194" s="154">
        <v>2198175.3009246201</v>
      </c>
      <c r="K194" s="154">
        <v>0.82452960021178701</v>
      </c>
      <c r="L194" s="154">
        <v>0.95902431778050978</v>
      </c>
      <c r="M194" s="154">
        <v>0.85975880373921409</v>
      </c>
      <c r="N194" s="154">
        <v>1.0100026572644052</v>
      </c>
      <c r="O194" s="154">
        <v>0.81636379298746353</v>
      </c>
      <c r="P194" s="154">
        <v>1</v>
      </c>
      <c r="Q194" s="154">
        <v>0.82452960021178701</v>
      </c>
      <c r="R194" s="154">
        <v>0.89531477295575856</v>
      </c>
      <c r="S194" s="154">
        <v>0.92093822766904199</v>
      </c>
      <c r="T194" s="154">
        <v>0.84674017911407506</v>
      </c>
      <c r="U194" s="154">
        <v>0.97376931029123182</v>
      </c>
      <c r="V194" s="154" t="b">
        <v>0</v>
      </c>
      <c r="W194" s="154" t="s">
        <v>2001</v>
      </c>
    </row>
    <row r="195" spans="1:23">
      <c r="A195" s="154" t="s">
        <v>622</v>
      </c>
      <c r="B195" s="154" t="s">
        <v>1999</v>
      </c>
      <c r="C195" s="154" t="s">
        <v>1998</v>
      </c>
      <c r="D195" s="154" t="s">
        <v>1998</v>
      </c>
      <c r="E195" s="154">
        <v>64.5833333333333</v>
      </c>
      <c r="F195" s="154">
        <v>14.942634646710999</v>
      </c>
      <c r="G195" s="154">
        <v>114755.722929075</v>
      </c>
      <c r="H195" s="154">
        <v>9.2999999999999999E-2</v>
      </c>
      <c r="I195" s="154">
        <v>2688060</v>
      </c>
      <c r="J195" s="154">
        <v>2334307.76208454</v>
      </c>
      <c r="K195" s="154">
        <v>0.86839868235252804</v>
      </c>
      <c r="L195" s="154">
        <v>0.95902431778050978</v>
      </c>
      <c r="M195" s="154">
        <v>0.90550225500254411</v>
      </c>
      <c r="N195" s="154">
        <v>1.0100026572644052</v>
      </c>
      <c r="O195" s="154">
        <v>0.8597984135057507</v>
      </c>
      <c r="P195" s="154">
        <v>1</v>
      </c>
      <c r="Q195" s="154">
        <v>0.86839868235252804</v>
      </c>
      <c r="R195" s="154">
        <v>0.90497264772179764</v>
      </c>
      <c r="S195" s="154">
        <v>0.95958555713110016</v>
      </c>
      <c r="T195" s="154">
        <v>0.86915753145353614</v>
      </c>
      <c r="U195" s="154">
        <v>0.99912691419731581</v>
      </c>
      <c r="V195" s="154" t="b">
        <v>0</v>
      </c>
      <c r="W195" s="154" t="s">
        <v>2001</v>
      </c>
    </row>
    <row r="196" spans="1:23">
      <c r="A196" s="154" t="s">
        <v>623</v>
      </c>
      <c r="B196" s="154" t="s">
        <v>1999</v>
      </c>
      <c r="C196" s="154" t="s">
        <v>1998</v>
      </c>
      <c r="D196" s="154" t="s">
        <v>1998</v>
      </c>
      <c r="E196" s="154">
        <v>64.5833333333333</v>
      </c>
      <c r="F196" s="154">
        <v>15.496278620101</v>
      </c>
      <c r="G196" s="154">
        <v>119007.57114150999</v>
      </c>
      <c r="H196" s="154">
        <v>9.1999999999999998E-2</v>
      </c>
      <c r="I196" s="154">
        <v>2722765</v>
      </c>
      <c r="J196" s="154">
        <v>2370115.5681882999</v>
      </c>
      <c r="K196" s="154">
        <v>0.87048113523873705</v>
      </c>
      <c r="L196" s="154">
        <v>0.95902431778050978</v>
      </c>
      <c r="M196" s="154">
        <v>0.90767368365935697</v>
      </c>
      <c r="N196" s="154">
        <v>1.0100026572644052</v>
      </c>
      <c r="O196" s="154">
        <v>0.86186024262197236</v>
      </c>
      <c r="P196" s="154">
        <v>1</v>
      </c>
      <c r="Q196" s="154">
        <v>0.87048113523873705</v>
      </c>
      <c r="R196" s="154">
        <v>0.90716916709283113</v>
      </c>
      <c r="S196" s="154">
        <v>0.95955767327094377</v>
      </c>
      <c r="T196" s="154">
        <v>0.87430422104792449</v>
      </c>
      <c r="U196" s="154">
        <v>0.99562728199504158</v>
      </c>
      <c r="V196" s="154" t="b">
        <v>0</v>
      </c>
      <c r="W196" s="154" t="s">
        <v>2001</v>
      </c>
    </row>
    <row r="197" spans="1:23">
      <c r="A197" s="154" t="s">
        <v>624</v>
      </c>
      <c r="B197" s="154" t="s">
        <v>1999</v>
      </c>
      <c r="C197" s="154" t="s">
        <v>1998</v>
      </c>
      <c r="D197" s="154" t="s">
        <v>1998</v>
      </c>
      <c r="E197" s="154">
        <v>64.5833333333333</v>
      </c>
      <c r="F197" s="154">
        <v>11.6449695839671</v>
      </c>
      <c r="G197" s="154">
        <v>89430.474256383401</v>
      </c>
      <c r="H197" s="154">
        <v>7.2999999999999995E-2</v>
      </c>
      <c r="I197" s="154">
        <v>2126470</v>
      </c>
      <c r="J197" s="154">
        <v>2126777.4485671301</v>
      </c>
      <c r="K197" s="154">
        <v>1.0001445816621599</v>
      </c>
      <c r="L197" s="154">
        <v>0.95902431778050978</v>
      </c>
      <c r="M197" s="154">
        <v>1.0428771858223738</v>
      </c>
      <c r="N197" s="154">
        <v>1.0100026572644052</v>
      </c>
      <c r="O197" s="154">
        <v>0.99023955478597858</v>
      </c>
      <c r="P197" s="154">
        <v>1</v>
      </c>
      <c r="Q197" s="154">
        <v>1.0001445816621599</v>
      </c>
      <c r="R197" s="154">
        <v>0.890060999459788</v>
      </c>
      <c r="S197" s="154">
        <v>1.1236809412716497</v>
      </c>
      <c r="T197" s="154">
        <v>0.8346901485756042</v>
      </c>
      <c r="U197" s="154">
        <v>1.1982225780056266</v>
      </c>
      <c r="V197" s="154" t="b">
        <v>0</v>
      </c>
      <c r="W197" s="154" t="s">
        <v>2001</v>
      </c>
    </row>
    <row r="198" spans="1:23">
      <c r="A198" s="154" t="s">
        <v>625</v>
      </c>
      <c r="B198" s="154" t="s">
        <v>1999</v>
      </c>
      <c r="C198" s="154" t="s">
        <v>1998</v>
      </c>
      <c r="D198" s="154" t="s">
        <v>1998</v>
      </c>
      <c r="E198" s="154">
        <v>64.5833333333333</v>
      </c>
      <c r="F198" s="154">
        <v>12.181147826038</v>
      </c>
      <c r="G198" s="154">
        <v>93548.189990083003</v>
      </c>
      <c r="H198" s="154">
        <v>7.1999999999999995E-2</v>
      </c>
      <c r="I198" s="154">
        <v>2148555</v>
      </c>
      <c r="J198" s="154">
        <v>2170871.9121815199</v>
      </c>
      <c r="K198" s="154">
        <v>1.0103869401442001</v>
      </c>
      <c r="L198" s="154">
        <v>0.95902431778050978</v>
      </c>
      <c r="M198" s="154">
        <v>1.0535571636833567</v>
      </c>
      <c r="N198" s="154">
        <v>1.0100026572644052</v>
      </c>
      <c r="O198" s="154">
        <v>1.0003804770977887</v>
      </c>
      <c r="P198" s="154">
        <v>1</v>
      </c>
      <c r="Q198" s="154">
        <v>1.0103869401442001</v>
      </c>
      <c r="R198" s="154">
        <v>0.89273477066614881</v>
      </c>
      <c r="S198" s="154">
        <v>1.1317884923315584</v>
      </c>
      <c r="T198" s="154">
        <v>0.84080997705936111</v>
      </c>
      <c r="U198" s="154">
        <v>1.2016828626105454</v>
      </c>
      <c r="V198" s="154" t="b">
        <v>0</v>
      </c>
      <c r="W198" s="154" t="s">
        <v>2001</v>
      </c>
    </row>
    <row r="199" spans="1:23">
      <c r="A199" s="154" t="s">
        <v>626</v>
      </c>
      <c r="B199" s="154" t="s">
        <v>1999</v>
      </c>
      <c r="C199" s="154" t="s">
        <v>1998</v>
      </c>
      <c r="D199" s="154" t="s">
        <v>1998</v>
      </c>
      <c r="E199" s="154">
        <v>64.5833333333333</v>
      </c>
      <c r="F199" s="154">
        <v>12.720290447549999</v>
      </c>
      <c r="G199" s="154">
        <v>97688.671421656007</v>
      </c>
      <c r="H199" s="154">
        <v>6.8000000000000005E-2</v>
      </c>
      <c r="I199" s="154">
        <v>2148555</v>
      </c>
      <c r="J199" s="154">
        <v>2223898.62991209</v>
      </c>
      <c r="K199" s="154">
        <v>1.0350671171611101</v>
      </c>
      <c r="L199" s="154">
        <v>0.95902431778050978</v>
      </c>
      <c r="M199" s="154">
        <v>1.0792918364745827</v>
      </c>
      <c r="N199" s="154">
        <v>1.0100026572644052</v>
      </c>
      <c r="O199" s="154">
        <v>1.0248162316370455</v>
      </c>
      <c r="P199" s="154">
        <v>1</v>
      </c>
      <c r="Q199" s="154">
        <v>1.0350671171611101</v>
      </c>
      <c r="R199" s="154">
        <v>0.89531477295575856</v>
      </c>
      <c r="S199" s="154">
        <v>1.156092972468195</v>
      </c>
      <c r="T199" s="154">
        <v>0.84674017911407506</v>
      </c>
      <c r="U199" s="154">
        <v>1.2224140801303149</v>
      </c>
      <c r="V199" s="154" t="b">
        <v>0</v>
      </c>
      <c r="W199" s="154" t="s">
        <v>2001</v>
      </c>
    </row>
    <row r="200" spans="1:23">
      <c r="A200" s="154" t="s">
        <v>627</v>
      </c>
      <c r="B200" s="154" t="s">
        <v>1999</v>
      </c>
      <c r="C200" s="154" t="s">
        <v>1998</v>
      </c>
      <c r="D200" s="154" t="s">
        <v>1998</v>
      </c>
      <c r="E200" s="154">
        <v>64.5833333333333</v>
      </c>
      <c r="F200" s="154">
        <v>22.738171226725999</v>
      </c>
      <c r="G200" s="154">
        <v>174623.50776155599</v>
      </c>
      <c r="H200" s="154">
        <v>7.6999999999999999E-2</v>
      </c>
      <c r="I200" s="154">
        <v>3139225</v>
      </c>
      <c r="J200" s="154">
        <v>2844600.6125478102</v>
      </c>
      <c r="K200" s="154">
        <v>0.90614741299136303</v>
      </c>
      <c r="L200" s="154">
        <v>0.95902431778050978</v>
      </c>
      <c r="M200" s="154">
        <v>0.94486385401412876</v>
      </c>
      <c r="N200" s="154">
        <v>1.0100026572644052</v>
      </c>
      <c r="O200" s="154">
        <v>0.89717329600465179</v>
      </c>
      <c r="P200" s="154">
        <v>1</v>
      </c>
      <c r="Q200" s="154">
        <v>0.90614741299136303</v>
      </c>
      <c r="R200" s="154">
        <v>0.93064631184556268</v>
      </c>
      <c r="S200" s="154">
        <v>0.97367539252842905</v>
      </c>
      <c r="T200" s="154">
        <v>0.93043687121796648</v>
      </c>
      <c r="U200" s="154">
        <v>0.97389456611407943</v>
      </c>
      <c r="V200" s="154" t="b">
        <v>0</v>
      </c>
      <c r="W200" s="154" t="s">
        <v>2001</v>
      </c>
    </row>
    <row r="201" spans="1:23">
      <c r="A201" s="154" t="s">
        <v>628</v>
      </c>
      <c r="B201" s="154" t="s">
        <v>1999</v>
      </c>
      <c r="C201" s="154" t="s">
        <v>1998</v>
      </c>
      <c r="D201" s="154" t="s">
        <v>1998</v>
      </c>
      <c r="E201" s="154">
        <v>64.5833333333333</v>
      </c>
      <c r="F201" s="154">
        <v>23.839287782165002</v>
      </c>
      <c r="G201" s="154">
        <v>183079.80943365599</v>
      </c>
      <c r="H201" s="154">
        <v>7.0000000000000007E-2</v>
      </c>
      <c r="I201" s="154">
        <v>3123450</v>
      </c>
      <c r="J201" s="154">
        <v>2923201.9223640198</v>
      </c>
      <c r="K201" s="154">
        <v>0.93588881600922702</v>
      </c>
      <c r="L201" s="154">
        <v>0.95902431778050978</v>
      </c>
      <c r="M201" s="154">
        <v>0.9758760009080627</v>
      </c>
      <c r="N201" s="154">
        <v>1.0100026572644052</v>
      </c>
      <c r="O201" s="154">
        <v>0.92662015221235583</v>
      </c>
      <c r="P201" s="154">
        <v>1</v>
      </c>
      <c r="Q201" s="154">
        <v>0.93588881600922702</v>
      </c>
      <c r="R201" s="154">
        <v>0.93358349649254369</v>
      </c>
      <c r="S201" s="154">
        <v>1.0024693233388813</v>
      </c>
      <c r="T201" s="154">
        <v>0.93760474453417575</v>
      </c>
      <c r="U201" s="154">
        <v>0.9981698807147128</v>
      </c>
      <c r="V201" s="154" t="b">
        <v>0</v>
      </c>
      <c r="W201" s="154" t="s">
        <v>2001</v>
      </c>
    </row>
    <row r="202" spans="1:23">
      <c r="A202" s="154" t="s">
        <v>629</v>
      </c>
      <c r="B202" s="154" t="s">
        <v>1999</v>
      </c>
      <c r="C202" s="154" t="s">
        <v>1998</v>
      </c>
      <c r="D202" s="154" t="s">
        <v>1998</v>
      </c>
      <c r="E202" s="154">
        <v>64.5833333333333</v>
      </c>
      <c r="F202" s="154">
        <v>24.392929823915001</v>
      </c>
      <c r="G202" s="154">
        <v>187331.64281157599</v>
      </c>
      <c r="H202" s="154">
        <v>6.9000000000000006E-2</v>
      </c>
      <c r="I202" s="154">
        <v>3155000</v>
      </c>
      <c r="J202" s="154">
        <v>2955181.5884184102</v>
      </c>
      <c r="K202" s="154">
        <v>0.93666611360329999</v>
      </c>
      <c r="L202" s="154">
        <v>0.95902431778050978</v>
      </c>
      <c r="M202" s="154">
        <v>0.97668650965081483</v>
      </c>
      <c r="N202" s="154">
        <v>1.0100026572644052</v>
      </c>
      <c r="O202" s="154">
        <v>0.92738975176586425</v>
      </c>
      <c r="P202" s="154">
        <v>1</v>
      </c>
      <c r="Q202" s="154">
        <v>0.93666611360329999</v>
      </c>
      <c r="R202" s="154">
        <v>0.93501278544884292</v>
      </c>
      <c r="S202" s="154">
        <v>1.0017682412264164</v>
      </c>
      <c r="T202" s="154">
        <v>0.94110449803382223</v>
      </c>
      <c r="U202" s="154">
        <v>0.99528385589507329</v>
      </c>
      <c r="V202" s="154" t="b">
        <v>0</v>
      </c>
      <c r="W202" s="154" t="s">
        <v>2001</v>
      </c>
    </row>
    <row r="203" spans="1:23">
      <c r="A203" s="154" t="s">
        <v>630</v>
      </c>
      <c r="B203" s="154" t="s">
        <v>1999</v>
      </c>
      <c r="C203" s="154" t="s">
        <v>1998</v>
      </c>
      <c r="D203" s="154" t="s">
        <v>1998</v>
      </c>
      <c r="E203" s="154">
        <v>64.5833333333333</v>
      </c>
      <c r="F203" s="154">
        <v>23.839287782165002</v>
      </c>
      <c r="G203" s="154">
        <v>183079.80943365599</v>
      </c>
      <c r="H203" s="154">
        <v>6.5000000000000002E-2</v>
      </c>
      <c r="I203" s="154">
        <v>3082435</v>
      </c>
      <c r="J203" s="154">
        <v>2961658.4392535901</v>
      </c>
      <c r="K203" s="154">
        <v>0.96081780775704695</v>
      </c>
      <c r="L203" s="154">
        <v>0.95902431778050978</v>
      </c>
      <c r="M203" s="154">
        <v>1.0018701193945612</v>
      </c>
      <c r="N203" s="154">
        <v>1.0100026572644052</v>
      </c>
      <c r="O203" s="154">
        <v>0.95130225732219797</v>
      </c>
      <c r="P203" s="154">
        <v>1</v>
      </c>
      <c r="Q203" s="154">
        <v>0.96081780775704695</v>
      </c>
      <c r="R203" s="154">
        <v>0.93358349649254369</v>
      </c>
      <c r="S203" s="154">
        <v>1.0291718002372814</v>
      </c>
      <c r="T203" s="154">
        <v>0.93760474453417575</v>
      </c>
      <c r="U203" s="154">
        <v>1.0247578346400157</v>
      </c>
      <c r="V203" s="154" t="b">
        <v>0</v>
      </c>
      <c r="W203" s="154" t="s">
        <v>2001</v>
      </c>
    </row>
    <row r="204" spans="1:23">
      <c r="A204" s="154" t="s">
        <v>631</v>
      </c>
      <c r="B204" s="154" t="s">
        <v>1999</v>
      </c>
      <c r="C204" s="154" t="s">
        <v>1998</v>
      </c>
      <c r="D204" s="154" t="s">
        <v>1998</v>
      </c>
      <c r="E204" s="154">
        <v>64.5833333333333</v>
      </c>
      <c r="F204" s="154">
        <v>7.2630361481990304</v>
      </c>
      <c r="G204" s="154">
        <v>55778.313768116997</v>
      </c>
      <c r="H204" s="154">
        <v>9.6000000000000002E-2</v>
      </c>
      <c r="I204" s="154">
        <v>2176950</v>
      </c>
      <c r="J204" s="154">
        <v>1925714.9823225399</v>
      </c>
      <c r="K204" s="154">
        <v>0.88459311528631102</v>
      </c>
      <c r="L204" s="154">
        <v>0.95902431778050978</v>
      </c>
      <c r="M204" s="154">
        <v>0.92238861818805962</v>
      </c>
      <c r="N204" s="154">
        <v>1.0100026572644052</v>
      </c>
      <c r="O204" s="154">
        <v>0.8758324633345359</v>
      </c>
      <c r="P204" s="154">
        <v>1</v>
      </c>
      <c r="Q204" s="154">
        <v>0.88459311528631102</v>
      </c>
      <c r="R204" s="154">
        <v>0.86249885328274445</v>
      </c>
      <c r="S204" s="154">
        <v>1.0256165697142365</v>
      </c>
      <c r="T204" s="154">
        <v>0.77313338527589148</v>
      </c>
      <c r="U204" s="154">
        <v>1.1441662359084976</v>
      </c>
      <c r="V204" s="154" t="b">
        <v>0</v>
      </c>
      <c r="W204" s="154" t="s">
        <v>2001</v>
      </c>
    </row>
    <row r="205" spans="1:23">
      <c r="A205" s="154" t="s">
        <v>632</v>
      </c>
      <c r="B205" s="154" t="s">
        <v>1999</v>
      </c>
      <c r="C205" s="154" t="s">
        <v>1998</v>
      </c>
      <c r="D205" s="154" t="s">
        <v>1998</v>
      </c>
      <c r="E205" s="154">
        <v>64.5833333333333</v>
      </c>
      <c r="F205" s="154">
        <v>7.2630361481990304</v>
      </c>
      <c r="G205" s="154">
        <v>55778.313768116997</v>
      </c>
      <c r="H205" s="154">
        <v>0.105</v>
      </c>
      <c r="I205" s="154">
        <v>2318925</v>
      </c>
      <c r="J205" s="154">
        <v>1925714.9823225399</v>
      </c>
      <c r="K205" s="154">
        <v>0.83043435312592495</v>
      </c>
      <c r="L205" s="154">
        <v>0.95902431778050978</v>
      </c>
      <c r="M205" s="154">
        <v>0.86591584564593382</v>
      </c>
      <c r="N205" s="154">
        <v>1.0100026572644052</v>
      </c>
      <c r="O205" s="154">
        <v>0.8222100676201769</v>
      </c>
      <c r="P205" s="154">
        <v>1</v>
      </c>
      <c r="Q205" s="154">
        <v>0.83043435312592495</v>
      </c>
      <c r="R205" s="154">
        <v>0.86249885328274445</v>
      </c>
      <c r="S205" s="154">
        <v>0.96282371850724291</v>
      </c>
      <c r="T205" s="154">
        <v>0.77313338527589148</v>
      </c>
      <c r="U205" s="154">
        <v>1.0741152418732838</v>
      </c>
      <c r="V205" s="154" t="b">
        <v>0</v>
      </c>
      <c r="W205" s="154" t="s">
        <v>2001</v>
      </c>
    </row>
    <row r="206" spans="1:23">
      <c r="A206" s="154" t="s">
        <v>633</v>
      </c>
      <c r="B206" s="154" t="s">
        <v>1999</v>
      </c>
      <c r="C206" s="154" t="s">
        <v>1998</v>
      </c>
      <c r="D206" s="154" t="s">
        <v>1998</v>
      </c>
      <c r="E206" s="154">
        <v>64.5833333333333</v>
      </c>
      <c r="F206" s="154">
        <v>7.8411045649070301</v>
      </c>
      <c r="G206" s="154">
        <v>60217.7356391719</v>
      </c>
      <c r="H206" s="154">
        <v>0.10199999999999999</v>
      </c>
      <c r="I206" s="154">
        <v>2353630</v>
      </c>
      <c r="J206" s="154">
        <v>1970905.57511904</v>
      </c>
      <c r="K206" s="154">
        <v>0.83738972358401098</v>
      </c>
      <c r="L206" s="154">
        <v>0.95902431778050978</v>
      </c>
      <c r="M206" s="154">
        <v>0.87316839423008552</v>
      </c>
      <c r="N206" s="154">
        <v>1.0100026572644052</v>
      </c>
      <c r="O206" s="154">
        <v>0.82909655490618528</v>
      </c>
      <c r="P206" s="154">
        <v>1</v>
      </c>
      <c r="Q206" s="154">
        <v>0.83738972358401098</v>
      </c>
      <c r="R206" s="154">
        <v>0.86691136848149897</v>
      </c>
      <c r="S206" s="154">
        <v>0.96594617861662291</v>
      </c>
      <c r="T206" s="154">
        <v>0.7828016548572162</v>
      </c>
      <c r="U206" s="154">
        <v>1.0697342275505941</v>
      </c>
      <c r="V206" s="154" t="b">
        <v>0</v>
      </c>
      <c r="W206" s="154" t="s">
        <v>2001</v>
      </c>
    </row>
    <row r="207" spans="1:23">
      <c r="A207" s="154" t="s">
        <v>634</v>
      </c>
      <c r="B207" s="154" t="s">
        <v>1999</v>
      </c>
      <c r="C207" s="154" t="s">
        <v>1998</v>
      </c>
      <c r="D207" s="154" t="s">
        <v>1998</v>
      </c>
      <c r="E207" s="154">
        <v>64.5833333333333</v>
      </c>
      <c r="F207" s="154">
        <v>11.111790695305</v>
      </c>
      <c r="G207" s="154">
        <v>85335.792811943</v>
      </c>
      <c r="H207" s="154">
        <v>9.1999999999999998E-2</v>
      </c>
      <c r="I207" s="154">
        <v>2539775</v>
      </c>
      <c r="J207" s="154">
        <v>2244297.1339913099</v>
      </c>
      <c r="K207" s="154">
        <v>0.88365982576854596</v>
      </c>
      <c r="L207" s="154">
        <v>0.95902431778050978</v>
      </c>
      <c r="M207" s="154">
        <v>0.9214154525441216</v>
      </c>
      <c r="N207" s="154">
        <v>1.0100026572644052</v>
      </c>
      <c r="O207" s="154">
        <v>0.87490841673817066</v>
      </c>
      <c r="P207" s="154">
        <v>1</v>
      </c>
      <c r="Q207" s="154">
        <v>0.88365982576854596</v>
      </c>
      <c r="R207" s="154">
        <v>0.88728571480094698</v>
      </c>
      <c r="S207" s="154">
        <v>0.99591350455448902</v>
      </c>
      <c r="T207" s="154">
        <v>0.82836582256421143</v>
      </c>
      <c r="U207" s="154">
        <v>1.066750705664282</v>
      </c>
      <c r="V207" s="154" t="b">
        <v>0</v>
      </c>
      <c r="W207" s="154" t="s">
        <v>2001</v>
      </c>
    </row>
    <row r="208" spans="1:23">
      <c r="A208" s="154" t="s">
        <v>635</v>
      </c>
      <c r="B208" s="154" t="s">
        <v>1999</v>
      </c>
      <c r="C208" s="154" t="s">
        <v>1998</v>
      </c>
      <c r="D208" s="154" t="s">
        <v>1998</v>
      </c>
      <c r="E208" s="154">
        <v>64.5833333333333</v>
      </c>
      <c r="F208" s="154">
        <v>12.720290447549999</v>
      </c>
      <c r="G208" s="154">
        <v>97688.671421656007</v>
      </c>
      <c r="H208" s="154">
        <v>7.3999999999999996E-2</v>
      </c>
      <c r="I208" s="154">
        <v>2520845</v>
      </c>
      <c r="J208" s="154">
        <v>2435028.1546061002</v>
      </c>
      <c r="K208" s="154">
        <v>0.96595711144719498</v>
      </c>
      <c r="L208" s="154">
        <v>0.95902431778050978</v>
      </c>
      <c r="M208" s="154">
        <v>1.0072290071671279</v>
      </c>
      <c r="N208" s="154">
        <v>1.0100026572644052</v>
      </c>
      <c r="O208" s="154">
        <v>0.95639066343002732</v>
      </c>
      <c r="P208" s="154">
        <v>1</v>
      </c>
      <c r="Q208" s="154">
        <v>0.96595711144719498</v>
      </c>
      <c r="R208" s="154">
        <v>0.89531477295575856</v>
      </c>
      <c r="S208" s="154">
        <v>1.078902237096145</v>
      </c>
      <c r="T208" s="154">
        <v>0.84674017911407506</v>
      </c>
      <c r="U208" s="154">
        <v>1.1407951757501975</v>
      </c>
      <c r="V208" s="154" t="b">
        <v>0</v>
      </c>
      <c r="W208" s="154" t="s">
        <v>2001</v>
      </c>
    </row>
    <row r="209" spans="1:23">
      <c r="A209" s="154" t="s">
        <v>636</v>
      </c>
      <c r="B209" s="154" t="s">
        <v>1999</v>
      </c>
      <c r="C209" s="154" t="s">
        <v>1998</v>
      </c>
      <c r="D209" s="154" t="s">
        <v>1998</v>
      </c>
      <c r="E209" s="154">
        <v>64.5833333333333</v>
      </c>
      <c r="F209" s="154">
        <v>13.298604532476</v>
      </c>
      <c r="G209" s="154">
        <v>102129.979963611</v>
      </c>
      <c r="H209" s="154">
        <v>7.5999999999999998E-2</v>
      </c>
      <c r="I209" s="154">
        <v>2650200</v>
      </c>
      <c r="J209" s="154">
        <v>2475007.33968892</v>
      </c>
      <c r="K209" s="154">
        <v>0.93389455123723697</v>
      </c>
      <c r="L209" s="154">
        <v>0.95902431778050978</v>
      </c>
      <c r="M209" s="154">
        <v>0.97379652832846708</v>
      </c>
      <c r="N209" s="154">
        <v>1.0100026572644052</v>
      </c>
      <c r="O209" s="154">
        <v>0.9246456378309863</v>
      </c>
      <c r="P209" s="154">
        <v>1</v>
      </c>
      <c r="Q209" s="154">
        <v>0.93389455123723697</v>
      </c>
      <c r="R209" s="154">
        <v>0.89797114812180223</v>
      </c>
      <c r="S209" s="154">
        <v>1.0400050749855072</v>
      </c>
      <c r="T209" s="154">
        <v>0.85287160926773187</v>
      </c>
      <c r="U209" s="154">
        <v>1.0950001630832462</v>
      </c>
      <c r="V209" s="154" t="b">
        <v>0</v>
      </c>
      <c r="W209" s="154" t="s">
        <v>2001</v>
      </c>
    </row>
    <row r="210" spans="1:23">
      <c r="A210" s="154" t="s">
        <v>637</v>
      </c>
      <c r="B210" s="154" t="s">
        <v>1999</v>
      </c>
      <c r="C210" s="154" t="s">
        <v>1998</v>
      </c>
      <c r="D210" s="154" t="s">
        <v>1998</v>
      </c>
      <c r="E210" s="154">
        <v>64.5833333333333</v>
      </c>
      <c r="F210" s="154">
        <v>13.843765034719</v>
      </c>
      <c r="G210" s="154">
        <v>106316.677224595</v>
      </c>
      <c r="H210" s="154">
        <v>7.2999999999999995E-2</v>
      </c>
      <c r="I210" s="154">
        <v>2681750</v>
      </c>
      <c r="J210" s="154">
        <v>2514971.1140733799</v>
      </c>
      <c r="K210" s="154">
        <v>0.93780968176503199</v>
      </c>
      <c r="L210" s="154">
        <v>0.95902431778050978</v>
      </c>
      <c r="M210" s="154">
        <v>0.97787893839378826</v>
      </c>
      <c r="N210" s="154">
        <v>1.0100026572644052</v>
      </c>
      <c r="O210" s="154">
        <v>0.92852199449166994</v>
      </c>
      <c r="P210" s="154">
        <v>1</v>
      </c>
      <c r="Q210" s="154">
        <v>0.93780968176503199</v>
      </c>
      <c r="R210" s="154">
        <v>0.90037829502552913</v>
      </c>
      <c r="S210" s="154">
        <v>1.041572955441403</v>
      </c>
      <c r="T210" s="154">
        <v>0.85845030516151821</v>
      </c>
      <c r="U210" s="154">
        <v>1.0924449279432455</v>
      </c>
      <c r="V210" s="154" t="b">
        <v>0</v>
      </c>
      <c r="W210" s="154" t="s">
        <v>2001</v>
      </c>
    </row>
    <row r="211" spans="1:23">
      <c r="A211" s="154" t="s">
        <v>638</v>
      </c>
      <c r="B211" s="154" t="s">
        <v>1999</v>
      </c>
      <c r="C211" s="154" t="s">
        <v>1998</v>
      </c>
      <c r="D211" s="154" t="s">
        <v>1998</v>
      </c>
      <c r="E211" s="154">
        <v>64.5833333333333</v>
      </c>
      <c r="F211" s="154">
        <v>10.581646687584</v>
      </c>
      <c r="G211" s="154">
        <v>81264.4184993862</v>
      </c>
      <c r="H211" s="154">
        <v>8.1000000000000003E-2</v>
      </c>
      <c r="I211" s="154">
        <v>2501915</v>
      </c>
      <c r="J211" s="154">
        <v>2331577.8653712701</v>
      </c>
      <c r="K211" s="154">
        <v>0.93191729749862295</v>
      </c>
      <c r="L211" s="154">
        <v>0.95902431778050978</v>
      </c>
      <c r="M211" s="154">
        <v>0.97173479360291803</v>
      </c>
      <c r="N211" s="154">
        <v>1.0100026572644052</v>
      </c>
      <c r="O211" s="154">
        <v>0.92268796601260772</v>
      </c>
      <c r="P211" s="154">
        <v>1</v>
      </c>
      <c r="Q211" s="154">
        <v>0.93191729749862295</v>
      </c>
      <c r="R211" s="154">
        <v>0.8844001420218599</v>
      </c>
      <c r="S211" s="154">
        <v>1.0537281183245091</v>
      </c>
      <c r="T211" s="154">
        <v>0.82182021336159894</v>
      </c>
      <c r="U211" s="154">
        <v>1.1339673597059379</v>
      </c>
      <c r="V211" s="154" t="b">
        <v>0</v>
      </c>
      <c r="W211" s="154" t="s">
        <v>2001</v>
      </c>
    </row>
    <row r="212" spans="1:23">
      <c r="A212" s="154" t="s">
        <v>639</v>
      </c>
      <c r="B212" s="154" t="s">
        <v>1999</v>
      </c>
      <c r="C212" s="154" t="s">
        <v>1998</v>
      </c>
      <c r="D212" s="154" t="s">
        <v>1998</v>
      </c>
      <c r="E212" s="154">
        <v>64.5833333333333</v>
      </c>
      <c r="F212" s="154">
        <v>9.5306082524190305</v>
      </c>
      <c r="G212" s="154">
        <v>73192.704353571404</v>
      </c>
      <c r="H212" s="154">
        <v>9.0999999999999998E-2</v>
      </c>
      <c r="I212" s="154">
        <v>2587100</v>
      </c>
      <c r="J212" s="154">
        <v>2234420.2902329001</v>
      </c>
      <c r="K212" s="154">
        <v>0.86367758889602297</v>
      </c>
      <c r="L212" s="154">
        <v>0.95902431778050978</v>
      </c>
      <c r="M212" s="154">
        <v>0.90057944609251439</v>
      </c>
      <c r="N212" s="154">
        <v>1.0100026572644052</v>
      </c>
      <c r="O212" s="154">
        <v>0.85512407584678629</v>
      </c>
      <c r="P212" s="154">
        <v>1</v>
      </c>
      <c r="Q212" s="154">
        <v>0.86367758889602297</v>
      </c>
      <c r="R212" s="154">
        <v>0.87825667698505261</v>
      </c>
      <c r="S212" s="154">
        <v>0.98339996897139703</v>
      </c>
      <c r="T212" s="154">
        <v>0.80798624643296257</v>
      </c>
      <c r="U212" s="154">
        <v>1.0689261020331997</v>
      </c>
      <c r="V212" s="154" t="b">
        <v>0</v>
      </c>
      <c r="W212" s="154" t="s">
        <v>2001</v>
      </c>
    </row>
    <row r="213" spans="1:23">
      <c r="A213" s="154" t="s">
        <v>640</v>
      </c>
      <c r="B213" s="154" t="s">
        <v>1999</v>
      </c>
      <c r="C213" s="154" t="s">
        <v>1998</v>
      </c>
      <c r="D213" s="154" t="s">
        <v>1998</v>
      </c>
      <c r="E213" s="154">
        <v>64.5833333333333</v>
      </c>
      <c r="F213" s="154">
        <v>10.054573651783</v>
      </c>
      <c r="G213" s="154">
        <v>77216.628488467395</v>
      </c>
      <c r="H213" s="154">
        <v>8.6999999999999994E-2</v>
      </c>
      <c r="I213" s="154">
        <v>2587100</v>
      </c>
      <c r="J213" s="154">
        <v>2285662.4089494999</v>
      </c>
      <c r="K213" s="154">
        <v>0.88348436819199005</v>
      </c>
      <c r="L213" s="154">
        <v>0.95902431778050978</v>
      </c>
      <c r="M213" s="154">
        <v>0.9212324982922816</v>
      </c>
      <c r="N213" s="154">
        <v>1.0100026572644052</v>
      </c>
      <c r="O213" s="154">
        <v>0.87473469682239224</v>
      </c>
      <c r="P213" s="154">
        <v>1</v>
      </c>
      <c r="Q213" s="154">
        <v>0.88348436819199005</v>
      </c>
      <c r="R213" s="154">
        <v>0.88139428330009051</v>
      </c>
      <c r="S213" s="154">
        <v>1.0023713392876499</v>
      </c>
      <c r="T213" s="154">
        <v>0.81503427092192371</v>
      </c>
      <c r="U213" s="154">
        <v>1.0839843178528421</v>
      </c>
      <c r="V213" s="154" t="b">
        <v>0</v>
      </c>
      <c r="W213" s="154" t="s">
        <v>2001</v>
      </c>
    </row>
    <row r="214" spans="1:23">
      <c r="A214" s="154" t="s">
        <v>641</v>
      </c>
      <c r="B214" s="154" t="s">
        <v>1999</v>
      </c>
      <c r="C214" s="154" t="s">
        <v>1998</v>
      </c>
      <c r="D214" s="154" t="s">
        <v>1998</v>
      </c>
      <c r="E214" s="154">
        <v>64.5833333333333</v>
      </c>
      <c r="F214" s="154">
        <v>11.111790695305</v>
      </c>
      <c r="G214" s="154">
        <v>85335.792811943</v>
      </c>
      <c r="H214" s="154">
        <v>8.5999999999999993E-2</v>
      </c>
      <c r="I214" s="154">
        <v>2665975</v>
      </c>
      <c r="J214" s="154">
        <v>2382751.9586717598</v>
      </c>
      <c r="K214" s="154">
        <v>0.89376380448869697</v>
      </c>
      <c r="L214" s="154">
        <v>0.95902431778050978</v>
      </c>
      <c r="M214" s="154">
        <v>0.93195113817046205</v>
      </c>
      <c r="N214" s="154">
        <v>1.0100026572644052</v>
      </c>
      <c r="O214" s="154">
        <v>0.88491232974520928</v>
      </c>
      <c r="P214" s="154">
        <v>1</v>
      </c>
      <c r="Q214" s="154">
        <v>0.89376380448869697</v>
      </c>
      <c r="R214" s="154">
        <v>0.88728571480094698</v>
      </c>
      <c r="S214" s="154">
        <v>1.0073010188034002</v>
      </c>
      <c r="T214" s="154">
        <v>0.82836582256421143</v>
      </c>
      <c r="U214" s="154">
        <v>1.0789481894871589</v>
      </c>
      <c r="V214" s="154" t="b">
        <v>0</v>
      </c>
      <c r="W214" s="154" t="s">
        <v>2001</v>
      </c>
    </row>
    <row r="215" spans="1:23">
      <c r="A215" s="154" t="s">
        <v>642</v>
      </c>
      <c r="B215" s="154" t="s">
        <v>1999</v>
      </c>
      <c r="C215" s="154" t="s">
        <v>1998</v>
      </c>
      <c r="D215" s="154" t="s">
        <v>1998</v>
      </c>
      <c r="E215" s="154">
        <v>64.516129032258107</v>
      </c>
      <c r="F215" s="154">
        <v>125.280873969135</v>
      </c>
      <c r="G215" s="154">
        <v>962125.99728380702</v>
      </c>
      <c r="H215" s="154">
        <v>-0.159</v>
      </c>
      <c r="I215" s="154">
        <v>5174200</v>
      </c>
      <c r="J215" s="154">
        <v>5407881.2884878702</v>
      </c>
      <c r="K215" s="154">
        <v>1.04516278622548</v>
      </c>
      <c r="L215" s="154">
        <v>0.95865198044258382</v>
      </c>
      <c r="M215" s="154">
        <v>1.0902421395332187</v>
      </c>
      <c r="N215" s="154">
        <v>1.0100026572644052</v>
      </c>
      <c r="O215" s="154">
        <v>1.0348119172837684</v>
      </c>
      <c r="P215" s="154">
        <v>1</v>
      </c>
      <c r="Q215" s="154">
        <v>1.04516278622548</v>
      </c>
      <c r="R215" s="154">
        <v>1.0424289708300798</v>
      </c>
      <c r="S215" s="154">
        <v>1.0026225435707368</v>
      </c>
      <c r="T215" s="154">
        <v>1.2273206819846354</v>
      </c>
      <c r="U215" s="154">
        <v>0.85158084726104544</v>
      </c>
      <c r="V215" s="154" t="b">
        <v>0</v>
      </c>
      <c r="W215" s="154" t="s">
        <v>2001</v>
      </c>
    </row>
    <row r="216" spans="1:23">
      <c r="A216" s="154" t="s">
        <v>643</v>
      </c>
      <c r="B216" s="154" t="s">
        <v>1999</v>
      </c>
      <c r="C216" s="154" t="s">
        <v>1998</v>
      </c>
      <c r="D216" s="154" t="s">
        <v>1998</v>
      </c>
      <c r="E216" s="154">
        <v>64.516129032258107</v>
      </c>
      <c r="F216" s="154">
        <v>34.981133756935002</v>
      </c>
      <c r="G216" s="154">
        <v>268646.41932735097</v>
      </c>
      <c r="H216" s="154">
        <v>5.1999999999999998E-2</v>
      </c>
      <c r="I216" s="154">
        <v>2943615</v>
      </c>
      <c r="J216" s="154">
        <v>2956086.2573893899</v>
      </c>
      <c r="K216" s="154">
        <v>1.0042367148521101</v>
      </c>
      <c r="L216" s="154">
        <v>0.95865198044258382</v>
      </c>
      <c r="M216" s="154">
        <v>1.0475508686567163</v>
      </c>
      <c r="N216" s="154">
        <v>1.0100026572644052</v>
      </c>
      <c r="O216" s="154">
        <v>0.9942911611461378</v>
      </c>
      <c r="P216" s="154">
        <v>1</v>
      </c>
      <c r="Q216" s="154">
        <v>1.0042367148521101</v>
      </c>
      <c r="R216" s="154">
        <v>0.95747628942883267</v>
      </c>
      <c r="S216" s="154">
        <v>1.0488371627992705</v>
      </c>
      <c r="T216" s="154">
        <v>0.99780611248779671</v>
      </c>
      <c r="U216" s="154">
        <v>1.0064447414019946</v>
      </c>
      <c r="V216" s="154" t="b">
        <v>0</v>
      </c>
      <c r="W216" s="154" t="s">
        <v>2001</v>
      </c>
    </row>
    <row r="217" spans="1:23">
      <c r="A217" s="154" t="s">
        <v>644</v>
      </c>
      <c r="B217" s="154" t="s">
        <v>1999</v>
      </c>
      <c r="C217" s="154" t="s">
        <v>1998</v>
      </c>
      <c r="D217" s="154" t="s">
        <v>1998</v>
      </c>
      <c r="E217" s="154">
        <v>64.516129032258107</v>
      </c>
      <c r="F217" s="154">
        <v>75.772394947606003</v>
      </c>
      <c r="G217" s="154">
        <v>581913.174340631</v>
      </c>
      <c r="H217" s="154">
        <v>-3.1E-2</v>
      </c>
      <c r="I217" s="154">
        <v>4227700</v>
      </c>
      <c r="J217" s="154">
        <v>4292357.5425925804</v>
      </c>
      <c r="K217" s="154">
        <v>1.0152937868326899</v>
      </c>
      <c r="L217" s="154">
        <v>0.95865198044258382</v>
      </c>
      <c r="M217" s="154">
        <v>1.0590848478338886</v>
      </c>
      <c r="N217" s="154">
        <v>1.0100026572644052</v>
      </c>
      <c r="O217" s="154">
        <v>1.0052387283639588</v>
      </c>
      <c r="P217" s="154">
        <v>1</v>
      </c>
      <c r="Q217" s="154">
        <v>1.0152937868326899</v>
      </c>
      <c r="R217" s="154">
        <v>1.0080809956531245</v>
      </c>
      <c r="S217" s="154">
        <v>1.0071549718828816</v>
      </c>
      <c r="T217" s="154">
        <v>1.1311498870072316</v>
      </c>
      <c r="U217" s="154">
        <v>0.89757670357809882</v>
      </c>
      <c r="V217" s="154" t="b">
        <v>0</v>
      </c>
      <c r="W217" s="154" t="s">
        <v>2001</v>
      </c>
    </row>
    <row r="218" spans="1:23">
      <c r="A218" s="154" t="s">
        <v>645</v>
      </c>
      <c r="B218" s="154" t="s">
        <v>1999</v>
      </c>
      <c r="C218" s="154" t="s">
        <v>1998</v>
      </c>
      <c r="D218" s="154" t="s">
        <v>1998</v>
      </c>
      <c r="E218" s="154">
        <v>64.516129032258107</v>
      </c>
      <c r="F218" s="154">
        <v>76.349291711918994</v>
      </c>
      <c r="G218" s="154">
        <v>586343.59821228404</v>
      </c>
      <c r="H218" s="154">
        <v>-3.5999999999999997E-2</v>
      </c>
      <c r="I218" s="154">
        <v>4196150</v>
      </c>
      <c r="J218" s="154">
        <v>4247868.9646079503</v>
      </c>
      <c r="K218" s="154">
        <v>1.0123253374183301</v>
      </c>
      <c r="L218" s="154">
        <v>0.95865198044258382</v>
      </c>
      <c r="M218" s="154">
        <v>1.0559883649861828</v>
      </c>
      <c r="N218" s="154">
        <v>1.0100026572644052</v>
      </c>
      <c r="O218" s="154">
        <v>1.0022996772703707</v>
      </c>
      <c r="P218" s="154">
        <v>1</v>
      </c>
      <c r="Q218" s="154">
        <v>1.0123253374183301</v>
      </c>
      <c r="R218" s="154">
        <v>1.0085906056773697</v>
      </c>
      <c r="S218" s="154">
        <v>1.0037029214033302</v>
      </c>
      <c r="T218" s="154">
        <v>1.1325430245291139</v>
      </c>
      <c r="U218" s="154">
        <v>0.89385154955965784</v>
      </c>
      <c r="V218" s="154" t="b">
        <v>0</v>
      </c>
      <c r="W218" s="154" t="s">
        <v>2001</v>
      </c>
    </row>
    <row r="219" spans="1:23">
      <c r="A219" s="154" t="s">
        <v>646</v>
      </c>
      <c r="B219" s="154" t="s">
        <v>1999</v>
      </c>
      <c r="C219" s="154" t="s">
        <v>1998</v>
      </c>
      <c r="D219" s="154" t="s">
        <v>1998</v>
      </c>
      <c r="E219" s="154">
        <v>64.516129032258107</v>
      </c>
      <c r="F219" s="154">
        <v>75.772394947606003</v>
      </c>
      <c r="G219" s="154">
        <v>581913.174340631</v>
      </c>
      <c r="H219" s="154">
        <v>-3.2000000000000001E-2</v>
      </c>
      <c r="I219" s="154">
        <v>4224545</v>
      </c>
      <c r="J219" s="154">
        <v>4246808.5511449603</v>
      </c>
      <c r="K219" s="154">
        <v>1.00527004710447</v>
      </c>
      <c r="L219" s="154">
        <v>0.95865198044258382</v>
      </c>
      <c r="M219" s="154">
        <v>1.0486287699946792</v>
      </c>
      <c r="N219" s="154">
        <v>1.0100026572644052</v>
      </c>
      <c r="O219" s="154">
        <v>0.99531425969437204</v>
      </c>
      <c r="P219" s="154">
        <v>1</v>
      </c>
      <c r="Q219" s="154">
        <v>1.00527004710447</v>
      </c>
      <c r="R219" s="154">
        <v>1.0080809956531245</v>
      </c>
      <c r="S219" s="154">
        <v>0.99721158462387904</v>
      </c>
      <c r="T219" s="154">
        <v>1.1311498870072316</v>
      </c>
      <c r="U219" s="154">
        <v>0.88871515495102826</v>
      </c>
      <c r="V219" s="154" t="b">
        <v>0</v>
      </c>
      <c r="W219" s="154" t="s">
        <v>2001</v>
      </c>
    </row>
    <row r="220" spans="1:23">
      <c r="A220" s="154" t="s">
        <v>647</v>
      </c>
      <c r="B220" s="154" t="s">
        <v>1999</v>
      </c>
      <c r="C220" s="154" t="s">
        <v>1998</v>
      </c>
      <c r="D220" s="154" t="s">
        <v>1998</v>
      </c>
      <c r="E220" s="154">
        <v>64.516129032258107</v>
      </c>
      <c r="F220" s="154">
        <v>75.772394947606003</v>
      </c>
      <c r="G220" s="154">
        <v>581913.174340631</v>
      </c>
      <c r="H220" s="154">
        <v>-3.6999999999999998E-2</v>
      </c>
      <c r="I220" s="154">
        <v>4192995</v>
      </c>
      <c r="J220" s="154">
        <v>4269071.5594984097</v>
      </c>
      <c r="K220" s="154">
        <v>1.01814372769307</v>
      </c>
      <c r="L220" s="154">
        <v>0.95865198044258382</v>
      </c>
      <c r="M220" s="154">
        <v>1.0620577106856031</v>
      </c>
      <c r="N220" s="154">
        <v>1.0100026572644052</v>
      </c>
      <c r="O220" s="154">
        <v>1.0080604445642896</v>
      </c>
      <c r="P220" s="154">
        <v>1</v>
      </c>
      <c r="Q220" s="154">
        <v>1.01814372769307</v>
      </c>
      <c r="R220" s="154">
        <v>1.0080809956531245</v>
      </c>
      <c r="S220" s="154">
        <v>1.00998206699991</v>
      </c>
      <c r="T220" s="154">
        <v>1.1311498870072316</v>
      </c>
      <c r="U220" s="154">
        <v>0.90009621128712614</v>
      </c>
      <c r="V220" s="154" t="b">
        <v>0</v>
      </c>
      <c r="W220" s="154" t="s">
        <v>2001</v>
      </c>
    </row>
    <row r="221" spans="1:23">
      <c r="A221" s="154" t="s">
        <v>648</v>
      </c>
      <c r="B221" s="154" t="s">
        <v>1999</v>
      </c>
      <c r="C221" s="154" t="s">
        <v>1998</v>
      </c>
      <c r="D221" s="154" t="s">
        <v>1998</v>
      </c>
      <c r="E221" s="154">
        <v>64.516129032258107</v>
      </c>
      <c r="F221" s="154">
        <v>74.093960955670994</v>
      </c>
      <c r="G221" s="154">
        <v>569023.21813898999</v>
      </c>
      <c r="H221" s="154">
        <v>-3.6999999999999998E-2</v>
      </c>
      <c r="I221" s="154">
        <v>4126740</v>
      </c>
      <c r="J221" s="154">
        <v>4298268.7105153603</v>
      </c>
      <c r="K221" s="154">
        <v>1.04156518475003</v>
      </c>
      <c r="L221" s="154">
        <v>0.95865198044258382</v>
      </c>
      <c r="M221" s="154">
        <v>1.0864893684037114</v>
      </c>
      <c r="N221" s="154">
        <v>1.0100026572644052</v>
      </c>
      <c r="O221" s="154">
        <v>1.0312499449962953</v>
      </c>
      <c r="P221" s="154">
        <v>1</v>
      </c>
      <c r="Q221" s="154">
        <v>1.04156518475003</v>
      </c>
      <c r="R221" s="154">
        <v>1.0065774612697909</v>
      </c>
      <c r="S221" s="154">
        <v>1.0347590968668248</v>
      </c>
      <c r="T221" s="154">
        <v>1.1270455142293241</v>
      </c>
      <c r="U221" s="154">
        <v>0.92415538822516352</v>
      </c>
      <c r="V221" s="154" t="b">
        <v>0</v>
      </c>
      <c r="W221" s="154" t="s">
        <v>2001</v>
      </c>
    </row>
    <row r="222" spans="1:23">
      <c r="A222" s="154" t="s">
        <v>649</v>
      </c>
      <c r="B222" s="154" t="s">
        <v>1999</v>
      </c>
      <c r="C222" s="154" t="s">
        <v>1998</v>
      </c>
      <c r="D222" s="154" t="s">
        <v>1998</v>
      </c>
      <c r="E222" s="154">
        <v>64.516129032258107</v>
      </c>
      <c r="F222" s="154">
        <v>75.772394947606003</v>
      </c>
      <c r="G222" s="154">
        <v>581913.174340631</v>
      </c>
      <c r="H222" s="154">
        <v>-3.9E-2</v>
      </c>
      <c r="I222" s="154">
        <v>4164600</v>
      </c>
      <c r="J222" s="154">
        <v>4331354.6910840599</v>
      </c>
      <c r="K222" s="154">
        <v>1.0400409861893201</v>
      </c>
      <c r="L222" s="154">
        <v>0.95865198044258382</v>
      </c>
      <c r="M222" s="154">
        <v>1.0848994289973313</v>
      </c>
      <c r="N222" s="154">
        <v>1.0100026572644052</v>
      </c>
      <c r="O222" s="154">
        <v>1.0297408414808271</v>
      </c>
      <c r="P222" s="154">
        <v>1</v>
      </c>
      <c r="Q222" s="154">
        <v>1.0400409861893201</v>
      </c>
      <c r="R222" s="154">
        <v>1.0080809956531245</v>
      </c>
      <c r="S222" s="154">
        <v>1.0317037923282038</v>
      </c>
      <c r="T222" s="154">
        <v>1.1311498870072316</v>
      </c>
      <c r="U222" s="154">
        <v>0.91945461705436293</v>
      </c>
      <c r="V222" s="154" t="b">
        <v>0</v>
      </c>
      <c r="W222" s="154" t="s">
        <v>2001</v>
      </c>
    </row>
    <row r="223" spans="1:23">
      <c r="A223" s="154" t="s">
        <v>650</v>
      </c>
      <c r="B223" s="154" t="s">
        <v>1999</v>
      </c>
      <c r="C223" s="154" t="s">
        <v>1998</v>
      </c>
      <c r="D223" s="154" t="s">
        <v>1998</v>
      </c>
      <c r="E223" s="154">
        <v>64.516129032258107</v>
      </c>
      <c r="F223" s="154">
        <v>77.408813648879004</v>
      </c>
      <c r="G223" s="154">
        <v>594480.46354491997</v>
      </c>
      <c r="H223" s="154">
        <v>-3.5999999999999997E-2</v>
      </c>
      <c r="I223" s="154">
        <v>4312885</v>
      </c>
      <c r="J223" s="154">
        <v>4356822.4674026696</v>
      </c>
      <c r="K223" s="154">
        <v>1.0101874887465501</v>
      </c>
      <c r="L223" s="154">
        <v>0.95865198044258382</v>
      </c>
      <c r="M223" s="154">
        <v>1.053758307869112</v>
      </c>
      <c r="N223" s="154">
        <v>1.0100026572644052</v>
      </c>
      <c r="O223" s="154">
        <v>1.0001830009860029</v>
      </c>
      <c r="P223" s="154">
        <v>1</v>
      </c>
      <c r="Q223" s="154">
        <v>1.0101874887465501</v>
      </c>
      <c r="R223" s="154">
        <v>1.0095172581483038</v>
      </c>
      <c r="S223" s="154">
        <v>1.0006639119765774</v>
      </c>
      <c r="T223" s="154">
        <v>1.1350788347166287</v>
      </c>
      <c r="U223" s="154">
        <v>0.88997121420094338</v>
      </c>
      <c r="V223" s="154" t="b">
        <v>0</v>
      </c>
      <c r="W223" s="154" t="s">
        <v>2001</v>
      </c>
    </row>
    <row r="224" spans="1:23">
      <c r="A224" s="154" t="s">
        <v>651</v>
      </c>
      <c r="B224" s="154" t="s">
        <v>1999</v>
      </c>
      <c r="C224" s="154" t="s">
        <v>1998</v>
      </c>
      <c r="D224" s="154" t="s">
        <v>1998</v>
      </c>
      <c r="E224" s="154">
        <v>64.516129032258107</v>
      </c>
      <c r="F224" s="154">
        <v>75.772394947606003</v>
      </c>
      <c r="G224" s="154">
        <v>581913.174340631</v>
      </c>
      <c r="H224" s="154">
        <v>-3.3000000000000002E-2</v>
      </c>
      <c r="I224" s="154">
        <v>4259250</v>
      </c>
      <c r="J224" s="154">
        <v>4322646.1576964296</v>
      </c>
      <c r="K224" s="154">
        <v>1.01488434764253</v>
      </c>
      <c r="L224" s="154">
        <v>0.95865198044258382</v>
      </c>
      <c r="M224" s="154">
        <v>1.058657748950756</v>
      </c>
      <c r="N224" s="154">
        <v>1.0100026572644052</v>
      </c>
      <c r="O224" s="154">
        <v>1.0048333440937145</v>
      </c>
      <c r="P224" s="154">
        <v>1</v>
      </c>
      <c r="Q224" s="154">
        <v>1.01488434764253</v>
      </c>
      <c r="R224" s="154">
        <v>1.0080809956531245</v>
      </c>
      <c r="S224" s="154">
        <v>1.0067488148459716</v>
      </c>
      <c r="T224" s="154">
        <v>1.1311498870072316</v>
      </c>
      <c r="U224" s="154">
        <v>0.89721473634911986</v>
      </c>
      <c r="V224" s="154" t="b">
        <v>0</v>
      </c>
      <c r="W224" s="154" t="s">
        <v>2001</v>
      </c>
    </row>
    <row r="225" spans="1:23">
      <c r="A225" s="154" t="s">
        <v>652</v>
      </c>
      <c r="B225" s="154" t="s">
        <v>1999</v>
      </c>
      <c r="C225" s="154" t="s">
        <v>1998</v>
      </c>
      <c r="D225" s="154" t="s">
        <v>1998</v>
      </c>
      <c r="E225" s="154">
        <v>64.516129032258107</v>
      </c>
      <c r="F225" s="154">
        <v>76.734292249819006</v>
      </c>
      <c r="G225" s="154">
        <v>589300.30672449595</v>
      </c>
      <c r="H225" s="154">
        <v>-3.9E-2</v>
      </c>
      <c r="I225" s="154">
        <v>4284490</v>
      </c>
      <c r="J225" s="154">
        <v>4352637.6943044905</v>
      </c>
      <c r="K225" s="154">
        <v>1.0159056723914599</v>
      </c>
      <c r="L225" s="154">
        <v>0.95865198044258382</v>
      </c>
      <c r="M225" s="154">
        <v>1.0597231248846359</v>
      </c>
      <c r="N225" s="154">
        <v>1.0100026572644052</v>
      </c>
      <c r="O225" s="154">
        <v>1.0058445540559695</v>
      </c>
      <c r="P225" s="154">
        <v>1</v>
      </c>
      <c r="Q225" s="154">
        <v>1.0159056723914599</v>
      </c>
      <c r="R225" s="154">
        <v>1.0089287055932354</v>
      </c>
      <c r="S225" s="154">
        <v>1.0069152228096454</v>
      </c>
      <c r="T225" s="154">
        <v>1.1334678570178736</v>
      </c>
      <c r="U225" s="154">
        <v>0.8962809717994854</v>
      </c>
      <c r="V225" s="154" t="b">
        <v>0</v>
      </c>
      <c r="W225" s="154" t="s">
        <v>2001</v>
      </c>
    </row>
    <row r="226" spans="1:23">
      <c r="A226" s="154" t="s">
        <v>653</v>
      </c>
      <c r="B226" s="154" t="s">
        <v>1999</v>
      </c>
      <c r="C226" s="154" t="s">
        <v>1998</v>
      </c>
      <c r="D226" s="154" t="s">
        <v>1998</v>
      </c>
      <c r="E226" s="154">
        <v>64.516129032258107</v>
      </c>
      <c r="F226" s="154">
        <v>77.987750558129093</v>
      </c>
      <c r="G226" s="154">
        <v>598926.55522299896</v>
      </c>
      <c r="H226" s="154">
        <v>-4.4999999999999998E-2</v>
      </c>
      <c r="I226" s="154">
        <v>4290800</v>
      </c>
      <c r="J226" s="154">
        <v>4378330.3215079298</v>
      </c>
      <c r="K226" s="154">
        <v>1.02039953423789</v>
      </c>
      <c r="L226" s="154">
        <v>0.95865198044258382</v>
      </c>
      <c r="M226" s="154">
        <v>1.0644108133660757</v>
      </c>
      <c r="N226" s="154">
        <v>1.0100026572644052</v>
      </c>
      <c r="O226" s="154">
        <v>1.0102939105146957</v>
      </c>
      <c r="P226" s="154">
        <v>1</v>
      </c>
      <c r="Q226" s="154">
        <v>1.02039953423789</v>
      </c>
      <c r="R226" s="154">
        <v>1.0100186036602623</v>
      </c>
      <c r="S226" s="154">
        <v>1.0102779597722336</v>
      </c>
      <c r="T226" s="154">
        <v>1.1364521742826426</v>
      </c>
      <c r="U226" s="154">
        <v>0.89788163314658798</v>
      </c>
      <c r="V226" s="154" t="b">
        <v>0</v>
      </c>
      <c r="W226" s="154" t="s">
        <v>2001</v>
      </c>
    </row>
    <row r="227" spans="1:23">
      <c r="A227" s="154" t="s">
        <v>654</v>
      </c>
      <c r="B227" s="154" t="s">
        <v>1999</v>
      </c>
      <c r="C227" s="154" t="s">
        <v>1998</v>
      </c>
      <c r="D227" s="154" t="s">
        <v>1998</v>
      </c>
      <c r="E227" s="154">
        <v>64.516129032258107</v>
      </c>
      <c r="F227" s="154">
        <v>129.13304436149201</v>
      </c>
      <c r="G227" s="154">
        <v>991709.70917080005</v>
      </c>
      <c r="H227" s="154">
        <v>-0.191</v>
      </c>
      <c r="I227" s="154">
        <v>6215350</v>
      </c>
      <c r="J227" s="154">
        <v>6321304.4911476104</v>
      </c>
      <c r="K227" s="154">
        <v>1.0170472284179699</v>
      </c>
      <c r="L227" s="154">
        <v>0.95865198044258382</v>
      </c>
      <c r="M227" s="154">
        <v>1.0609139178416203</v>
      </c>
      <c r="N227" s="154">
        <v>1.0100026572644052</v>
      </c>
      <c r="O227" s="154">
        <v>1.0069748045739255</v>
      </c>
      <c r="P227" s="154">
        <v>1</v>
      </c>
      <c r="Q227" s="154">
        <v>1.0170472284179699</v>
      </c>
      <c r="R227" s="154">
        <v>1.0445347183389091</v>
      </c>
      <c r="S227" s="154">
        <v>0.97368446501744654</v>
      </c>
      <c r="T227" s="154">
        <v>1.2333674177285874</v>
      </c>
      <c r="U227" s="154">
        <v>0.82461009898493964</v>
      </c>
      <c r="V227" s="154" t="b">
        <v>0</v>
      </c>
      <c r="W227" s="154" t="s">
        <v>2001</v>
      </c>
    </row>
    <row r="228" spans="1:23">
      <c r="A228" s="154" t="s">
        <v>655</v>
      </c>
      <c r="B228" s="154" t="s">
        <v>1999</v>
      </c>
      <c r="C228" s="154" t="s">
        <v>1998</v>
      </c>
      <c r="D228" s="154" t="s">
        <v>1998</v>
      </c>
      <c r="E228" s="154">
        <v>64.516129032258107</v>
      </c>
      <c r="F228" s="154">
        <v>73.519946946860003</v>
      </c>
      <c r="G228" s="154">
        <v>564614.93311363005</v>
      </c>
      <c r="H228" s="154">
        <v>-5.8999999999999997E-2</v>
      </c>
      <c r="I228" s="154">
        <v>4732500</v>
      </c>
      <c r="J228" s="154">
        <v>4871800.06428356</v>
      </c>
      <c r="K228" s="154">
        <v>1.02943477322421</v>
      </c>
      <c r="L228" s="154">
        <v>0.95865198044258382</v>
      </c>
      <c r="M228" s="154">
        <v>1.0738357550244122</v>
      </c>
      <c r="N228" s="154">
        <v>1.0100026572644052</v>
      </c>
      <c r="O228" s="154">
        <v>1.0192396681533855</v>
      </c>
      <c r="P228" s="154">
        <v>1</v>
      </c>
      <c r="Q228" s="154">
        <v>1.02943477322421</v>
      </c>
      <c r="R228" s="154">
        <v>1.0060559594733403</v>
      </c>
      <c r="S228" s="154">
        <v>1.0232380848507754</v>
      </c>
      <c r="T228" s="154">
        <v>1.125623963704476</v>
      </c>
      <c r="U228" s="154">
        <v>0.91454589313850121</v>
      </c>
      <c r="V228" s="154" t="b">
        <v>0</v>
      </c>
      <c r="W228" s="154" t="s">
        <v>2001</v>
      </c>
    </row>
    <row r="229" spans="1:23">
      <c r="A229" s="154" t="s">
        <v>656</v>
      </c>
      <c r="B229" s="154" t="s">
        <v>1999</v>
      </c>
      <c r="C229" s="154" t="s">
        <v>1998</v>
      </c>
      <c r="D229" s="154" t="s">
        <v>1998</v>
      </c>
      <c r="E229" s="154">
        <v>64.516129032258107</v>
      </c>
      <c r="F229" s="154">
        <v>21.645417670491</v>
      </c>
      <c r="G229" s="154">
        <v>166231.43184630401</v>
      </c>
      <c r="H229" s="154">
        <v>8.1000000000000003E-2</v>
      </c>
      <c r="I229" s="154">
        <v>3186550</v>
      </c>
      <c r="J229" s="154">
        <v>2810271.3650348498</v>
      </c>
      <c r="K229" s="154">
        <v>0.88191660731350596</v>
      </c>
      <c r="L229" s="154">
        <v>0.95865198044258382</v>
      </c>
      <c r="M229" s="154">
        <v>0.91995492139530011</v>
      </c>
      <c r="N229" s="154">
        <v>1.0100026572644052</v>
      </c>
      <c r="O229" s="154">
        <v>0.87318246241270236</v>
      </c>
      <c r="P229" s="154">
        <v>1</v>
      </c>
      <c r="Q229" s="154">
        <v>0.88191660731350596</v>
      </c>
      <c r="R229" s="154">
        <v>0.92733584249606693</v>
      </c>
      <c r="S229" s="154">
        <v>0.95102180558414728</v>
      </c>
      <c r="T229" s="154">
        <v>0.92302995259806353</v>
      </c>
      <c r="U229" s="154">
        <v>0.95545827611678757</v>
      </c>
      <c r="V229" s="154" t="b">
        <v>0</v>
      </c>
      <c r="W229" s="154" t="s">
        <v>2001</v>
      </c>
    </row>
    <row r="230" spans="1:23">
      <c r="A230" s="154" t="s">
        <v>657</v>
      </c>
      <c r="B230" s="154" t="s">
        <v>1999</v>
      </c>
      <c r="C230" s="154" t="s">
        <v>1998</v>
      </c>
      <c r="D230" s="154" t="s">
        <v>1998</v>
      </c>
      <c r="E230" s="154">
        <v>64.516129032258107</v>
      </c>
      <c r="F230" s="154">
        <v>71.231419426159107</v>
      </c>
      <c r="G230" s="154">
        <v>547039.610134096</v>
      </c>
      <c r="H230" s="154">
        <v>-8.2000000000000003E-2</v>
      </c>
      <c r="I230" s="154">
        <v>5016450</v>
      </c>
      <c r="J230" s="154">
        <v>5411005.8050030796</v>
      </c>
      <c r="K230" s="154">
        <v>1.0786523946223101</v>
      </c>
      <c r="L230" s="154">
        <v>0.95865198044258382</v>
      </c>
      <c r="M230" s="154">
        <v>1.1251762022379856</v>
      </c>
      <c r="N230" s="154">
        <v>1.0100026572644052</v>
      </c>
      <c r="O230" s="154">
        <v>1.0679698581623962</v>
      </c>
      <c r="P230" s="154">
        <v>1</v>
      </c>
      <c r="Q230" s="154">
        <v>1.0786523946223101</v>
      </c>
      <c r="R230" s="154">
        <v>1.003938290631925</v>
      </c>
      <c r="S230" s="154">
        <v>1.0744210124143752</v>
      </c>
      <c r="T230" s="154">
        <v>1.1198623174606277</v>
      </c>
      <c r="U230" s="154">
        <v>0.96320090229327104</v>
      </c>
      <c r="V230" s="154" t="b">
        <v>0</v>
      </c>
      <c r="W230" s="154" t="s">
        <v>2001</v>
      </c>
    </row>
    <row r="231" spans="1:23">
      <c r="A231" s="154" t="s">
        <v>658</v>
      </c>
      <c r="B231" s="154" t="s">
        <v>1999</v>
      </c>
      <c r="C231" s="154" t="s">
        <v>1998</v>
      </c>
      <c r="D231" s="154" t="s">
        <v>1998</v>
      </c>
      <c r="E231" s="154">
        <v>66.844919786096298</v>
      </c>
      <c r="F231" s="154">
        <v>20.060761785651898</v>
      </c>
      <c r="G231" s="154">
        <v>154061.66821639799</v>
      </c>
      <c r="H231" s="154">
        <v>0.11700000000000001</v>
      </c>
      <c r="I231" s="154">
        <v>2665975</v>
      </c>
      <c r="J231" s="154">
        <v>2199139.4045393802</v>
      </c>
      <c r="K231" s="154">
        <v>0.82489123286579302</v>
      </c>
      <c r="L231" s="154">
        <v>0.97141531359526712</v>
      </c>
      <c r="M231" s="154">
        <v>0.84916432891388183</v>
      </c>
      <c r="N231" s="154">
        <v>1.0100026572644052</v>
      </c>
      <c r="O231" s="154">
        <v>0.81672184417812632</v>
      </c>
      <c r="P231" s="154">
        <v>1</v>
      </c>
      <c r="Q231" s="154">
        <v>0.82489123286579302</v>
      </c>
      <c r="R231" s="154">
        <v>0.93154544488169055</v>
      </c>
      <c r="S231" s="154">
        <v>0.88550831030101496</v>
      </c>
      <c r="T231" s="154">
        <v>0.91171166908147716</v>
      </c>
      <c r="U231" s="154">
        <v>0.90477204673364198</v>
      </c>
      <c r="V231" s="154" t="b">
        <v>0</v>
      </c>
      <c r="W231" s="154" t="s">
        <v>2001</v>
      </c>
    </row>
    <row r="232" spans="1:23">
      <c r="A232" s="154" t="s">
        <v>659</v>
      </c>
      <c r="B232" s="154" t="s">
        <v>1999</v>
      </c>
      <c r="C232" s="154" t="s">
        <v>1998</v>
      </c>
      <c r="D232" s="154" t="s">
        <v>1998</v>
      </c>
      <c r="E232" s="154">
        <v>66.844919786096298</v>
      </c>
      <c r="F232" s="154">
        <v>47.701208285978097</v>
      </c>
      <c r="G232" s="154">
        <v>366333.43254850002</v>
      </c>
      <c r="H232" s="154">
        <v>5.2999999999999999E-2</v>
      </c>
      <c r="I232" s="154">
        <v>3691350</v>
      </c>
      <c r="J232" s="154">
        <v>3493580.79758554</v>
      </c>
      <c r="K232" s="154">
        <v>0.94642361130359898</v>
      </c>
      <c r="L232" s="154">
        <v>0.97141531359526712</v>
      </c>
      <c r="M232" s="154">
        <v>0.9742728965233497</v>
      </c>
      <c r="N232" s="154">
        <v>1.0100026572644052</v>
      </c>
      <c r="O232" s="154">
        <v>0.93705061516074595</v>
      </c>
      <c r="P232" s="154">
        <v>1</v>
      </c>
      <c r="Q232" s="154">
        <v>0.94642361130359898</v>
      </c>
      <c r="R232" s="154">
        <v>0.98689382406172932</v>
      </c>
      <c r="S232" s="154">
        <v>0.95899233355056546</v>
      </c>
      <c r="T232" s="154">
        <v>1.0493120749036022</v>
      </c>
      <c r="U232" s="154">
        <v>0.90194674581491363</v>
      </c>
      <c r="V232" s="154" t="b">
        <v>0</v>
      </c>
      <c r="W232" s="154" t="s">
        <v>2001</v>
      </c>
    </row>
    <row r="233" spans="1:23">
      <c r="A233" s="154" t="s">
        <v>660</v>
      </c>
      <c r="B233" s="154" t="s">
        <v>1999</v>
      </c>
      <c r="C233" s="154" t="s">
        <v>1998</v>
      </c>
      <c r="D233" s="154" t="s">
        <v>1998</v>
      </c>
      <c r="E233" s="154">
        <v>66.844919786096298</v>
      </c>
      <c r="F233" s="154">
        <v>32.763691392416902</v>
      </c>
      <c r="G233" s="154">
        <v>251617.012692569</v>
      </c>
      <c r="H233" s="154">
        <v>7.9000000000000001E-2</v>
      </c>
      <c r="I233" s="154">
        <v>3129760</v>
      </c>
      <c r="J233" s="154">
        <v>2888183.17854416</v>
      </c>
      <c r="K233" s="154">
        <v>0.92281298839021597</v>
      </c>
      <c r="L233" s="154">
        <v>0.97141531359526712</v>
      </c>
      <c r="M233" s="154">
        <v>0.94996751180998884</v>
      </c>
      <c r="N233" s="154">
        <v>1.0100026572644052</v>
      </c>
      <c r="O233" s="154">
        <v>0.91367382229434657</v>
      </c>
      <c r="P233" s="154">
        <v>1</v>
      </c>
      <c r="Q233" s="154">
        <v>0.92281298839021597</v>
      </c>
      <c r="R233" s="154">
        <v>0.96249846124253591</v>
      </c>
      <c r="S233" s="154">
        <v>0.95876827397615993</v>
      </c>
      <c r="T233" s="154">
        <v>0.98725813128688655</v>
      </c>
      <c r="U233" s="154">
        <v>0.93472310750921173</v>
      </c>
      <c r="V233" s="154" t="b">
        <v>0</v>
      </c>
      <c r="W233" s="154" t="s">
        <v>2001</v>
      </c>
    </row>
    <row r="234" spans="1:23">
      <c r="A234" s="154" t="s">
        <v>661</v>
      </c>
      <c r="B234" s="154" t="s">
        <v>1999</v>
      </c>
      <c r="C234" s="154" t="s">
        <v>1998</v>
      </c>
      <c r="D234" s="154" t="s">
        <v>1998</v>
      </c>
      <c r="E234" s="154">
        <v>66.844919786096298</v>
      </c>
      <c r="F234" s="154">
        <v>33.305294471072003</v>
      </c>
      <c r="G234" s="154">
        <v>255776.389823921</v>
      </c>
      <c r="H234" s="154">
        <v>8.6999999999999994E-2</v>
      </c>
      <c r="I234" s="154">
        <v>3249650</v>
      </c>
      <c r="J234" s="154">
        <v>2895161.8483130401</v>
      </c>
      <c r="K234" s="154">
        <v>0.89091497493977601</v>
      </c>
      <c r="L234" s="154">
        <v>0.97141531359526712</v>
      </c>
      <c r="M234" s="154">
        <v>0.91713087334648402</v>
      </c>
      <c r="N234" s="154">
        <v>1.0100026572644052</v>
      </c>
      <c r="O234" s="154">
        <v>0.88209171385035912</v>
      </c>
      <c r="P234" s="154">
        <v>1</v>
      </c>
      <c r="Q234" s="154">
        <v>0.89091497493977601</v>
      </c>
      <c r="R234" s="154">
        <v>0.96355055450631699</v>
      </c>
      <c r="S234" s="154">
        <v>0.92461674249800374</v>
      </c>
      <c r="T234" s="154">
        <v>0.98988839499270587</v>
      </c>
      <c r="U234" s="154">
        <v>0.9000155769543503</v>
      </c>
      <c r="V234" s="154" t="b">
        <v>0</v>
      </c>
      <c r="W234" s="154" t="s">
        <v>2001</v>
      </c>
    </row>
    <row r="235" spans="1:23">
      <c r="A235" s="154" t="s">
        <v>662</v>
      </c>
      <c r="B235" s="154" t="s">
        <v>1999</v>
      </c>
      <c r="C235" s="154" t="s">
        <v>1998</v>
      </c>
      <c r="D235" s="154" t="s">
        <v>1998</v>
      </c>
      <c r="E235" s="154">
        <v>66.844919786096298</v>
      </c>
      <c r="F235" s="154">
        <v>62.157068361454002</v>
      </c>
      <c r="G235" s="154">
        <v>477350.84766598197</v>
      </c>
      <c r="H235" s="154">
        <v>1.4999999999999999E-2</v>
      </c>
      <c r="I235" s="154">
        <v>4297110</v>
      </c>
      <c r="J235" s="154">
        <v>4095306.3014396601</v>
      </c>
      <c r="K235" s="154">
        <v>0.95303734403812301</v>
      </c>
      <c r="L235" s="154">
        <v>0.97141531359526712</v>
      </c>
      <c r="M235" s="154">
        <v>0.98108124372764305</v>
      </c>
      <c r="N235" s="154">
        <v>1.0100026572644052</v>
      </c>
      <c r="O235" s="154">
        <v>0.94359884816484263</v>
      </c>
      <c r="P235" s="154">
        <v>1</v>
      </c>
      <c r="Q235" s="154">
        <v>0.95303734403812301</v>
      </c>
      <c r="R235" s="154">
        <v>1.0044555299318394</v>
      </c>
      <c r="S235" s="154">
        <v>0.94880989315952535</v>
      </c>
      <c r="T235" s="154">
        <v>1.0953695688400851</v>
      </c>
      <c r="U235" s="154">
        <v>0.87006008853004624</v>
      </c>
      <c r="V235" s="154" t="b">
        <v>0</v>
      </c>
      <c r="W235" s="154" t="s">
        <v>2001</v>
      </c>
    </row>
    <row r="236" spans="1:23">
      <c r="A236" s="154" t="s">
        <v>663</v>
      </c>
      <c r="B236" s="154" t="s">
        <v>1999</v>
      </c>
      <c r="C236" s="154" t="s">
        <v>1998</v>
      </c>
      <c r="D236" s="154" t="s">
        <v>1998</v>
      </c>
      <c r="E236" s="154">
        <v>66.844919786096298</v>
      </c>
      <c r="F236" s="154">
        <v>75.772394947606003</v>
      </c>
      <c r="G236" s="154">
        <v>581913.174340631</v>
      </c>
      <c r="H236" s="154">
        <v>-1.4E-2</v>
      </c>
      <c r="I236" s="154">
        <v>5016450</v>
      </c>
      <c r="J236" s="154">
        <v>4662853.2250242801</v>
      </c>
      <c r="K236" s="154">
        <v>0.92951254871956901</v>
      </c>
      <c r="L236" s="154">
        <v>0.97141531359526712</v>
      </c>
      <c r="M236" s="154">
        <v>0.95686421215595885</v>
      </c>
      <c r="N236" s="154">
        <v>1.0100026572644052</v>
      </c>
      <c r="O236" s="154">
        <v>0.92030703289153337</v>
      </c>
      <c r="P236" s="154">
        <v>1</v>
      </c>
      <c r="Q236" s="154">
        <v>0.92951254871956901</v>
      </c>
      <c r="R236" s="154">
        <v>1.0178003013978718</v>
      </c>
      <c r="S236" s="154">
        <v>0.91325631112798233</v>
      </c>
      <c r="T236" s="154">
        <v>1.1311498870072316</v>
      </c>
      <c r="U236" s="154">
        <v>0.82174127354496784</v>
      </c>
      <c r="V236" s="154" t="b">
        <v>0</v>
      </c>
      <c r="W236" s="154" t="s">
        <v>2001</v>
      </c>
    </row>
    <row r="237" spans="1:23">
      <c r="A237" s="154" t="s">
        <v>664</v>
      </c>
      <c r="B237" s="154" t="s">
        <v>1999</v>
      </c>
      <c r="C237" s="154" t="s">
        <v>1998</v>
      </c>
      <c r="D237" s="154" t="s">
        <v>1998</v>
      </c>
      <c r="E237" s="154">
        <v>66.844919786096298</v>
      </c>
      <c r="F237" s="154">
        <v>76.878750163887005</v>
      </c>
      <c r="G237" s="154">
        <v>590409.70762692299</v>
      </c>
      <c r="H237" s="154">
        <v>-0.09</v>
      </c>
      <c r="I237" s="154">
        <v>4101500</v>
      </c>
      <c r="J237" s="154">
        <v>4762030.9936915301</v>
      </c>
      <c r="K237" s="154">
        <v>1.1610462010707101</v>
      </c>
      <c r="L237" s="154">
        <v>0.97141531359526712</v>
      </c>
      <c r="M237" s="154">
        <v>1.1952109307126397</v>
      </c>
      <c r="N237" s="154">
        <v>1.0100026572644052</v>
      </c>
      <c r="O237" s="154">
        <v>1.1495476697213913</v>
      </c>
      <c r="P237" s="154">
        <v>1</v>
      </c>
      <c r="Q237" s="154">
        <v>1.1610462010707101</v>
      </c>
      <c r="R237" s="154">
        <v>1.0187838553516768</v>
      </c>
      <c r="S237" s="154">
        <v>1.1396393798073345</v>
      </c>
      <c r="T237" s="154">
        <v>1.1338138651775482</v>
      </c>
      <c r="U237" s="154">
        <v>1.0240183479224763</v>
      </c>
      <c r="V237" s="154" t="b">
        <v>0</v>
      </c>
      <c r="W237" s="154" t="s">
        <v>2001</v>
      </c>
    </row>
    <row r="238" spans="1:23">
      <c r="A238" s="154" t="s">
        <v>665</v>
      </c>
      <c r="B238" s="154" t="s">
        <v>1999</v>
      </c>
      <c r="C238" s="154" t="s">
        <v>1998</v>
      </c>
      <c r="D238" s="154" t="s">
        <v>1998</v>
      </c>
      <c r="E238" s="154">
        <v>66.844919786096298</v>
      </c>
      <c r="F238" s="154">
        <v>106.434461202638</v>
      </c>
      <c r="G238" s="154">
        <v>817390.22793839604</v>
      </c>
      <c r="H238" s="154">
        <v>-0.14399999999999999</v>
      </c>
      <c r="I238" s="154">
        <v>5300400</v>
      </c>
      <c r="J238" s="154">
        <v>5553390.4849257404</v>
      </c>
      <c r="K238" s="154">
        <v>1.0477304514613499</v>
      </c>
      <c r="L238" s="154">
        <v>0.97141531359526712</v>
      </c>
      <c r="M238" s="154">
        <v>1.0785607729238238</v>
      </c>
      <c r="N238" s="154">
        <v>1.0100026572644052</v>
      </c>
      <c r="O238" s="154">
        <v>1.0373541534030519</v>
      </c>
      <c r="P238" s="154">
        <v>1</v>
      </c>
      <c r="Q238" s="154">
        <v>1.0477304514613499</v>
      </c>
      <c r="R238" s="154">
        <v>1.0411080134665092</v>
      </c>
      <c r="S238" s="154">
        <v>1.0063609518985359</v>
      </c>
      <c r="T238" s="154">
        <v>1.1952758806574095</v>
      </c>
      <c r="U238" s="154">
        <v>0.87655951936810717</v>
      </c>
      <c r="V238" s="154" t="b">
        <v>0</v>
      </c>
      <c r="W238" s="154" t="s">
        <v>2001</v>
      </c>
    </row>
    <row r="239" spans="1:23">
      <c r="A239" s="154" t="s">
        <v>666</v>
      </c>
      <c r="B239" s="154" t="s">
        <v>1999</v>
      </c>
      <c r="C239" s="154" t="s">
        <v>1998</v>
      </c>
      <c r="D239" s="154" t="s">
        <v>1998</v>
      </c>
      <c r="E239" s="154">
        <v>66.844919786096298</v>
      </c>
      <c r="F239" s="154">
        <v>79.631918733112002</v>
      </c>
      <c r="G239" s="154">
        <v>611553.35846071795</v>
      </c>
      <c r="H239" s="154">
        <v>-2.7E-2</v>
      </c>
      <c r="I239" s="154">
        <v>5300400</v>
      </c>
      <c r="J239" s="154">
        <v>4874146.9220605604</v>
      </c>
      <c r="K239" s="154">
        <v>0.91958096031630798</v>
      </c>
      <c r="L239" s="154">
        <v>0.97141531359526712</v>
      </c>
      <c r="M239" s="154">
        <v>0.94664037867890194</v>
      </c>
      <c r="N239" s="154">
        <v>1.0100026572644052</v>
      </c>
      <c r="O239" s="154">
        <v>0.91047380291750457</v>
      </c>
      <c r="P239" s="154">
        <v>1</v>
      </c>
      <c r="Q239" s="154">
        <v>0.91958096031630798</v>
      </c>
      <c r="R239" s="154">
        <v>1.0211752356810537</v>
      </c>
      <c r="S239" s="154">
        <v>0.90051239805380778</v>
      </c>
      <c r="T239" s="154">
        <v>1.1403063864844609</v>
      </c>
      <c r="U239" s="154">
        <v>0.8064332281356027</v>
      </c>
      <c r="V239" s="154" t="b">
        <v>0</v>
      </c>
      <c r="W239" s="154" t="s">
        <v>2001</v>
      </c>
    </row>
    <row r="240" spans="1:23">
      <c r="A240" s="154" t="s">
        <v>667</v>
      </c>
      <c r="B240" s="154" t="s">
        <v>1999</v>
      </c>
      <c r="C240" s="154" t="s">
        <v>1998</v>
      </c>
      <c r="D240" s="154" t="s">
        <v>1998</v>
      </c>
      <c r="E240" s="154">
        <v>66.844919786096298</v>
      </c>
      <c r="F240" s="154">
        <v>122.532052098694</v>
      </c>
      <c r="G240" s="154">
        <v>941015.72801712505</v>
      </c>
      <c r="H240" s="154">
        <v>-0.17399999999999999</v>
      </c>
      <c r="I240" s="154">
        <v>5836750</v>
      </c>
      <c r="J240" s="154">
        <v>6056489.4872057997</v>
      </c>
      <c r="K240" s="154">
        <v>1.0376475756552499</v>
      </c>
      <c r="L240" s="154">
        <v>0.97141531359526712</v>
      </c>
      <c r="M240" s="154">
        <v>1.0681812002889404</v>
      </c>
      <c r="N240" s="154">
        <v>1.0100026572644052</v>
      </c>
      <c r="O240" s="154">
        <v>1.0273711343153502</v>
      </c>
      <c r="P240" s="154">
        <v>1</v>
      </c>
      <c r="Q240" s="154">
        <v>1.0376475756552499</v>
      </c>
      <c r="R240" s="154">
        <v>1.0509247022774644</v>
      </c>
      <c r="S240" s="154">
        <v>0.98736624365814074</v>
      </c>
      <c r="T240" s="154">
        <v>1.2229099118635005</v>
      </c>
      <c r="U240" s="154">
        <v>0.84850696325950681</v>
      </c>
      <c r="V240" s="154" t="b">
        <v>0</v>
      </c>
      <c r="W240" s="154" t="s">
        <v>2001</v>
      </c>
    </row>
    <row r="241" spans="1:23">
      <c r="A241" s="154" t="s">
        <v>668</v>
      </c>
      <c r="B241" s="154" t="s">
        <v>1999</v>
      </c>
      <c r="C241" s="154" t="s">
        <v>1998</v>
      </c>
      <c r="D241" s="154" t="s">
        <v>1998</v>
      </c>
      <c r="E241" s="154">
        <v>66.844919786096298</v>
      </c>
      <c r="F241" s="154">
        <v>94.719875280991999</v>
      </c>
      <c r="G241" s="154">
        <v>727425.11749857501</v>
      </c>
      <c r="H241" s="154">
        <v>-5.6000000000000001E-2</v>
      </c>
      <c r="I241" s="154">
        <v>5836750</v>
      </c>
      <c r="J241" s="154">
        <v>5259952.2041049898</v>
      </c>
      <c r="K241" s="154">
        <v>0.90117825915192395</v>
      </c>
      <c r="L241" s="154">
        <v>0.97141531359526712</v>
      </c>
      <c r="M241" s="154">
        <v>0.92769616305162872</v>
      </c>
      <c r="N241" s="154">
        <v>1.0100026572644052</v>
      </c>
      <c r="O241" s="154">
        <v>0.89225335465232103</v>
      </c>
      <c r="P241" s="154">
        <v>1</v>
      </c>
      <c r="Q241" s="154">
        <v>0.90117825915192395</v>
      </c>
      <c r="R241" s="154">
        <v>1.0330500990660212</v>
      </c>
      <c r="S241" s="154">
        <v>0.87234710104251256</v>
      </c>
      <c r="T241" s="154">
        <v>1.1728705011519214</v>
      </c>
      <c r="U241" s="154">
        <v>0.76835273652704372</v>
      </c>
      <c r="V241" s="154" t="b">
        <v>0</v>
      </c>
      <c r="W241" s="154" t="s">
        <v>2001</v>
      </c>
    </row>
    <row r="242" spans="1:23">
      <c r="A242" s="154" t="s">
        <v>669</v>
      </c>
      <c r="B242" s="154" t="s">
        <v>1999</v>
      </c>
      <c r="C242" s="154" t="s">
        <v>1998</v>
      </c>
      <c r="D242" s="154" t="s">
        <v>1998</v>
      </c>
      <c r="E242" s="154">
        <v>66.844919786096298</v>
      </c>
      <c r="F242" s="154">
        <v>76.878750163887005</v>
      </c>
      <c r="G242" s="154">
        <v>590409.70762692299</v>
      </c>
      <c r="H242" s="154">
        <v>-6.0999999999999999E-2</v>
      </c>
      <c r="I242" s="154">
        <v>4764050</v>
      </c>
      <c r="J242" s="154">
        <v>4899619.8933708696</v>
      </c>
      <c r="K242" s="154">
        <v>1.0284568577934501</v>
      </c>
      <c r="L242" s="154">
        <v>0.97141531359526712</v>
      </c>
      <c r="M242" s="154">
        <v>1.0587200380721493</v>
      </c>
      <c r="N242" s="154">
        <v>1.0100026572644052</v>
      </c>
      <c r="O242" s="154">
        <v>1.0182714376009943</v>
      </c>
      <c r="P242" s="154">
        <v>1</v>
      </c>
      <c r="Q242" s="154">
        <v>1.0284568577934501</v>
      </c>
      <c r="R242" s="154">
        <v>1.0187838553516768</v>
      </c>
      <c r="S242" s="154">
        <v>1.0094946561932259</v>
      </c>
      <c r="T242" s="154">
        <v>1.1338138651775482</v>
      </c>
      <c r="U242" s="154">
        <v>0.9070773337494864</v>
      </c>
      <c r="V242" s="154" t="b">
        <v>0</v>
      </c>
      <c r="W242" s="154" t="s">
        <v>2001</v>
      </c>
    </row>
    <row r="243" spans="1:23">
      <c r="A243" s="154" t="s">
        <v>670</v>
      </c>
      <c r="B243" s="154" t="s">
        <v>1999</v>
      </c>
      <c r="C243" s="154" t="s">
        <v>1998</v>
      </c>
      <c r="D243" s="154" t="s">
        <v>1998</v>
      </c>
      <c r="E243" s="154">
        <v>66.844919786096298</v>
      </c>
      <c r="F243" s="154">
        <v>108.110241542381</v>
      </c>
      <c r="G243" s="154">
        <v>830259.80475026497</v>
      </c>
      <c r="H243" s="154">
        <v>-0.128</v>
      </c>
      <c r="I243" s="154">
        <v>5742100</v>
      </c>
      <c r="J243" s="154">
        <v>5708588.6553509999</v>
      </c>
      <c r="K243" s="154">
        <v>0.99416392179707802</v>
      </c>
      <c r="L243" s="154">
        <v>0.97141531359526712</v>
      </c>
      <c r="M243" s="154">
        <v>1.0234180045171586</v>
      </c>
      <c r="N243" s="154">
        <v>1.0100026572644052</v>
      </c>
      <c r="O243" s="154">
        <v>0.98431812495402093</v>
      </c>
      <c r="P243" s="154">
        <v>1</v>
      </c>
      <c r="Q243" s="154">
        <v>0.99416392179707802</v>
      </c>
      <c r="R243" s="154">
        <v>1.0421923240781106</v>
      </c>
      <c r="S243" s="154">
        <v>0.95391598923594367</v>
      </c>
      <c r="T243" s="154">
        <v>1.1983099421516143</v>
      </c>
      <c r="U243" s="154">
        <v>0.82963838221355002</v>
      </c>
      <c r="V243" s="154" t="b">
        <v>0</v>
      </c>
      <c r="W243" s="154" t="s">
        <v>2001</v>
      </c>
    </row>
    <row r="244" spans="1:23">
      <c r="A244" s="154" t="s">
        <v>671</v>
      </c>
      <c r="B244" s="154" t="s">
        <v>1999</v>
      </c>
      <c r="C244" s="154" t="s">
        <v>1998</v>
      </c>
      <c r="D244" s="154" t="s">
        <v>1998</v>
      </c>
      <c r="E244" s="154">
        <v>66.844919786096298</v>
      </c>
      <c r="F244" s="154">
        <v>162.570583241961</v>
      </c>
      <c r="G244" s="154">
        <v>1248501.70321462</v>
      </c>
      <c r="H244" s="154">
        <v>-0.28399999999999997</v>
      </c>
      <c r="I244" s="154">
        <v>6941000</v>
      </c>
      <c r="J244" s="154">
        <v>7671844.1368228104</v>
      </c>
      <c r="K244" s="154">
        <v>1.1052937814180701</v>
      </c>
      <c r="L244" s="154">
        <v>0.97141531359526712</v>
      </c>
      <c r="M244" s="154">
        <v>1.1378179507252266</v>
      </c>
      <c r="N244" s="154">
        <v>1.0100026572644052</v>
      </c>
      <c r="O244" s="154">
        <v>1.0943473994531472</v>
      </c>
      <c r="P244" s="154">
        <v>1</v>
      </c>
      <c r="Q244" s="154">
        <v>1.1052937814180701</v>
      </c>
      <c r="R244" s="154">
        <v>1.0709117881733192</v>
      </c>
      <c r="S244" s="154">
        <v>1.0321053457665239</v>
      </c>
      <c r="T244" s="154">
        <v>1.2803281856656707</v>
      </c>
      <c r="U244" s="154">
        <v>0.86328942359681282</v>
      </c>
      <c r="V244" s="154" t="b">
        <v>0</v>
      </c>
      <c r="W244" s="154" t="s">
        <v>2001</v>
      </c>
    </row>
    <row r="245" spans="1:23">
      <c r="A245" s="154" t="s">
        <v>672</v>
      </c>
      <c r="B245" s="154" t="s">
        <v>1999</v>
      </c>
      <c r="C245" s="154" t="s">
        <v>1998</v>
      </c>
      <c r="D245" s="154" t="s">
        <v>1998</v>
      </c>
      <c r="E245" s="154">
        <v>66.844919786096298</v>
      </c>
      <c r="F245" s="154">
        <v>129.13304436149201</v>
      </c>
      <c r="G245" s="154">
        <v>991709.70917080005</v>
      </c>
      <c r="H245" s="154">
        <v>-0.14799999999999999</v>
      </c>
      <c r="I245" s="154">
        <v>6941000</v>
      </c>
      <c r="J245" s="154">
        <v>6499300.73418188</v>
      </c>
      <c r="K245" s="154">
        <v>0.93636374213829099</v>
      </c>
      <c r="L245" s="154">
        <v>0.97141531359526712</v>
      </c>
      <c r="M245" s="154">
        <v>0.96391700751839282</v>
      </c>
      <c r="N245" s="154">
        <v>1.0100026572644052</v>
      </c>
      <c r="O245" s="154">
        <v>0.92709037486538359</v>
      </c>
      <c r="P245" s="154">
        <v>1</v>
      </c>
      <c r="Q245" s="154">
        <v>0.93636374213829099</v>
      </c>
      <c r="R245" s="154">
        <v>1.0546054887753282</v>
      </c>
      <c r="S245" s="154">
        <v>0.88788058862243668</v>
      </c>
      <c r="T245" s="154">
        <v>1.2333674177285874</v>
      </c>
      <c r="U245" s="154">
        <v>0.75919286392592666</v>
      </c>
      <c r="V245" s="154" t="b">
        <v>0</v>
      </c>
      <c r="W245" s="154" t="s">
        <v>2001</v>
      </c>
    </row>
    <row r="246" spans="1:23">
      <c r="A246" s="154" t="s">
        <v>673</v>
      </c>
      <c r="B246" s="154" t="s">
        <v>1999</v>
      </c>
      <c r="C246" s="154" t="s">
        <v>1998</v>
      </c>
      <c r="D246" s="154" t="s">
        <v>1998</v>
      </c>
      <c r="E246" s="154">
        <v>66.844919786096298</v>
      </c>
      <c r="F246" s="154">
        <v>133.053567562251</v>
      </c>
      <c r="G246" s="154">
        <v>1021818.3536501901</v>
      </c>
      <c r="H246" s="154">
        <v>-0.216</v>
      </c>
      <c r="I246" s="154">
        <v>6215350</v>
      </c>
      <c r="J246" s="154">
        <v>6554367.2696159799</v>
      </c>
      <c r="K246" s="154">
        <v>1.05454516151399</v>
      </c>
      <c r="L246" s="154">
        <v>0.97141531359526712</v>
      </c>
      <c r="M246" s="154">
        <v>1.0855760113674287</v>
      </c>
      <c r="N246" s="154">
        <v>1.0100026572644052</v>
      </c>
      <c r="O246" s="154">
        <v>1.0441013733273024</v>
      </c>
      <c r="P246" s="154">
        <v>1</v>
      </c>
      <c r="Q246" s="154">
        <v>1.05454516151399</v>
      </c>
      <c r="R246" s="154">
        <v>1.0567093276532287</v>
      </c>
      <c r="S246" s="154">
        <v>0.99795197592885365</v>
      </c>
      <c r="T246" s="154">
        <v>1.2393682322978377</v>
      </c>
      <c r="U246" s="154">
        <v>0.85087315781752904</v>
      </c>
      <c r="V246" s="154" t="b">
        <v>0</v>
      </c>
      <c r="W246" s="154" t="s">
        <v>2001</v>
      </c>
    </row>
    <row r="247" spans="1:23">
      <c r="A247" s="154" t="s">
        <v>674</v>
      </c>
      <c r="B247" s="154" t="s">
        <v>1999</v>
      </c>
      <c r="C247" s="154" t="s">
        <v>1998</v>
      </c>
      <c r="D247" s="154" t="s">
        <v>1998</v>
      </c>
      <c r="E247" s="154">
        <v>66.844919786096298</v>
      </c>
      <c r="F247" s="154">
        <v>101.93499791303</v>
      </c>
      <c r="G247" s="154">
        <v>782835.467362392</v>
      </c>
      <c r="H247" s="154">
        <v>-8.5000000000000006E-2</v>
      </c>
      <c r="I247" s="154">
        <v>6215350</v>
      </c>
      <c r="J247" s="154">
        <v>5748016.8108693399</v>
      </c>
      <c r="K247" s="154">
        <v>0.92480983546692297</v>
      </c>
      <c r="L247" s="154">
        <v>0.97141531359526712</v>
      </c>
      <c r="M247" s="154">
        <v>0.9520231177375057</v>
      </c>
      <c r="N247" s="154">
        <v>1.0100026572644052</v>
      </c>
      <c r="O247" s="154">
        <v>0.91565089340633299</v>
      </c>
      <c r="P247" s="154">
        <v>1</v>
      </c>
      <c r="Q247" s="154">
        <v>0.92480983546692297</v>
      </c>
      <c r="R247" s="154">
        <v>1.0381158256804384</v>
      </c>
      <c r="S247" s="154">
        <v>0.89085419236408581</v>
      </c>
      <c r="T247" s="154">
        <v>1.1869268015623426</v>
      </c>
      <c r="U247" s="154">
        <v>0.77916332687879564</v>
      </c>
      <c r="V247" s="154" t="b">
        <v>0</v>
      </c>
      <c r="W247" s="154" t="s">
        <v>2001</v>
      </c>
    </row>
    <row r="248" spans="1:23">
      <c r="A248" s="154" t="s">
        <v>675</v>
      </c>
      <c r="B248" s="154" t="s">
        <v>1999</v>
      </c>
      <c r="C248" s="154" t="s">
        <v>1998</v>
      </c>
      <c r="D248" s="154" t="s">
        <v>1998</v>
      </c>
      <c r="E248" s="154">
        <v>66.844919786096298</v>
      </c>
      <c r="F248" s="154">
        <v>194.53713963824501</v>
      </c>
      <c r="G248" s="154">
        <v>1493996.9171136001</v>
      </c>
      <c r="H248" s="154">
        <v>-0.33400000000000002</v>
      </c>
      <c r="I248" s="154">
        <v>8171450</v>
      </c>
      <c r="J248" s="154">
        <v>8979702.2806377504</v>
      </c>
      <c r="K248" s="154">
        <v>1.0989117330018201</v>
      </c>
      <c r="L248" s="154">
        <v>0.97141531359526712</v>
      </c>
      <c r="M248" s="154">
        <v>1.1312481053388803</v>
      </c>
      <c r="N248" s="154">
        <v>1.0100026572644052</v>
      </c>
      <c r="O248" s="154">
        <v>1.088028556259669</v>
      </c>
      <c r="P248" s="154">
        <v>1</v>
      </c>
      <c r="Q248" s="154">
        <v>1.0989117330018201</v>
      </c>
      <c r="R248" s="154">
        <v>1.0837983800316418</v>
      </c>
      <c r="S248" s="154">
        <v>1.0139448012182277</v>
      </c>
      <c r="T248" s="154">
        <v>1.3181742348774503</v>
      </c>
      <c r="U248" s="154">
        <v>0.83366197269360609</v>
      </c>
      <c r="V248" s="154" t="b">
        <v>0</v>
      </c>
      <c r="W248" s="154" t="s">
        <v>2001</v>
      </c>
    </row>
    <row r="249" spans="1:23">
      <c r="A249" s="154" t="s">
        <v>676</v>
      </c>
      <c r="B249" s="154" t="s">
        <v>1999</v>
      </c>
      <c r="C249" s="154" t="s">
        <v>1998</v>
      </c>
      <c r="D249" s="154" t="s">
        <v>1998</v>
      </c>
      <c r="E249" s="154">
        <v>66.844919786096298</v>
      </c>
      <c r="F249" s="154">
        <v>189.342041365477</v>
      </c>
      <c r="G249" s="154">
        <v>1454099.85263506</v>
      </c>
      <c r="H249" s="154">
        <v>-0.32900000000000001</v>
      </c>
      <c r="I249" s="154">
        <v>7950600</v>
      </c>
      <c r="J249" s="154">
        <v>8826418.3263821099</v>
      </c>
      <c r="K249" s="154">
        <v>1.11015751344328</v>
      </c>
      <c r="L249" s="154">
        <v>0.97141531359526712</v>
      </c>
      <c r="M249" s="154">
        <v>1.1428248020247072</v>
      </c>
      <c r="N249" s="154">
        <v>1.0100026572644052</v>
      </c>
      <c r="O249" s="154">
        <v>1.0991629630462008</v>
      </c>
      <c r="P249" s="154">
        <v>1</v>
      </c>
      <c r="Q249" s="154">
        <v>1.11015751344328</v>
      </c>
      <c r="R249" s="154">
        <v>1.0818453615384043</v>
      </c>
      <c r="S249" s="154">
        <v>1.0261702392147942</v>
      </c>
      <c r="T249" s="154">
        <v>1.3123967007126141</v>
      </c>
      <c r="U249" s="154">
        <v>0.84590087192422769</v>
      </c>
      <c r="V249" s="154" t="b">
        <v>0</v>
      </c>
      <c r="W249" s="154" t="s">
        <v>2001</v>
      </c>
    </row>
    <row r="250" spans="1:23">
      <c r="A250" s="154" t="s">
        <v>677</v>
      </c>
      <c r="B250" s="154" t="s">
        <v>1999</v>
      </c>
      <c r="C250" s="154" t="s">
        <v>1998</v>
      </c>
      <c r="D250" s="154" t="s">
        <v>1998</v>
      </c>
      <c r="E250" s="154">
        <v>66.844919786096298</v>
      </c>
      <c r="F250" s="154">
        <v>5.8532517687890504</v>
      </c>
      <c r="G250" s="154">
        <v>44951.519868761403</v>
      </c>
      <c r="H250" s="154">
        <v>0.13</v>
      </c>
      <c r="I250" s="154">
        <v>2508225</v>
      </c>
      <c r="J250" s="154">
        <v>1796998.37843932</v>
      </c>
      <c r="K250" s="154">
        <v>0.71644225635232806</v>
      </c>
      <c r="L250" s="154">
        <v>0.97141531359526712</v>
      </c>
      <c r="M250" s="154">
        <v>0.73752415298121221</v>
      </c>
      <c r="N250" s="154">
        <v>1.0100026572644052</v>
      </c>
      <c r="O250" s="154">
        <v>0.70934690240599341</v>
      </c>
      <c r="P250" s="154">
        <v>1</v>
      </c>
      <c r="Q250" s="154">
        <v>0.71644225635232806</v>
      </c>
      <c r="R250" s="154">
        <v>0.85814040360170207</v>
      </c>
      <c r="S250" s="154">
        <v>0.83487766494311122</v>
      </c>
      <c r="T250" s="154">
        <v>0.74652661621121152</v>
      </c>
      <c r="U250" s="154">
        <v>0.95970088781084817</v>
      </c>
      <c r="V250" s="154" t="b">
        <v>0</v>
      </c>
      <c r="W250" s="154" t="s">
        <v>2001</v>
      </c>
    </row>
    <row r="251" spans="1:23">
      <c r="A251" s="154" t="s">
        <v>678</v>
      </c>
      <c r="B251" s="154" t="s">
        <v>1999</v>
      </c>
      <c r="C251" s="154" t="s">
        <v>1998</v>
      </c>
      <c r="D251" s="154" t="s">
        <v>1998</v>
      </c>
      <c r="E251" s="154">
        <v>66.844919786096298</v>
      </c>
      <c r="F251" s="154">
        <v>6.6892269446740302</v>
      </c>
      <c r="G251" s="154">
        <v>51371.601596487897</v>
      </c>
      <c r="H251" s="154">
        <v>0.13</v>
      </c>
      <c r="I251" s="154">
        <v>2637580</v>
      </c>
      <c r="J251" s="154">
        <v>1901715.83250496</v>
      </c>
      <c r="K251" s="154">
        <v>0.72100783009613301</v>
      </c>
      <c r="L251" s="154">
        <v>0.97141531359526712</v>
      </c>
      <c r="M251" s="154">
        <v>0.74222407244913524</v>
      </c>
      <c r="N251" s="154">
        <v>1.0100026572644052</v>
      </c>
      <c r="O251" s="154">
        <v>0.7138672605565064</v>
      </c>
      <c r="P251" s="154">
        <v>1</v>
      </c>
      <c r="Q251" s="154">
        <v>0.72100783009613301</v>
      </c>
      <c r="R251" s="154">
        <v>0.8658081817344141</v>
      </c>
      <c r="S251" s="154">
        <v>0.83275700704489475</v>
      </c>
      <c r="T251" s="154">
        <v>0.76287632580729325</v>
      </c>
      <c r="U251" s="154">
        <v>0.94511758420756597</v>
      </c>
      <c r="V251" s="154" t="b">
        <v>0</v>
      </c>
      <c r="W251" s="154" t="s">
        <v>2001</v>
      </c>
    </row>
    <row r="252" spans="1:23">
      <c r="A252" s="154" t="s">
        <v>679</v>
      </c>
      <c r="B252" s="154" t="s">
        <v>1999</v>
      </c>
      <c r="C252" s="154" t="s">
        <v>1998</v>
      </c>
      <c r="D252" s="154" t="s">
        <v>1998</v>
      </c>
      <c r="E252" s="154">
        <v>66.844919786096298</v>
      </c>
      <c r="F252" s="154">
        <v>251.090091834417</v>
      </c>
      <c r="G252" s="154">
        <v>1928309.54447036</v>
      </c>
      <c r="H252" s="154">
        <v>-0.45700000000000002</v>
      </c>
      <c r="I252" s="154">
        <v>9969800</v>
      </c>
      <c r="J252" s="154">
        <v>11697015.4646846</v>
      </c>
      <c r="K252" s="154">
        <v>1.17324474560018</v>
      </c>
      <c r="L252" s="154">
        <v>0.97141531359526712</v>
      </c>
      <c r="M252" s="154">
        <v>1.2077684273453853</v>
      </c>
      <c r="N252" s="154">
        <v>1.0100026572644052</v>
      </c>
      <c r="O252" s="154">
        <v>1.1616254048062769</v>
      </c>
      <c r="P252" s="154">
        <v>1</v>
      </c>
      <c r="Q252" s="154">
        <v>1.17324474560018</v>
      </c>
      <c r="R252" s="154">
        <v>1.1023850390757837</v>
      </c>
      <c r="S252" s="154">
        <v>1.0642785451658556</v>
      </c>
      <c r="T252" s="154">
        <v>1.3739088941448596</v>
      </c>
      <c r="U252" s="154">
        <v>0.85394653939584853</v>
      </c>
      <c r="V252" s="154" t="b">
        <v>0</v>
      </c>
      <c r="W252" s="154" t="s">
        <v>2001</v>
      </c>
    </row>
    <row r="253" spans="1:23">
      <c r="A253" s="154" t="s">
        <v>680</v>
      </c>
      <c r="B253" s="154" t="s">
        <v>1999</v>
      </c>
      <c r="C253" s="154" t="s">
        <v>1998</v>
      </c>
      <c r="D253" s="154" t="s">
        <v>1998</v>
      </c>
      <c r="E253" s="154">
        <v>66.844919786096298</v>
      </c>
      <c r="F253" s="154">
        <v>20.060761785651898</v>
      </c>
      <c r="G253" s="154">
        <v>154061.66821639799</v>
      </c>
      <c r="H253" s="154">
        <v>8.8999999999999996E-2</v>
      </c>
      <c r="I253" s="154">
        <v>3344300</v>
      </c>
      <c r="J253" s="154">
        <v>2838618.4589116401</v>
      </c>
      <c r="K253" s="154">
        <v>0.848793008674952</v>
      </c>
      <c r="L253" s="154">
        <v>0.97141531359526712</v>
      </c>
      <c r="M253" s="154">
        <v>0.8737694339339962</v>
      </c>
      <c r="N253" s="154">
        <v>1.0100026572644052</v>
      </c>
      <c r="O253" s="154">
        <v>0.84038690647993941</v>
      </c>
      <c r="P253" s="154">
        <v>1</v>
      </c>
      <c r="Q253" s="154">
        <v>0.848793008674952</v>
      </c>
      <c r="R253" s="154">
        <v>0.93154544488169055</v>
      </c>
      <c r="S253" s="154">
        <v>0.9111665065172978</v>
      </c>
      <c r="T253" s="154">
        <v>0.91171166908147716</v>
      </c>
      <c r="U253" s="154">
        <v>0.9309884226118178</v>
      </c>
      <c r="V253" s="154" t="b">
        <v>0</v>
      </c>
      <c r="W253" s="154" t="s">
        <v>2001</v>
      </c>
    </row>
    <row r="254" spans="1:23">
      <c r="A254" s="154" t="s">
        <v>681</v>
      </c>
      <c r="B254" s="154" t="s">
        <v>1999</v>
      </c>
      <c r="C254" s="154" t="s">
        <v>1998</v>
      </c>
      <c r="D254" s="154" t="s">
        <v>1998</v>
      </c>
      <c r="E254" s="154">
        <v>66.844919786096298</v>
      </c>
      <c r="F254" s="154">
        <v>20.445546039298101</v>
      </c>
      <c r="G254" s="154">
        <v>157016.715719256</v>
      </c>
      <c r="H254" s="154">
        <v>7.1999999999999995E-2</v>
      </c>
      <c r="I254" s="154">
        <v>3129760</v>
      </c>
      <c r="J254" s="154">
        <v>2911653.3234708202</v>
      </c>
      <c r="K254" s="154">
        <v>0.93031201225359705</v>
      </c>
      <c r="L254" s="154">
        <v>0.97141531359526712</v>
      </c>
      <c r="M254" s="154">
        <v>0.95768720055529677</v>
      </c>
      <c r="N254" s="154">
        <v>1.0100026572644052</v>
      </c>
      <c r="O254" s="154">
        <v>0.92109857886250468</v>
      </c>
      <c r="P254" s="154">
        <v>1</v>
      </c>
      <c r="Q254" s="154">
        <v>0.93031201225359705</v>
      </c>
      <c r="R254" s="154">
        <v>0.93272552205632919</v>
      </c>
      <c r="S254" s="154">
        <v>0.99741241153409077</v>
      </c>
      <c r="T254" s="154">
        <v>0.91452701893895039</v>
      </c>
      <c r="U254" s="154">
        <v>1.0172602809843285</v>
      </c>
      <c r="V254" s="154" t="b">
        <v>0</v>
      </c>
      <c r="W254" s="154" t="s">
        <v>2001</v>
      </c>
    </row>
    <row r="255" spans="1:23">
      <c r="A255" s="154" t="s">
        <v>682</v>
      </c>
      <c r="B255" s="154" t="s">
        <v>1999</v>
      </c>
      <c r="C255" s="154" t="s">
        <v>1998</v>
      </c>
      <c r="D255" s="154" t="s">
        <v>1998</v>
      </c>
      <c r="E255" s="154">
        <v>75.980392156862706</v>
      </c>
      <c r="F255" s="154">
        <v>23.839287782165002</v>
      </c>
      <c r="G255" s="154">
        <v>183079.80943365599</v>
      </c>
      <c r="H255" s="154">
        <v>8.3000000000000004E-2</v>
      </c>
      <c r="I255" s="154">
        <v>2236895</v>
      </c>
      <c r="J255" s="154">
        <v>2092926.9745094201</v>
      </c>
      <c r="K255" s="154">
        <v>0.93563934583850294</v>
      </c>
      <c r="L255" s="154">
        <v>1.0189553059401391</v>
      </c>
      <c r="M255" s="154">
        <v>0.91823394057037211</v>
      </c>
      <c r="N255" s="154">
        <v>1.0100026572644052</v>
      </c>
      <c r="O255" s="154">
        <v>0.92637315269316667</v>
      </c>
      <c r="P255" s="154">
        <v>1</v>
      </c>
      <c r="Q255" s="154">
        <v>0.93563934583850294</v>
      </c>
      <c r="R255" s="154">
        <v>0.97555520739198909</v>
      </c>
      <c r="S255" s="154">
        <v>0.95908395419240733</v>
      </c>
      <c r="T255" s="154">
        <v>0.93760474453417575</v>
      </c>
      <c r="U255" s="154">
        <v>0.9979038089268103</v>
      </c>
      <c r="V255" s="154" t="b">
        <v>0</v>
      </c>
      <c r="W255" s="154" t="s">
        <v>2001</v>
      </c>
    </row>
    <row r="256" spans="1:23">
      <c r="A256" s="154" t="s">
        <v>683</v>
      </c>
      <c r="B256" s="154" t="s">
        <v>1999</v>
      </c>
      <c r="C256" s="154" t="s">
        <v>1998</v>
      </c>
      <c r="D256" s="154" t="s">
        <v>1998</v>
      </c>
      <c r="E256" s="154">
        <v>75.980392156862706</v>
      </c>
      <c r="F256" s="154">
        <v>24.392929823915001</v>
      </c>
      <c r="G256" s="154">
        <v>187331.64281157599</v>
      </c>
      <c r="H256" s="154">
        <v>8.2000000000000003E-2</v>
      </c>
      <c r="I256" s="154">
        <v>2255825</v>
      </c>
      <c r="J256" s="154">
        <v>2120762.1501219599</v>
      </c>
      <c r="K256" s="154">
        <v>0.94012707108129501</v>
      </c>
      <c r="L256" s="154">
        <v>1.0189553059401391</v>
      </c>
      <c r="M256" s="154">
        <v>0.92263818206813974</v>
      </c>
      <c r="N256" s="154">
        <v>1.0100026572644052</v>
      </c>
      <c r="O256" s="154">
        <v>0.93081643332269204</v>
      </c>
      <c r="P256" s="154">
        <v>1</v>
      </c>
      <c r="Q256" s="154">
        <v>0.94012707108129501</v>
      </c>
      <c r="R256" s="154">
        <v>0.97704875380687761</v>
      </c>
      <c r="S256" s="154">
        <v>0.96221101292875655</v>
      </c>
      <c r="T256" s="154">
        <v>0.94110449803382223</v>
      </c>
      <c r="U256" s="154">
        <v>0.99896140444066595</v>
      </c>
      <c r="V256" s="154" t="b">
        <v>0</v>
      </c>
      <c r="W256" s="154" t="s">
        <v>2001</v>
      </c>
    </row>
    <row r="257" spans="1:23">
      <c r="A257" s="154" t="s">
        <v>684</v>
      </c>
      <c r="B257" s="154" t="s">
        <v>1999</v>
      </c>
      <c r="C257" s="154" t="s">
        <v>1998</v>
      </c>
      <c r="D257" s="154" t="s">
        <v>1998</v>
      </c>
      <c r="E257" s="154">
        <v>75.980392156862706</v>
      </c>
      <c r="F257" s="154">
        <v>33.848400181536</v>
      </c>
      <c r="G257" s="154">
        <v>259947.30679437099</v>
      </c>
      <c r="H257" s="154">
        <v>4.9000000000000002E-2</v>
      </c>
      <c r="I257" s="154">
        <v>2527155</v>
      </c>
      <c r="J257" s="154">
        <v>2551966.1675147801</v>
      </c>
      <c r="K257" s="154">
        <v>1.0098178257822601</v>
      </c>
      <c r="L257" s="154">
        <v>1.0189553059401391</v>
      </c>
      <c r="M257" s="154">
        <v>0.99103250151933964</v>
      </c>
      <c r="N257" s="154">
        <v>1.0100026572644052</v>
      </c>
      <c r="O257" s="154">
        <v>0.9998169990139969</v>
      </c>
      <c r="P257" s="154">
        <v>1</v>
      </c>
      <c r="Q257" s="154">
        <v>1.0098178257822601</v>
      </c>
      <c r="R257" s="154">
        <v>0.99861132272821085</v>
      </c>
      <c r="S257" s="154">
        <v>1.0112220869110846</v>
      </c>
      <c r="T257" s="154">
        <v>0.99249021806820603</v>
      </c>
      <c r="U257" s="154">
        <v>1.0174587188856941</v>
      </c>
      <c r="V257" s="154" t="b">
        <v>0</v>
      </c>
      <c r="W257" s="154" t="s">
        <v>2001</v>
      </c>
    </row>
    <row r="258" spans="1:23">
      <c r="A258" s="154" t="s">
        <v>685</v>
      </c>
      <c r="B258" s="154" t="s">
        <v>1999</v>
      </c>
      <c r="C258" s="154" t="s">
        <v>1998</v>
      </c>
      <c r="D258" s="154" t="s">
        <v>1998</v>
      </c>
      <c r="E258" s="154">
        <v>75.980392156862706</v>
      </c>
      <c r="F258" s="154">
        <v>22.738171226725999</v>
      </c>
      <c r="G258" s="154">
        <v>174623.50776155599</v>
      </c>
      <c r="H258" s="154">
        <v>8.1000000000000003E-2</v>
      </c>
      <c r="I258" s="154">
        <v>2271600</v>
      </c>
      <c r="J258" s="154">
        <v>2115802.01848609</v>
      </c>
      <c r="K258" s="154">
        <v>0.93141486990935296</v>
      </c>
      <c r="L258" s="154">
        <v>1.0189553059401391</v>
      </c>
      <c r="M258" s="154">
        <v>0.91408805124183845</v>
      </c>
      <c r="N258" s="154">
        <v>1.0100026572644052</v>
      </c>
      <c r="O258" s="154">
        <v>0.9221905142626976</v>
      </c>
      <c r="P258" s="154">
        <v>1</v>
      </c>
      <c r="Q258" s="154">
        <v>0.93141486990935296</v>
      </c>
      <c r="R258" s="154">
        <v>0.97248597385455038</v>
      </c>
      <c r="S258" s="154">
        <v>0.95776689325152142</v>
      </c>
      <c r="T258" s="154">
        <v>0.93043687121796648</v>
      </c>
      <c r="U258" s="154">
        <v>1.0010511177293591</v>
      </c>
      <c r="V258" s="154" t="b">
        <v>0</v>
      </c>
      <c r="W258" s="154" t="s">
        <v>2001</v>
      </c>
    </row>
    <row r="259" spans="1:23">
      <c r="A259" s="154" t="s">
        <v>686</v>
      </c>
      <c r="B259" s="154" t="s">
        <v>1999</v>
      </c>
      <c r="C259" s="154" t="s">
        <v>1998</v>
      </c>
      <c r="D259" s="154" t="s">
        <v>1998</v>
      </c>
      <c r="E259" s="154">
        <v>75.980392156862706</v>
      </c>
      <c r="F259" s="154">
        <v>23.287694674756001</v>
      </c>
      <c r="G259" s="154">
        <v>178843.711362601</v>
      </c>
      <c r="H259" s="154">
        <v>7.6999999999999999E-2</v>
      </c>
      <c r="I259" s="154">
        <v>2258980</v>
      </c>
      <c r="J259" s="154">
        <v>2162494.18411357</v>
      </c>
      <c r="K259" s="154">
        <v>0.95728788396248299</v>
      </c>
      <c r="L259" s="154">
        <v>1.0189553059401391</v>
      </c>
      <c r="M259" s="154">
        <v>0.93947975773014047</v>
      </c>
      <c r="N259" s="154">
        <v>1.0100026572644052</v>
      </c>
      <c r="O259" s="154">
        <v>0.947807292463269</v>
      </c>
      <c r="P259" s="154">
        <v>1</v>
      </c>
      <c r="Q259" s="154">
        <v>0.95728788396248299</v>
      </c>
      <c r="R259" s="154">
        <v>0.97403463908987575</v>
      </c>
      <c r="S259" s="154">
        <v>0.98280681768870082</v>
      </c>
      <c r="T259" s="154">
        <v>0.9340495642632044</v>
      </c>
      <c r="U259" s="154">
        <v>1.0248791076923305</v>
      </c>
      <c r="V259" s="154" t="b">
        <v>0</v>
      </c>
      <c r="W259" s="154" t="s">
        <v>2001</v>
      </c>
    </row>
    <row r="260" spans="1:23">
      <c r="A260" s="154" t="s">
        <v>687</v>
      </c>
      <c r="B260" s="154" t="s">
        <v>1999</v>
      </c>
      <c r="C260" s="154" t="s">
        <v>1998</v>
      </c>
      <c r="D260" s="154" t="s">
        <v>1998</v>
      </c>
      <c r="E260" s="154">
        <v>75.980392156862706</v>
      </c>
      <c r="F260" s="154">
        <v>35.528781735236997</v>
      </c>
      <c r="G260" s="154">
        <v>272852.21978667798</v>
      </c>
      <c r="H260" s="154">
        <v>3.6999999999999998E-2</v>
      </c>
      <c r="I260" s="154">
        <v>2587100</v>
      </c>
      <c r="J260" s="154">
        <v>2699578.3294795798</v>
      </c>
      <c r="K260" s="154">
        <v>1.0434766068105501</v>
      </c>
      <c r="L260" s="154">
        <v>1.0189553059401391</v>
      </c>
      <c r="M260" s="154">
        <v>1.0240651388019286</v>
      </c>
      <c r="N260" s="154">
        <v>1.0100026572644052</v>
      </c>
      <c r="O260" s="154">
        <v>1.0331424371068578</v>
      </c>
      <c r="P260" s="154">
        <v>1</v>
      </c>
      <c r="Q260" s="154">
        <v>1.0434766068105501</v>
      </c>
      <c r="R260" s="154">
        <v>1.0018405429507777</v>
      </c>
      <c r="S260" s="154">
        <v>1.0415595716830737</v>
      </c>
      <c r="T260" s="154">
        <v>1.0003246660282739</v>
      </c>
      <c r="U260" s="154">
        <v>1.0431379353601349</v>
      </c>
      <c r="V260" s="154" t="b">
        <v>0</v>
      </c>
      <c r="W260" s="154" t="s">
        <v>2001</v>
      </c>
    </row>
    <row r="261" spans="1:23">
      <c r="A261" s="154" t="s">
        <v>688</v>
      </c>
      <c r="B261" s="154" t="s">
        <v>1999</v>
      </c>
      <c r="C261" s="154" t="s">
        <v>1998</v>
      </c>
      <c r="D261" s="154" t="s">
        <v>1998</v>
      </c>
      <c r="E261" s="154">
        <v>75.980392156862706</v>
      </c>
      <c r="F261" s="154">
        <v>35.528781735236997</v>
      </c>
      <c r="G261" s="154">
        <v>272852.21978667798</v>
      </c>
      <c r="H261" s="154">
        <v>3.4000000000000002E-2</v>
      </c>
      <c r="I261" s="154">
        <v>2602875</v>
      </c>
      <c r="J261" s="154">
        <v>2737721.4739390202</v>
      </c>
      <c r="K261" s="154">
        <v>1.0518067421366799</v>
      </c>
      <c r="L261" s="154">
        <v>1.0189553059401391</v>
      </c>
      <c r="M261" s="154">
        <v>1.0322403112335046</v>
      </c>
      <c r="N261" s="154">
        <v>1.0100026572644052</v>
      </c>
      <c r="O261" s="154">
        <v>1.0413900741464395</v>
      </c>
      <c r="P261" s="154">
        <v>1</v>
      </c>
      <c r="Q261" s="154">
        <v>1.0518067421366799</v>
      </c>
      <c r="R261" s="154">
        <v>1.0018405429507777</v>
      </c>
      <c r="S261" s="154">
        <v>1.0498744032046596</v>
      </c>
      <c r="T261" s="154">
        <v>1.0003246660282739</v>
      </c>
      <c r="U261" s="154">
        <v>1.0514653670520915</v>
      </c>
      <c r="V261" s="154" t="b">
        <v>0</v>
      </c>
      <c r="W261" s="154" t="s">
        <v>2001</v>
      </c>
    </row>
    <row r="262" spans="1:23">
      <c r="A262" s="154" t="s">
        <v>689</v>
      </c>
      <c r="B262" s="154" t="s">
        <v>1999</v>
      </c>
      <c r="C262" s="154" t="s">
        <v>1998</v>
      </c>
      <c r="D262" s="154" t="s">
        <v>1998</v>
      </c>
      <c r="E262" s="154">
        <v>75.980392156862706</v>
      </c>
      <c r="F262" s="154">
        <v>36.077880097391002</v>
      </c>
      <c r="G262" s="154">
        <v>277069.15883377101</v>
      </c>
      <c r="H262" s="154">
        <v>3.3000000000000002E-2</v>
      </c>
      <c r="I262" s="154">
        <v>2618650</v>
      </c>
      <c r="J262" s="154">
        <v>2733462.59058196</v>
      </c>
      <c r="K262" s="154">
        <v>1.04384419093119</v>
      </c>
      <c r="L262" s="154">
        <v>1.0189553059401391</v>
      </c>
      <c r="M262" s="154">
        <v>1.0244258848704726</v>
      </c>
      <c r="N262" s="154">
        <v>1.0100026572644052</v>
      </c>
      <c r="O262" s="154">
        <v>1.0335063808232392</v>
      </c>
      <c r="P262" s="154">
        <v>1</v>
      </c>
      <c r="Q262" s="154">
        <v>1.04384419093119</v>
      </c>
      <c r="R262" s="154">
        <v>1.0028648956102215</v>
      </c>
      <c r="S262" s="154">
        <v>1.0408622292996241</v>
      </c>
      <c r="T262" s="154">
        <v>1.0028174477437151</v>
      </c>
      <c r="U262" s="154">
        <v>1.040911477238238</v>
      </c>
      <c r="V262" s="154" t="b">
        <v>0</v>
      </c>
      <c r="W262" s="154" t="s">
        <v>2001</v>
      </c>
    </row>
    <row r="263" spans="1:23">
      <c r="A263" s="154" t="s">
        <v>1218</v>
      </c>
      <c r="B263" s="154" t="s">
        <v>1999</v>
      </c>
      <c r="C263" s="154" t="s">
        <v>2010</v>
      </c>
      <c r="D263" s="154" t="s">
        <v>2010</v>
      </c>
      <c r="E263" s="154">
        <v>365.33333333333297</v>
      </c>
      <c r="F263" s="154">
        <v>320.37320443502102</v>
      </c>
      <c r="G263" s="154">
        <v>2884974.5016791499</v>
      </c>
      <c r="H263" s="154">
        <v>-3.1E-2</v>
      </c>
      <c r="I263" s="154">
        <v>2492126.1</v>
      </c>
      <c r="J263" s="154">
        <v>4103539.8115552701</v>
      </c>
      <c r="K263" s="154">
        <v>1.64660199640591</v>
      </c>
      <c r="L263" s="154">
        <v>1.8303103447205988</v>
      </c>
      <c r="M263" s="154">
        <v>0.89962994590257184</v>
      </c>
      <c r="N263" s="154">
        <v>1.77636689914044</v>
      </c>
      <c r="O263" s="154">
        <v>0.92694926774568842</v>
      </c>
      <c r="P263" s="154">
        <v>1.77636689914044</v>
      </c>
      <c r="Q263" s="154">
        <v>0.92694926774568842</v>
      </c>
      <c r="R263" s="154">
        <v>1.793024896155508</v>
      </c>
      <c r="S263" s="154">
        <v>0.91833749767582773</v>
      </c>
      <c r="T263" s="154">
        <v>1.4667343210807018</v>
      </c>
      <c r="U263" s="154">
        <v>1.1226313946159521</v>
      </c>
      <c r="V263" s="154" t="b">
        <v>0</v>
      </c>
      <c r="W263" s="154" t="s">
        <v>2011</v>
      </c>
    </row>
    <row r="264" spans="1:23">
      <c r="A264" s="154" t="s">
        <v>1219</v>
      </c>
      <c r="B264" s="154" t="s">
        <v>1999</v>
      </c>
      <c r="C264" s="154" t="s">
        <v>2010</v>
      </c>
      <c r="D264" s="154" t="s">
        <v>2010</v>
      </c>
      <c r="E264" s="154">
        <v>365.33333333333297</v>
      </c>
      <c r="F264" s="154">
        <v>318.68763943502103</v>
      </c>
      <c r="G264" s="154">
        <v>2869795.91627124</v>
      </c>
      <c r="H264" s="154">
        <v>-8.6999999999999994E-2</v>
      </c>
      <c r="I264" s="154">
        <v>2429034.2999999998</v>
      </c>
      <c r="J264" s="154">
        <v>4118039.9982101601</v>
      </c>
      <c r="K264" s="154">
        <v>1.69534040676583</v>
      </c>
      <c r="L264" s="154">
        <v>1.8303103447205988</v>
      </c>
      <c r="M264" s="154">
        <v>0.92625844117415379</v>
      </c>
      <c r="N264" s="154">
        <v>1.77636689914044</v>
      </c>
      <c r="O264" s="154">
        <v>0.95438639820759008</v>
      </c>
      <c r="P264" s="154">
        <v>1.77636689914044</v>
      </c>
      <c r="Q264" s="154">
        <v>0.95438639820759008</v>
      </c>
      <c r="R264" s="154">
        <v>1.7923947547330317</v>
      </c>
      <c r="S264" s="154">
        <v>0.94585213569113713</v>
      </c>
      <c r="T264" s="154">
        <v>1.4654792527910532</v>
      </c>
      <c r="U264" s="154">
        <v>1.1568505002967451</v>
      </c>
      <c r="V264" s="154" t="b">
        <v>0</v>
      </c>
      <c r="W264" s="154" t="s">
        <v>2011</v>
      </c>
    </row>
    <row r="265" spans="1:23">
      <c r="A265" s="154" t="s">
        <v>1220</v>
      </c>
      <c r="B265" s="154" t="s">
        <v>1999</v>
      </c>
      <c r="C265" s="154" t="s">
        <v>2010</v>
      </c>
      <c r="D265" s="154" t="s">
        <v>2010</v>
      </c>
      <c r="E265" s="154">
        <v>365.33333333333297</v>
      </c>
      <c r="F265" s="154">
        <v>320.37320443502102</v>
      </c>
      <c r="G265" s="154">
        <v>2884974.5016791499</v>
      </c>
      <c r="H265" s="154">
        <v>-8.7999999999999995E-2</v>
      </c>
      <c r="I265" s="154">
        <v>2996860.5</v>
      </c>
      <c r="J265" s="154">
        <v>4967650.1041848296</v>
      </c>
      <c r="K265" s="154">
        <v>1.6576180653670201</v>
      </c>
      <c r="L265" s="154">
        <v>1.8303103447205988</v>
      </c>
      <c r="M265" s="154">
        <v>0.90564863502427473</v>
      </c>
      <c r="N265" s="154">
        <v>1.77636689914044</v>
      </c>
      <c r="O265" s="154">
        <v>0.93315072813455324</v>
      </c>
      <c r="P265" s="154">
        <v>1.77636689914044</v>
      </c>
      <c r="Q265" s="154">
        <v>0.93315072813455324</v>
      </c>
      <c r="R265" s="154">
        <v>1.793024896155508</v>
      </c>
      <c r="S265" s="154">
        <v>0.9244813437455226</v>
      </c>
      <c r="T265" s="154">
        <v>1.4667343210807018</v>
      </c>
      <c r="U265" s="154">
        <v>1.1301420042763257</v>
      </c>
      <c r="V265" s="154" t="b">
        <v>0</v>
      </c>
      <c r="W265" s="154" t="s">
        <v>2011</v>
      </c>
    </row>
    <row r="266" spans="1:23">
      <c r="A266" s="154" t="s">
        <v>1221</v>
      </c>
      <c r="B266" s="154" t="s">
        <v>1999</v>
      </c>
      <c r="C266" s="154" t="s">
        <v>2010</v>
      </c>
      <c r="D266" s="154" t="s">
        <v>2010</v>
      </c>
      <c r="E266" s="154">
        <v>365.33333333333297</v>
      </c>
      <c r="F266" s="154">
        <v>320.93507143502097</v>
      </c>
      <c r="G266" s="154">
        <v>2890034.13820897</v>
      </c>
      <c r="H266" s="154">
        <v>-9.6000000000000002E-2</v>
      </c>
      <c r="I266" s="154">
        <v>3091498.2</v>
      </c>
      <c r="J266" s="154">
        <v>5093450.0339398701</v>
      </c>
      <c r="K266" s="154">
        <v>1.64756687677834</v>
      </c>
      <c r="L266" s="154">
        <v>1.8303103447205988</v>
      </c>
      <c r="M266" s="154">
        <v>0.90015711353576211</v>
      </c>
      <c r="N266" s="154">
        <v>1.77636689914044</v>
      </c>
      <c r="O266" s="154">
        <v>0.92749244403032693</v>
      </c>
      <c r="P266" s="154">
        <v>1.77636689914044</v>
      </c>
      <c r="Q266" s="154">
        <v>0.92749244403032693</v>
      </c>
      <c r="R266" s="154">
        <v>1.7932342602473341</v>
      </c>
      <c r="S266" s="154">
        <v>0.91876834683668007</v>
      </c>
      <c r="T266" s="154">
        <v>1.4671514568878263</v>
      </c>
      <c r="U266" s="154">
        <v>1.1229698672509363</v>
      </c>
      <c r="V266" s="154" t="b">
        <v>0</v>
      </c>
      <c r="W266" s="154" t="s">
        <v>2011</v>
      </c>
    </row>
    <row r="267" spans="1:23">
      <c r="A267" s="165" t="s">
        <v>1222</v>
      </c>
      <c r="B267" s="165" t="s">
        <v>1999</v>
      </c>
      <c r="C267" s="165" t="s">
        <v>2010</v>
      </c>
      <c r="D267" s="165" t="s">
        <v>2010</v>
      </c>
      <c r="E267" s="165">
        <v>365.33333333333297</v>
      </c>
      <c r="F267" s="165">
        <v>318.18198243502098</v>
      </c>
      <c r="G267" s="165">
        <v>2865242.4532118998</v>
      </c>
      <c r="H267" s="165">
        <v>-4.3999999999999997E-2</v>
      </c>
      <c r="I267" s="165">
        <v>3523677.03</v>
      </c>
      <c r="J267" s="165">
        <v>5712986.8110615397</v>
      </c>
      <c r="K267" s="165">
        <v>1.62131397469806</v>
      </c>
      <c r="L267" s="165">
        <v>1.8303103447205988</v>
      </c>
      <c r="M267" s="165">
        <v>0.88581369786529696</v>
      </c>
      <c r="N267" s="165">
        <v>1.77636689914044</v>
      </c>
      <c r="O267" s="165">
        <v>0.91271345772238388</v>
      </c>
      <c r="P267" s="165">
        <v>1.77636689914044</v>
      </c>
      <c r="Q267" s="165">
        <v>0.91271345772238388</v>
      </c>
      <c r="R267" s="165">
        <v>1.7922051103428436</v>
      </c>
      <c r="S267" s="165">
        <v>0.90464755699078858</v>
      </c>
      <c r="T267" s="165">
        <v>1.4651016573212698</v>
      </c>
      <c r="U267" s="165">
        <v>1.1066221695922467</v>
      </c>
      <c r="V267" s="165" t="b">
        <v>1</v>
      </c>
      <c r="W267" s="165" t="s">
        <v>2014</v>
      </c>
    </row>
    <row r="268" spans="1:23">
      <c r="A268" s="154" t="s">
        <v>1223</v>
      </c>
      <c r="B268" s="154" t="s">
        <v>1999</v>
      </c>
      <c r="C268" s="154" t="s">
        <v>2010</v>
      </c>
      <c r="D268" s="154" t="s">
        <v>2010</v>
      </c>
      <c r="E268" s="154">
        <v>365.33333333333297</v>
      </c>
      <c r="F268" s="154">
        <v>318.18198243502098</v>
      </c>
      <c r="G268" s="154">
        <v>2865242.4532118998</v>
      </c>
      <c r="H268" s="154">
        <v>-0.06</v>
      </c>
      <c r="I268" s="154">
        <v>3722416.2</v>
      </c>
      <c r="J268" s="154">
        <v>5857856.4964843104</v>
      </c>
      <c r="K268" s="154">
        <v>1.5736704822218199</v>
      </c>
      <c r="L268" s="154">
        <v>1.8303103447205988</v>
      </c>
      <c r="M268" s="154">
        <v>0.85978341692760551</v>
      </c>
      <c r="N268" s="154">
        <v>1.77636689914044</v>
      </c>
      <c r="O268" s="154">
        <v>0.8858927077414569</v>
      </c>
      <c r="P268" s="154">
        <v>1.77636689914044</v>
      </c>
      <c r="Q268" s="154">
        <v>0.8858927077414569</v>
      </c>
      <c r="R268" s="154">
        <v>1.7922051103428436</v>
      </c>
      <c r="S268" s="154">
        <v>0.8780638293798757</v>
      </c>
      <c r="T268" s="154">
        <v>1.4651016573212698</v>
      </c>
      <c r="U268" s="154">
        <v>1.0741032708263076</v>
      </c>
      <c r="V268" s="154" t="b">
        <v>0</v>
      </c>
      <c r="W268" s="154" t="s">
        <v>2011</v>
      </c>
    </row>
    <row r="269" spans="1:23">
      <c r="A269" s="154" t="s">
        <v>1224</v>
      </c>
      <c r="B269" s="154" t="s">
        <v>1999</v>
      </c>
      <c r="C269" s="154" t="s">
        <v>2010</v>
      </c>
      <c r="D269" s="154" t="s">
        <v>2010</v>
      </c>
      <c r="E269" s="154">
        <v>365.33333333333297</v>
      </c>
      <c r="F269" s="154">
        <v>317.62014843501998</v>
      </c>
      <c r="G269" s="154">
        <v>2860183.1138484902</v>
      </c>
      <c r="H269" s="154">
        <v>-0.105</v>
      </c>
      <c r="I269" s="154">
        <v>3753962.1</v>
      </c>
      <c r="J269" s="154">
        <v>5959564.8265646202</v>
      </c>
      <c r="K269" s="154">
        <v>1.58753995586813</v>
      </c>
      <c r="L269" s="154">
        <v>1.8303103447205988</v>
      </c>
      <c r="M269" s="154">
        <v>0.86736107920018979</v>
      </c>
      <c r="N269" s="154">
        <v>1.77636689914044</v>
      </c>
      <c r="O269" s="154">
        <v>0.89370048306817651</v>
      </c>
      <c r="P269" s="154">
        <v>1.77636689914044</v>
      </c>
      <c r="Q269" s="154">
        <v>0.89370048306817651</v>
      </c>
      <c r="R269" s="154">
        <v>1.7919940668225756</v>
      </c>
      <c r="S269" s="154">
        <v>0.88590692640128677</v>
      </c>
      <c r="T269" s="154">
        <v>1.4646815220819958</v>
      </c>
      <c r="U269" s="154">
        <v>1.0838806470443452</v>
      </c>
      <c r="V269" s="154" t="b">
        <v>0</v>
      </c>
      <c r="W269" s="154" t="s">
        <v>2011</v>
      </c>
    </row>
    <row r="270" spans="1:23">
      <c r="A270" s="154" t="s">
        <v>1225</v>
      </c>
      <c r="B270" s="154" t="s">
        <v>2015</v>
      </c>
      <c r="C270" s="154" t="s">
        <v>2010</v>
      </c>
      <c r="D270" s="154" t="s">
        <v>2010</v>
      </c>
      <c r="E270" s="154">
        <v>365.33333333333297</v>
      </c>
      <c r="F270" s="154">
        <v>328.85427459859</v>
      </c>
      <c r="G270" s="154">
        <v>3689585.5892201802</v>
      </c>
      <c r="H270" s="154">
        <v>-8.5999999999999993E-2</v>
      </c>
      <c r="I270" s="154">
        <v>2492126.1</v>
      </c>
      <c r="J270" s="154">
        <v>4678544.3726728503</v>
      </c>
      <c r="K270" s="154">
        <v>1.8773305141633301</v>
      </c>
      <c r="L270" s="154">
        <v>1.8303103447205988</v>
      </c>
      <c r="M270" s="154">
        <v>1.0256897250121313</v>
      </c>
      <c r="N270" s="154">
        <v>1.77636689914044</v>
      </c>
      <c r="O270" s="154">
        <v>1.0568371404982524</v>
      </c>
      <c r="P270" s="154">
        <v>1.77636689914044</v>
      </c>
      <c r="Q270" s="154">
        <v>1.0568371404982524</v>
      </c>
      <c r="R270" s="154">
        <v>1.8226579265094716</v>
      </c>
      <c r="S270" s="154">
        <v>1.0299960770798944</v>
      </c>
      <c r="T270" s="154">
        <v>1.5264719784404046</v>
      </c>
      <c r="U270" s="154">
        <v>1.2298493131078616</v>
      </c>
      <c r="V270" s="154" t="b">
        <v>0</v>
      </c>
      <c r="W270" s="154" t="s">
        <v>2011</v>
      </c>
    </row>
    <row r="271" spans="1:23">
      <c r="A271" s="154" t="s">
        <v>1226</v>
      </c>
      <c r="B271" s="154" t="s">
        <v>2015</v>
      </c>
      <c r="C271" s="154" t="s">
        <v>2010</v>
      </c>
      <c r="D271" s="154" t="s">
        <v>2010</v>
      </c>
      <c r="E271" s="154">
        <v>365.33333333333297</v>
      </c>
      <c r="F271" s="154">
        <v>328.29181383811402</v>
      </c>
      <c r="G271" s="154">
        <v>3683275.0520715099</v>
      </c>
      <c r="H271" s="154">
        <v>-0.114</v>
      </c>
      <c r="I271" s="154">
        <v>3028406.4</v>
      </c>
      <c r="J271" s="154">
        <v>5601741.3590658503</v>
      </c>
      <c r="K271" s="154">
        <v>1.8497323737877001</v>
      </c>
      <c r="L271" s="154">
        <v>1.8303103447205988</v>
      </c>
      <c r="M271" s="154">
        <v>1.0106113310909939</v>
      </c>
      <c r="N271" s="154">
        <v>1.77636689914044</v>
      </c>
      <c r="O271" s="154">
        <v>1.041300856643276</v>
      </c>
      <c r="P271" s="154">
        <v>1.77636689914044</v>
      </c>
      <c r="Q271" s="154">
        <v>1.041300856643276</v>
      </c>
      <c r="R271" s="154">
        <v>1.8224500360592228</v>
      </c>
      <c r="S271" s="154">
        <v>1.0149701430429727</v>
      </c>
      <c r="T271" s="154">
        <v>1.5260479876733855</v>
      </c>
      <c r="U271" s="154">
        <v>1.2121062959545619</v>
      </c>
      <c r="V271" s="154" t="b">
        <v>0</v>
      </c>
      <c r="W271" s="154" t="s">
        <v>2011</v>
      </c>
    </row>
    <row r="272" spans="1:23">
      <c r="A272" s="154" t="s">
        <v>1227</v>
      </c>
      <c r="B272" s="154" t="s">
        <v>2015</v>
      </c>
      <c r="C272" s="154" t="s">
        <v>2010</v>
      </c>
      <c r="D272" s="154" t="s">
        <v>2010</v>
      </c>
      <c r="E272" s="154">
        <v>365.33333333333297</v>
      </c>
      <c r="F272" s="154">
        <v>328.85427459859</v>
      </c>
      <c r="G272" s="154">
        <v>3689585.5892201802</v>
      </c>
      <c r="H272" s="154">
        <v>-0.156</v>
      </c>
      <c r="I272" s="154">
        <v>3028406.4</v>
      </c>
      <c r="J272" s="154">
        <v>5698960.64201428</v>
      </c>
      <c r="K272" s="154">
        <v>1.8818348297026</v>
      </c>
      <c r="L272" s="154">
        <v>1.8303103447205988</v>
      </c>
      <c r="M272" s="154">
        <v>1.0281506822767079</v>
      </c>
      <c r="N272" s="154">
        <v>1.77636689914044</v>
      </c>
      <c r="O272" s="154">
        <v>1.0593728303613372</v>
      </c>
      <c r="P272" s="154">
        <v>1.77636689914044</v>
      </c>
      <c r="Q272" s="154">
        <v>1.0593728303613372</v>
      </c>
      <c r="R272" s="154">
        <v>1.8226579265094716</v>
      </c>
      <c r="S272" s="154">
        <v>1.032467366658568</v>
      </c>
      <c r="T272" s="154">
        <v>1.5264719784404046</v>
      </c>
      <c r="U272" s="154">
        <v>1.2328001144346385</v>
      </c>
      <c r="V272" s="154" t="b">
        <v>0</v>
      </c>
      <c r="W272" s="154" t="s">
        <v>2011</v>
      </c>
    </row>
    <row r="273" spans="1:23">
      <c r="A273" s="154" t="s">
        <v>1228</v>
      </c>
      <c r="B273" s="154" t="s">
        <v>2015</v>
      </c>
      <c r="C273" s="154" t="s">
        <v>2010</v>
      </c>
      <c r="D273" s="154" t="s">
        <v>2010</v>
      </c>
      <c r="E273" s="154">
        <v>365.33333333333297</v>
      </c>
      <c r="F273" s="154">
        <v>326.660740146759</v>
      </c>
      <c r="G273" s="154">
        <v>3664975.1957174302</v>
      </c>
      <c r="H273" s="154">
        <v>-7.5999999999999998E-2</v>
      </c>
      <c r="I273" s="154">
        <v>3722416.2</v>
      </c>
      <c r="J273" s="154">
        <v>6461601.5697136298</v>
      </c>
      <c r="K273" s="154">
        <v>1.73586219878197</v>
      </c>
      <c r="L273" s="154">
        <v>1.8303103447205988</v>
      </c>
      <c r="M273" s="154">
        <v>0.94839774237682817</v>
      </c>
      <c r="N273" s="154">
        <v>1.77636689914044</v>
      </c>
      <c r="O273" s="154">
        <v>0.97719800995049522</v>
      </c>
      <c r="P273" s="154">
        <v>1.77636689914044</v>
      </c>
      <c r="Q273" s="154">
        <v>0.97719800995049522</v>
      </c>
      <c r="R273" s="154">
        <v>1.8218452915462864</v>
      </c>
      <c r="S273" s="154">
        <v>0.95280439389486338</v>
      </c>
      <c r="T273" s="154">
        <v>1.5248150111627357</v>
      </c>
      <c r="U273" s="154">
        <v>1.1384083879514684</v>
      </c>
      <c r="V273" s="154" t="b">
        <v>0</v>
      </c>
      <c r="W273" s="154" t="s">
        <v>2011</v>
      </c>
    </row>
    <row r="274" spans="1:23">
      <c r="A274" s="154" t="s">
        <v>1229</v>
      </c>
      <c r="B274" s="154" t="s">
        <v>2015</v>
      </c>
      <c r="C274" s="154" t="s">
        <v>2010</v>
      </c>
      <c r="D274" s="154" t="s">
        <v>2010</v>
      </c>
      <c r="E274" s="154">
        <v>365.33333333333297</v>
      </c>
      <c r="F274" s="154">
        <v>329.97922670934503</v>
      </c>
      <c r="G274" s="154">
        <v>3702207.0067202901</v>
      </c>
      <c r="H274" s="154">
        <v>-9.7000000000000003E-2</v>
      </c>
      <c r="I274" s="154">
        <v>3753962.1</v>
      </c>
      <c r="J274" s="154">
        <v>6589494.9067343203</v>
      </c>
      <c r="K274" s="154">
        <v>1.75534401552278</v>
      </c>
      <c r="L274" s="154">
        <v>1.8303103447205988</v>
      </c>
      <c r="M274" s="154">
        <v>0.95904173878814925</v>
      </c>
      <c r="N274" s="154">
        <v>1.77636689914044</v>
      </c>
      <c r="O274" s="154">
        <v>0.98816523566846881</v>
      </c>
      <c r="P274" s="154">
        <v>1.77636689914044</v>
      </c>
      <c r="Q274" s="154">
        <v>0.98816523566846881</v>
      </c>
      <c r="R274" s="154">
        <v>1.8230727249316467</v>
      </c>
      <c r="S274" s="154">
        <v>0.96284914557568946</v>
      </c>
      <c r="T274" s="154">
        <v>1.5273181636698514</v>
      </c>
      <c r="U274" s="154">
        <v>1.1492981994694715</v>
      </c>
      <c r="V274" s="154" t="b">
        <v>0</v>
      </c>
      <c r="W274" s="154" t="s">
        <v>2011</v>
      </c>
    </row>
    <row r="275" spans="1:23">
      <c r="A275" s="154" t="s">
        <v>1230</v>
      </c>
      <c r="B275" s="154" t="s">
        <v>2015</v>
      </c>
      <c r="C275" s="154" t="s">
        <v>2010</v>
      </c>
      <c r="D275" s="154" t="s">
        <v>2010</v>
      </c>
      <c r="E275" s="154">
        <v>365.33333333333297</v>
      </c>
      <c r="F275" s="154">
        <v>327.72936386354797</v>
      </c>
      <c r="G275" s="154">
        <v>3676964.6359355198</v>
      </c>
      <c r="H275" s="154">
        <v>-0.13800000000000001</v>
      </c>
      <c r="I275" s="154">
        <v>3659324.4</v>
      </c>
      <c r="J275" s="154">
        <v>6577232.2883574301</v>
      </c>
      <c r="K275" s="154">
        <v>1.7973897827581</v>
      </c>
      <c r="L275" s="154">
        <v>1.8303103447205988</v>
      </c>
      <c r="M275" s="154">
        <v>0.9820136721308188</v>
      </c>
      <c r="N275" s="154">
        <v>1.77636689914044</v>
      </c>
      <c r="O275" s="154">
        <v>1.0118347643315313</v>
      </c>
      <c r="P275" s="154">
        <v>1.77636689914044</v>
      </c>
      <c r="Q275" s="154">
        <v>1.0118347643315313</v>
      </c>
      <c r="R275" s="154">
        <v>1.8222418168946615</v>
      </c>
      <c r="S275" s="154">
        <v>0.98636183523715171</v>
      </c>
      <c r="T275" s="154">
        <v>1.525623396080142</v>
      </c>
      <c r="U275" s="154">
        <v>1.1781346480240278</v>
      </c>
      <c r="V275" s="154" t="b">
        <v>0</v>
      </c>
      <c r="W275" s="154" t="s">
        <v>2011</v>
      </c>
    </row>
    <row r="276" spans="1:23">
      <c r="A276" s="154" t="s">
        <v>1231</v>
      </c>
      <c r="B276" s="154" t="s">
        <v>2015</v>
      </c>
      <c r="C276" s="154" t="s">
        <v>2010</v>
      </c>
      <c r="D276" s="154" t="s">
        <v>2010</v>
      </c>
      <c r="E276" s="154">
        <v>365.33333333333297</v>
      </c>
      <c r="F276" s="154">
        <v>335.99053269906699</v>
      </c>
      <c r="G276" s="154">
        <v>5397210.9186108699</v>
      </c>
      <c r="H276" s="154">
        <v>-0.11899999999999999</v>
      </c>
      <c r="I276" s="154">
        <v>2996860.5</v>
      </c>
      <c r="J276" s="154">
        <v>6254584.3992725099</v>
      </c>
      <c r="K276" s="154">
        <v>2.0870455596022901</v>
      </c>
      <c r="L276" s="154">
        <v>1.8303103447205988</v>
      </c>
      <c r="M276" s="154">
        <v>1.1402686793648005</v>
      </c>
      <c r="N276" s="154">
        <v>1.77636689914044</v>
      </c>
      <c r="O276" s="154">
        <v>1.1748955469797278</v>
      </c>
      <c r="P276" s="154">
        <v>1.77636689914044</v>
      </c>
      <c r="Q276" s="154">
        <v>1.1748955469797278</v>
      </c>
      <c r="R276" s="154">
        <v>1.8694441911707651</v>
      </c>
      <c r="S276" s="154">
        <v>1.1163989647079269</v>
      </c>
      <c r="T276" s="154">
        <v>1.62366457336932</v>
      </c>
      <c r="U276" s="154">
        <v>1.2853920654753173</v>
      </c>
      <c r="V276" s="154" t="b">
        <v>0</v>
      </c>
      <c r="W276" s="154" t="s">
        <v>2011</v>
      </c>
    </row>
    <row r="277" spans="1:23">
      <c r="A277" s="154" t="s">
        <v>1232</v>
      </c>
      <c r="B277" s="154" t="s">
        <v>2015</v>
      </c>
      <c r="C277" s="154" t="s">
        <v>2010</v>
      </c>
      <c r="D277" s="154" t="s">
        <v>2010</v>
      </c>
      <c r="E277" s="154">
        <v>365.33333333333297</v>
      </c>
      <c r="F277" s="154">
        <v>336.55358306845602</v>
      </c>
      <c r="G277" s="154">
        <v>5406255.5234602401</v>
      </c>
      <c r="H277" s="154">
        <v>-0.33800000000000002</v>
      </c>
      <c r="I277" s="154">
        <v>2776039.2</v>
      </c>
      <c r="J277" s="154">
        <v>6377046.1853391696</v>
      </c>
      <c r="K277" s="154">
        <v>2.2971744006133501</v>
      </c>
      <c r="L277" s="154">
        <v>1.8303103447205988</v>
      </c>
      <c r="M277" s="154">
        <v>1.2550737131762315</v>
      </c>
      <c r="N277" s="154">
        <v>1.77636689914044</v>
      </c>
      <c r="O277" s="154">
        <v>1.2931868983400456</v>
      </c>
      <c r="P277" s="154">
        <v>1.77636689914044</v>
      </c>
      <c r="Q277" s="154">
        <v>1.2931868983400456</v>
      </c>
      <c r="R277" s="154">
        <v>1.8696527780734968</v>
      </c>
      <c r="S277" s="154">
        <v>1.228663646829854</v>
      </c>
      <c r="T277" s="154">
        <v>1.6241058179329169</v>
      </c>
      <c r="U277" s="154">
        <v>1.4144240943223036</v>
      </c>
      <c r="V277" s="154" t="b">
        <v>0</v>
      </c>
      <c r="W277" s="154" t="s">
        <v>2011</v>
      </c>
    </row>
    <row r="278" spans="1:23">
      <c r="A278" s="154" t="s">
        <v>1233</v>
      </c>
      <c r="B278" s="154" t="s">
        <v>2015</v>
      </c>
      <c r="C278" s="154" t="s">
        <v>2010</v>
      </c>
      <c r="D278" s="154" t="s">
        <v>2010</v>
      </c>
      <c r="E278" s="154">
        <v>365.33333333333297</v>
      </c>
      <c r="F278" s="154">
        <v>335.42749733589602</v>
      </c>
      <c r="G278" s="154">
        <v>5388166.55481508</v>
      </c>
      <c r="H278" s="154">
        <v>-0.23100000000000001</v>
      </c>
      <c r="I278" s="154">
        <v>3533140.8</v>
      </c>
      <c r="J278" s="154">
        <v>7244332.8129443796</v>
      </c>
      <c r="K278" s="154">
        <v>2.0503945987503198</v>
      </c>
      <c r="L278" s="154">
        <v>1.8303103447205988</v>
      </c>
      <c r="M278" s="154">
        <v>1.1202442277969626</v>
      </c>
      <c r="N278" s="154">
        <v>1.77636689914044</v>
      </c>
      <c r="O278" s="154">
        <v>1.1542630071200257</v>
      </c>
      <c r="P278" s="154">
        <v>1.77636689914044</v>
      </c>
      <c r="Q278" s="154">
        <v>1.1542630071200257</v>
      </c>
      <c r="R278" s="154">
        <v>1.8692352833281181</v>
      </c>
      <c r="S278" s="154">
        <v>1.0969162721450736</v>
      </c>
      <c r="T278" s="154">
        <v>1.6232227207168097</v>
      </c>
      <c r="U278" s="154">
        <v>1.2631628257672936</v>
      </c>
      <c r="V278" s="154" t="b">
        <v>0</v>
      </c>
      <c r="W278" s="154" t="s">
        <v>2011</v>
      </c>
    </row>
    <row r="279" spans="1:23">
      <c r="A279" s="154" t="s">
        <v>1234</v>
      </c>
      <c r="B279" s="154" t="s">
        <v>2015</v>
      </c>
      <c r="C279" s="154" t="s">
        <v>2010</v>
      </c>
      <c r="D279" s="154" t="s">
        <v>2010</v>
      </c>
      <c r="E279" s="154">
        <v>365.33333333333297</v>
      </c>
      <c r="F279" s="154">
        <v>338.18651099653101</v>
      </c>
      <c r="G279" s="154">
        <v>5432486.19243747</v>
      </c>
      <c r="H279" s="154">
        <v>-0.35099999999999998</v>
      </c>
      <c r="I279" s="154">
        <v>3533140.8</v>
      </c>
      <c r="J279" s="154">
        <v>7530132.0858280696</v>
      </c>
      <c r="K279" s="154">
        <v>2.1312855932115902</v>
      </c>
      <c r="L279" s="154">
        <v>1.8303103447205988</v>
      </c>
      <c r="M279" s="154">
        <v>1.1644394620612473</v>
      </c>
      <c r="N279" s="154">
        <v>1.77636689914044</v>
      </c>
      <c r="O279" s="154">
        <v>1.1998003308004053</v>
      </c>
      <c r="P279" s="154">
        <v>1.77636689914044</v>
      </c>
      <c r="Q279" s="154">
        <v>1.1998003308004053</v>
      </c>
      <c r="R279" s="154">
        <v>1.8702558735539274</v>
      </c>
      <c r="S279" s="154">
        <v>1.13956898804528</v>
      </c>
      <c r="T279" s="154">
        <v>1.6253820031773512</v>
      </c>
      <c r="U279" s="154">
        <v>1.3112521173762732</v>
      </c>
      <c r="V279" s="154" t="b">
        <v>0</v>
      </c>
      <c r="W279" s="154" t="s">
        <v>2011</v>
      </c>
    </row>
    <row r="280" spans="1:23">
      <c r="A280" s="154" t="s">
        <v>1235</v>
      </c>
      <c r="B280" s="154" t="s">
        <v>2015</v>
      </c>
      <c r="C280" s="154" t="s">
        <v>2010</v>
      </c>
      <c r="D280" s="154" t="s">
        <v>2010</v>
      </c>
      <c r="E280" s="154">
        <v>365.33333333333297</v>
      </c>
      <c r="F280" s="154">
        <v>334.86447729169299</v>
      </c>
      <c r="G280" s="154">
        <v>5379122.4370967699</v>
      </c>
      <c r="H280" s="154">
        <v>-0.38700000000000001</v>
      </c>
      <c r="I280" s="154">
        <v>3564686.7</v>
      </c>
      <c r="J280" s="154">
        <v>7706849.9348938297</v>
      </c>
      <c r="K280" s="154">
        <v>2.1619992396228902</v>
      </c>
      <c r="L280" s="154">
        <v>1.8303103447205988</v>
      </c>
      <c r="M280" s="154">
        <v>1.1812200296299611</v>
      </c>
      <c r="N280" s="154">
        <v>1.77636689914044</v>
      </c>
      <c r="O280" s="154">
        <v>1.2170904787006853</v>
      </c>
      <c r="P280" s="154">
        <v>1.77636689914044</v>
      </c>
      <c r="Q280" s="154">
        <v>1.2170904787006853</v>
      </c>
      <c r="R280" s="154">
        <v>1.869026053627624</v>
      </c>
      <c r="S280" s="154">
        <v>1.1567517934951359</v>
      </c>
      <c r="T280" s="154">
        <v>1.6227802583575952</v>
      </c>
      <c r="U280" s="154">
        <v>1.3322809594757055</v>
      </c>
      <c r="V280" s="154" t="b">
        <v>0</v>
      </c>
      <c r="W280" s="154" t="s">
        <v>2011</v>
      </c>
    </row>
  </sheetData>
  <phoneticPr fontId="1"/>
  <pageMargins left="0.7" right="0.7" top="0.75" bottom="0.75" header="0.3" footer="0.3"/>
  <tableParts count="7">
    <tablePart r:id="rId1"/>
    <tablePart r:id="rId2"/>
    <tablePart r:id="rId3"/>
    <tablePart r:id="rId4"/>
    <tablePart r:id="rId5"/>
    <tablePart r:id="rId6"/>
    <tablePart r:id="rId7"/>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B47F4-AFED-44FE-AED1-9BF4F57EFD82}">
  <dimension ref="A1:Z337"/>
  <sheetViews>
    <sheetView topLeftCell="K142" zoomScale="55" zoomScaleNormal="55" workbookViewId="0"/>
  </sheetViews>
  <sheetFormatPr defaultRowHeight="13.5"/>
  <cols>
    <col min="1" max="1" width="61.5" bestFit="1" customWidth="1"/>
    <col min="2" max="2" width="103.75" bestFit="1" customWidth="1"/>
    <col min="3" max="4" width="24.875" bestFit="1" customWidth="1"/>
    <col min="5" max="5" width="29.875" bestFit="1" customWidth="1"/>
    <col min="6" max="6" width="33.5" bestFit="1" customWidth="1"/>
    <col min="7" max="7" width="33.125" bestFit="1" customWidth="1"/>
    <col min="8" max="8" width="39.25" bestFit="1" customWidth="1"/>
    <col min="9" max="9" width="52.875" bestFit="1" customWidth="1"/>
    <col min="10" max="10" width="40.125" bestFit="1" customWidth="1"/>
    <col min="13" max="13" width="69.25" bestFit="1" customWidth="1"/>
    <col min="14" max="15" width="12.625" bestFit="1" customWidth="1"/>
    <col min="17" max="17" width="38.75" bestFit="1" customWidth="1"/>
    <col min="18" max="19" width="12.625" bestFit="1" customWidth="1"/>
    <col min="21" max="21" width="31.75" bestFit="1" customWidth="1"/>
    <col min="22" max="23" width="12.625" bestFit="1" customWidth="1"/>
  </cols>
  <sheetData>
    <row r="1" spans="1:26">
      <c r="A1" s="133" t="s">
        <v>2431</v>
      </c>
      <c r="B1" s="133"/>
      <c r="C1" s="133"/>
      <c r="D1" s="133"/>
      <c r="E1" s="133"/>
      <c r="F1" s="133"/>
      <c r="G1" s="133"/>
      <c r="H1" s="133"/>
      <c r="I1" s="133"/>
      <c r="J1" s="133"/>
      <c r="K1" s="133"/>
      <c r="L1" s="133"/>
      <c r="M1" s="133"/>
      <c r="N1" s="133"/>
      <c r="O1" s="133"/>
      <c r="P1" s="133"/>
      <c r="Q1" s="133"/>
      <c r="R1" s="133"/>
      <c r="S1" s="133"/>
      <c r="T1" s="133"/>
      <c r="U1" s="133"/>
      <c r="V1" s="133"/>
      <c r="W1" s="133"/>
      <c r="X1" s="133"/>
      <c r="Y1" s="133"/>
      <c r="Z1" s="133"/>
    </row>
    <row r="2" spans="1:26">
      <c r="A2" s="163" t="s">
        <v>2432</v>
      </c>
      <c r="B2" s="163"/>
      <c r="C2" s="163"/>
      <c r="D2" s="163"/>
      <c r="E2" s="163"/>
      <c r="F2" s="163"/>
      <c r="G2" s="163"/>
      <c r="H2" s="163"/>
      <c r="I2" s="163"/>
      <c r="J2" s="163"/>
      <c r="K2" s="163"/>
      <c r="L2" s="163"/>
      <c r="M2" s="163"/>
      <c r="N2" s="163"/>
      <c r="O2" s="163"/>
      <c r="P2" s="163"/>
      <c r="Q2" s="163"/>
      <c r="R2" s="163"/>
      <c r="S2" s="163"/>
      <c r="T2" s="163"/>
      <c r="U2" s="163"/>
      <c r="V2" s="163"/>
      <c r="W2" s="163"/>
      <c r="X2" s="163"/>
      <c r="Y2" s="163"/>
      <c r="Z2" s="163"/>
    </row>
    <row r="3" spans="1:26">
      <c r="A3" s="154"/>
      <c r="B3" s="154"/>
      <c r="C3" s="154"/>
      <c r="D3" s="154"/>
      <c r="E3" s="154"/>
      <c r="F3" s="154"/>
      <c r="G3" s="154"/>
      <c r="H3" s="154"/>
      <c r="I3" s="154"/>
      <c r="J3" s="154"/>
      <c r="K3" s="154"/>
      <c r="L3" s="154"/>
      <c r="M3" s="154" t="s">
        <v>2535</v>
      </c>
      <c r="N3" s="154"/>
      <c r="O3" s="154"/>
      <c r="P3" s="154"/>
      <c r="Q3" s="154" t="s">
        <v>2536</v>
      </c>
      <c r="R3" s="154"/>
      <c r="S3" s="154"/>
      <c r="T3" s="154"/>
      <c r="U3" s="154" t="s">
        <v>2537</v>
      </c>
      <c r="V3" s="154"/>
      <c r="W3" s="154"/>
      <c r="X3" s="154"/>
      <c r="Y3" s="154"/>
      <c r="Z3" s="154"/>
    </row>
    <row r="4" spans="1:26">
      <c r="A4" s="133" t="s">
        <v>2433</v>
      </c>
      <c r="B4" s="133"/>
      <c r="C4" s="133"/>
      <c r="D4" s="133"/>
      <c r="E4" s="133"/>
      <c r="F4" s="133"/>
      <c r="G4" s="133"/>
      <c r="H4" s="133"/>
      <c r="I4" s="133"/>
      <c r="J4" s="133"/>
      <c r="K4" s="154"/>
      <c r="L4" s="154"/>
      <c r="M4" s="154" t="s">
        <v>1772</v>
      </c>
      <c r="N4" s="154" t="s">
        <v>2533</v>
      </c>
      <c r="O4" s="154" t="s">
        <v>2426</v>
      </c>
      <c r="P4" s="154"/>
      <c r="Q4" s="154" t="s">
        <v>1983</v>
      </c>
      <c r="R4" s="154" t="s">
        <v>2533</v>
      </c>
      <c r="S4" s="154" t="s">
        <v>2426</v>
      </c>
      <c r="T4" s="154"/>
      <c r="U4" s="154" t="s">
        <v>2426</v>
      </c>
      <c r="V4" s="154" t="s">
        <v>2534</v>
      </c>
      <c r="W4" s="154" t="s">
        <v>2538</v>
      </c>
      <c r="X4" s="154"/>
      <c r="Y4" s="154"/>
      <c r="Z4" s="154"/>
    </row>
    <row r="5" spans="1:26">
      <c r="A5" s="158" t="s">
        <v>2321</v>
      </c>
      <c r="B5" s="158" t="s">
        <v>393</v>
      </c>
      <c r="C5" s="158" t="s">
        <v>2434</v>
      </c>
      <c r="D5" s="158" t="s">
        <v>2378</v>
      </c>
      <c r="E5" s="158" t="s">
        <v>2365</v>
      </c>
      <c r="F5" s="158" t="s">
        <v>2367</v>
      </c>
      <c r="G5" s="158" t="s">
        <v>2381</v>
      </c>
      <c r="H5" s="158" t="s">
        <v>2382</v>
      </c>
      <c r="I5" s="158" t="s">
        <v>2257</v>
      </c>
      <c r="J5" s="158" t="s">
        <v>2435</v>
      </c>
      <c r="K5" s="154"/>
      <c r="L5" s="154"/>
      <c r="M5" s="154">
        <v>80</v>
      </c>
      <c r="N5" s="154">
        <v>1.15999382358089</v>
      </c>
      <c r="O5" s="154">
        <v>1.15999382358089</v>
      </c>
      <c r="P5" s="154"/>
      <c r="Q5" s="154">
        <v>108.669709244323</v>
      </c>
      <c r="R5" s="154">
        <v>1.15999382358089</v>
      </c>
      <c r="S5" s="154">
        <v>1.15999382358089</v>
      </c>
      <c r="T5" s="154"/>
      <c r="U5" s="154">
        <v>1.15999382358089</v>
      </c>
      <c r="V5" s="154">
        <v>1.0598548896347999</v>
      </c>
      <c r="W5" s="154">
        <v>1.15999382358089</v>
      </c>
      <c r="X5" s="154"/>
      <c r="Y5" s="154"/>
      <c r="Z5" s="154"/>
    </row>
    <row r="6" spans="1:26">
      <c r="A6" s="154" t="s">
        <v>2371</v>
      </c>
      <c r="B6" s="154">
        <v>104</v>
      </c>
      <c r="C6" s="154">
        <v>1.0187032880478251</v>
      </c>
      <c r="D6" s="154">
        <v>0.27282104942509067</v>
      </c>
      <c r="E6" s="154">
        <v>1.0100026572644052</v>
      </c>
      <c r="F6" s="154">
        <v>1.77636689914044</v>
      </c>
      <c r="G6" s="154">
        <v>0.95348837209302328</v>
      </c>
      <c r="H6" s="154">
        <v>0</v>
      </c>
      <c r="I6" s="154" t="s">
        <v>2436</v>
      </c>
      <c r="J6" s="154" t="s">
        <v>2437</v>
      </c>
      <c r="K6" s="154"/>
      <c r="L6" s="154"/>
      <c r="M6" s="154">
        <v>80</v>
      </c>
      <c r="N6" s="154">
        <v>1.1753842085866799</v>
      </c>
      <c r="O6" s="154">
        <v>1.1753842085866799</v>
      </c>
      <c r="P6" s="154"/>
      <c r="Q6" s="154">
        <v>109.229609981511</v>
      </c>
      <c r="R6" s="154">
        <v>1.1753842085866799</v>
      </c>
      <c r="S6" s="154">
        <v>1.1753842085866799</v>
      </c>
      <c r="T6" s="154"/>
      <c r="U6" s="154">
        <v>1.1753842085866799</v>
      </c>
      <c r="V6" s="154">
        <v>1.0735489817816</v>
      </c>
      <c r="W6" s="154">
        <v>1.1753842085866799</v>
      </c>
      <c r="X6" s="154"/>
      <c r="Y6" s="154"/>
      <c r="Z6" s="154"/>
    </row>
    <row r="7" spans="1:26">
      <c r="A7" s="154" t="s">
        <v>2330</v>
      </c>
      <c r="B7" s="154">
        <v>104</v>
      </c>
      <c r="C7" s="154">
        <v>1.004549563280845</v>
      </c>
      <c r="D7" s="154">
        <v>0.10045720075872129</v>
      </c>
      <c r="E7" s="154">
        <v>1.00807604754795</v>
      </c>
      <c r="F7" s="154">
        <v>0.97052770545948408</v>
      </c>
      <c r="G7" s="154">
        <v>0.95348837209302328</v>
      </c>
      <c r="H7" s="154">
        <v>0.94444444444444442</v>
      </c>
      <c r="I7" s="154" t="s">
        <v>2438</v>
      </c>
      <c r="J7" s="154" t="s">
        <v>2439</v>
      </c>
      <c r="K7" s="154"/>
      <c r="L7" s="154"/>
      <c r="M7" s="154">
        <v>80</v>
      </c>
      <c r="N7" s="154">
        <v>1.0399209407733201</v>
      </c>
      <c r="O7" s="154">
        <v>1.0399209407733201</v>
      </c>
      <c r="P7" s="154"/>
      <c r="Q7" s="154">
        <v>113.109650695185</v>
      </c>
      <c r="R7" s="154">
        <v>1.0399209407733201</v>
      </c>
      <c r="S7" s="154">
        <v>1.0399209407733201</v>
      </c>
      <c r="T7" s="154"/>
      <c r="U7" s="154">
        <v>1.0399209407733201</v>
      </c>
      <c r="V7" s="154">
        <v>0.94761563576876895</v>
      </c>
      <c r="W7" s="154">
        <v>1.0399209407733201</v>
      </c>
      <c r="X7" s="154"/>
      <c r="Y7" s="154"/>
      <c r="Z7" s="154"/>
    </row>
    <row r="8" spans="1:26">
      <c r="A8" s="154" t="s">
        <v>2337</v>
      </c>
      <c r="B8" s="154">
        <v>104</v>
      </c>
      <c r="C8" s="154">
        <v>0.99999999999999845</v>
      </c>
      <c r="D8" s="154">
        <v>0.11141672103240946</v>
      </c>
      <c r="E8" s="154">
        <v>0.99999999999999845</v>
      </c>
      <c r="F8" s="154">
        <v>0.99999999999999956</v>
      </c>
      <c r="G8" s="154">
        <v>0.96511627906976749</v>
      </c>
      <c r="H8" s="154">
        <v>0.88888888888888884</v>
      </c>
      <c r="I8" s="154" t="s">
        <v>2440</v>
      </c>
      <c r="J8" s="154" t="s">
        <v>2441</v>
      </c>
      <c r="K8" s="154"/>
      <c r="L8" s="154"/>
      <c r="M8" s="154">
        <v>80</v>
      </c>
      <c r="N8" s="154">
        <v>1.0159983053336901</v>
      </c>
      <c r="O8" s="154">
        <v>1.0159983053336901</v>
      </c>
      <c r="P8" s="154"/>
      <c r="Q8" s="154">
        <v>149.73824816216</v>
      </c>
      <c r="R8" s="154">
        <v>1.0159983053336901</v>
      </c>
      <c r="S8" s="154">
        <v>1.0159983053336901</v>
      </c>
      <c r="T8" s="154"/>
      <c r="U8" s="154">
        <v>1.0159983053336901</v>
      </c>
      <c r="V8" s="154">
        <v>0.90867105090731104</v>
      </c>
      <c r="W8" s="154">
        <v>1.0159983053336901</v>
      </c>
      <c r="X8" s="154"/>
      <c r="Y8" s="154"/>
      <c r="Z8" s="154"/>
    </row>
    <row r="9" spans="1:26">
      <c r="A9" s="154" t="s">
        <v>2342</v>
      </c>
      <c r="B9" s="154">
        <v>104</v>
      </c>
      <c r="C9" s="154">
        <v>1.0100026572644052</v>
      </c>
      <c r="D9" s="154">
        <v>0.10956179144826704</v>
      </c>
      <c r="E9" s="154">
        <v>1.0100026572644052</v>
      </c>
      <c r="F9" s="154">
        <v>0.99999999999999956</v>
      </c>
      <c r="G9" s="154">
        <v>0.95348837209302328</v>
      </c>
      <c r="H9" s="154">
        <v>0.88888888888888884</v>
      </c>
      <c r="I9" s="154" t="s">
        <v>2442</v>
      </c>
      <c r="J9" s="154" t="s">
        <v>2443</v>
      </c>
      <c r="K9" s="154"/>
      <c r="L9" s="154"/>
      <c r="M9" s="154">
        <v>80</v>
      </c>
      <c r="N9" s="154">
        <v>1.02025744101284</v>
      </c>
      <c r="O9" s="154">
        <v>1.02025744101284</v>
      </c>
      <c r="P9" s="154"/>
      <c r="Q9" s="154">
        <v>116.95802495999</v>
      </c>
      <c r="R9" s="154">
        <v>1.02025744101284</v>
      </c>
      <c r="S9" s="154">
        <v>1.02025744101284</v>
      </c>
      <c r="T9" s="154"/>
      <c r="U9" s="154">
        <v>1.02025744101284</v>
      </c>
      <c r="V9" s="154">
        <v>0.92762715546896901</v>
      </c>
      <c r="W9" s="154">
        <v>1.02025744101284</v>
      </c>
      <c r="X9" s="154"/>
      <c r="Y9" s="154"/>
      <c r="Z9" s="154"/>
    </row>
    <row r="10" spans="1:26">
      <c r="A10" s="154" t="s">
        <v>2345</v>
      </c>
      <c r="B10" s="154">
        <v>104</v>
      </c>
      <c r="C10" s="154">
        <v>1.0024203313132651</v>
      </c>
      <c r="D10" s="154">
        <v>8.0619750755135569E-2</v>
      </c>
      <c r="E10" s="154">
        <v>1.0025459334548099</v>
      </c>
      <c r="F10" s="154">
        <v>0.97460549040642053</v>
      </c>
      <c r="G10" s="154">
        <v>0.97674418604651159</v>
      </c>
      <c r="H10" s="154">
        <v>0.94444444444444442</v>
      </c>
      <c r="I10" s="154" t="s">
        <v>2444</v>
      </c>
      <c r="J10" s="154" t="s">
        <v>2445</v>
      </c>
      <c r="K10" s="154"/>
      <c r="L10" s="154"/>
      <c r="M10" s="154">
        <v>80</v>
      </c>
      <c r="N10" s="154">
        <v>1.04800583599547</v>
      </c>
      <c r="O10" s="154">
        <v>1.04800583599547</v>
      </c>
      <c r="P10" s="154"/>
      <c r="Q10" s="154">
        <v>116.392420202586</v>
      </c>
      <c r="R10" s="154">
        <v>1.04800583599547</v>
      </c>
      <c r="S10" s="154">
        <v>1.04800583599547</v>
      </c>
      <c r="T10" s="154"/>
      <c r="U10" s="154">
        <v>1.04800583599547</v>
      </c>
      <c r="V10" s="154">
        <v>0.95316408446388601</v>
      </c>
      <c r="W10" s="154">
        <v>1.04800583599547</v>
      </c>
      <c r="X10" s="154"/>
      <c r="Y10" s="154"/>
      <c r="Z10" s="154"/>
    </row>
    <row r="11" spans="1:26">
      <c r="A11" s="154" t="s">
        <v>2350</v>
      </c>
      <c r="B11" s="154">
        <v>104</v>
      </c>
      <c r="C11" s="154">
        <v>0.99803684482076149</v>
      </c>
      <c r="D11" s="154">
        <v>0.14186619402436229</v>
      </c>
      <c r="E11" s="154">
        <v>0.965207629583825</v>
      </c>
      <c r="F11" s="154">
        <v>1.1674925741603901</v>
      </c>
      <c r="G11" s="154">
        <v>0.90697674418604646</v>
      </c>
      <c r="H11" s="154">
        <v>0.55555555555555558</v>
      </c>
      <c r="I11" s="154" t="s">
        <v>2446</v>
      </c>
      <c r="J11" s="154" t="s">
        <v>2447</v>
      </c>
      <c r="K11" s="154"/>
      <c r="L11" s="154"/>
      <c r="M11" s="154">
        <v>80</v>
      </c>
      <c r="N11" s="154">
        <v>1.0192628484025801</v>
      </c>
      <c r="O11" s="154">
        <v>1.0192628484025801</v>
      </c>
      <c r="P11" s="154"/>
      <c r="Q11" s="154">
        <v>149.73824816216</v>
      </c>
      <c r="R11" s="154">
        <v>1.0192628484025801</v>
      </c>
      <c r="S11" s="154">
        <v>1.0192628484025801</v>
      </c>
      <c r="T11" s="154"/>
      <c r="U11" s="154">
        <v>1.0192628484025801</v>
      </c>
      <c r="V11" s="154">
        <v>0.91159073666423396</v>
      </c>
      <c r="W11" s="154">
        <v>1.0192628484025801</v>
      </c>
      <c r="X11" s="154"/>
      <c r="Y11" s="154"/>
      <c r="Z11" s="154"/>
    </row>
    <row r="12" spans="1:26">
      <c r="A12" s="154"/>
      <c r="B12" s="154"/>
      <c r="C12" s="154"/>
      <c r="D12" s="154"/>
      <c r="E12" s="154"/>
      <c r="F12" s="154"/>
      <c r="G12" s="154"/>
      <c r="H12" s="154"/>
      <c r="I12" s="154"/>
      <c r="J12" s="154"/>
      <c r="K12" s="154"/>
      <c r="L12" s="154"/>
      <c r="M12" s="154">
        <v>80</v>
      </c>
      <c r="N12" s="154">
        <v>1.1716767223862801</v>
      </c>
      <c r="O12" s="154">
        <v>1.1716767223862801</v>
      </c>
      <c r="P12" s="154"/>
      <c r="Q12" s="154">
        <v>80.747335277052002</v>
      </c>
      <c r="R12" s="154">
        <v>1.1716767223862801</v>
      </c>
      <c r="S12" s="154">
        <v>1.1716767223862801</v>
      </c>
      <c r="T12" s="154"/>
      <c r="U12" s="154">
        <v>1.1716767223862801</v>
      </c>
      <c r="V12" s="154">
        <v>1.0919253887367699</v>
      </c>
      <c r="W12" s="154">
        <v>1.1716767223862801</v>
      </c>
      <c r="X12" s="154"/>
      <c r="Y12" s="154"/>
      <c r="Z12" s="154"/>
    </row>
    <row r="13" spans="1:26">
      <c r="A13" s="154"/>
      <c r="B13" s="154"/>
      <c r="C13" s="154"/>
      <c r="D13" s="154"/>
      <c r="E13" s="154"/>
      <c r="F13" s="154"/>
      <c r="G13" s="154"/>
      <c r="H13" s="154"/>
      <c r="I13" s="154"/>
      <c r="J13" s="154"/>
      <c r="K13" s="154"/>
      <c r="L13" s="154"/>
      <c r="M13" s="154">
        <v>80</v>
      </c>
      <c r="N13" s="154">
        <v>1.2083000608471599</v>
      </c>
      <c r="O13" s="154">
        <v>1.2083000608471599</v>
      </c>
      <c r="P13" s="154"/>
      <c r="Q13" s="154">
        <v>75.772394947606003</v>
      </c>
      <c r="R13" s="154">
        <v>1.2083000608471599</v>
      </c>
      <c r="S13" s="154">
        <v>1.2083000608471599</v>
      </c>
      <c r="T13" s="154"/>
      <c r="U13" s="154">
        <v>1.2083000608471599</v>
      </c>
      <c r="V13" s="154">
        <v>1.1308374793471401</v>
      </c>
      <c r="W13" s="154">
        <v>1.2083000608471599</v>
      </c>
      <c r="X13" s="154"/>
      <c r="Y13" s="154"/>
      <c r="Z13" s="154"/>
    </row>
    <row r="14" spans="1:26">
      <c r="A14" s="133" t="s">
        <v>2448</v>
      </c>
      <c r="B14" s="133"/>
      <c r="C14" s="133"/>
      <c r="D14" s="133"/>
      <c r="E14" s="133"/>
      <c r="F14" s="133"/>
      <c r="G14" s="133"/>
      <c r="H14" s="133"/>
      <c r="I14" s="133"/>
      <c r="J14" s="133"/>
      <c r="K14" s="154"/>
      <c r="L14" s="154"/>
      <c r="M14" s="154">
        <v>80</v>
      </c>
      <c r="N14" s="154">
        <v>1.13826683364875</v>
      </c>
      <c r="O14" s="154">
        <v>1.13826683364875</v>
      </c>
      <c r="P14" s="154"/>
      <c r="Q14" s="154">
        <v>67.303353633146997</v>
      </c>
      <c r="R14" s="154">
        <v>1.13826683364875</v>
      </c>
      <c r="S14" s="154">
        <v>1.13826683364875</v>
      </c>
      <c r="T14" s="154"/>
      <c r="U14" s="154">
        <v>1.13826683364875</v>
      </c>
      <c r="V14" s="154">
        <v>1.0737406632023401</v>
      </c>
      <c r="W14" s="154">
        <v>1.13826683364875</v>
      </c>
      <c r="X14" s="154"/>
      <c r="Y14" s="154"/>
      <c r="Z14" s="154"/>
    </row>
    <row r="15" spans="1:26">
      <c r="A15" s="158" t="s">
        <v>2321</v>
      </c>
      <c r="B15" s="158" t="s">
        <v>1980</v>
      </c>
      <c r="C15" s="158" t="s">
        <v>393</v>
      </c>
      <c r="D15" s="158" t="s">
        <v>2356</v>
      </c>
      <c r="E15" s="158" t="s">
        <v>2357</v>
      </c>
      <c r="F15" s="158" t="s">
        <v>2358</v>
      </c>
      <c r="G15" s="158" t="s">
        <v>2359</v>
      </c>
      <c r="H15" s="158" t="s">
        <v>2361</v>
      </c>
      <c r="I15" s="158" t="s">
        <v>2363</v>
      </c>
      <c r="J15" s="158" t="s">
        <v>1778</v>
      </c>
      <c r="K15" s="154"/>
      <c r="L15" s="154"/>
      <c r="M15" s="154">
        <v>80</v>
      </c>
      <c r="N15" s="154">
        <v>1.1223999568373499</v>
      </c>
      <c r="O15" s="154">
        <v>1.1223999568373499</v>
      </c>
      <c r="P15" s="154"/>
      <c r="Q15" s="154">
        <v>74.620793318286005</v>
      </c>
      <c r="R15" s="154">
        <v>1.1223999568373499</v>
      </c>
      <c r="S15" s="154">
        <v>1.1223999568373499</v>
      </c>
      <c r="T15" s="154"/>
      <c r="U15" s="154">
        <v>1.1223999568373499</v>
      </c>
      <c r="V15" s="154">
        <v>1.0515168309273799</v>
      </c>
      <c r="W15" s="154">
        <v>1.1223999568373499</v>
      </c>
      <c r="X15" s="154"/>
      <c r="Y15" s="154"/>
      <c r="Z15" s="154"/>
    </row>
    <row r="16" spans="1:26">
      <c r="A16" s="154" t="s">
        <v>2371</v>
      </c>
      <c r="B16" s="154" t="s">
        <v>1999</v>
      </c>
      <c r="C16" s="154">
        <v>93</v>
      </c>
      <c r="D16" s="154">
        <v>1.0343938037556211</v>
      </c>
      <c r="E16" s="154">
        <v>1.01488434764253</v>
      </c>
      <c r="F16" s="154">
        <v>0.71644225635232806</v>
      </c>
      <c r="G16" s="154">
        <v>1.69534040676583</v>
      </c>
      <c r="H16" s="154">
        <v>0.16994246555919185</v>
      </c>
      <c r="I16" s="154">
        <v>0.88172043010752688</v>
      </c>
      <c r="J16" s="154" t="s">
        <v>2449</v>
      </c>
      <c r="K16" s="154"/>
      <c r="L16" s="154"/>
      <c r="M16" s="154">
        <v>80</v>
      </c>
      <c r="N16" s="154">
        <v>1.13427786832708</v>
      </c>
      <c r="O16" s="154">
        <v>1.13427786832708</v>
      </c>
      <c r="P16" s="154"/>
      <c r="Q16" s="154">
        <v>75.772394947606003</v>
      </c>
      <c r="R16" s="154">
        <v>1.13427786832708</v>
      </c>
      <c r="S16" s="154">
        <v>1.13427786832708</v>
      </c>
      <c r="T16" s="154"/>
      <c r="U16" s="154">
        <v>1.13427786832708</v>
      </c>
      <c r="V16" s="154">
        <v>1.0615607555286699</v>
      </c>
      <c r="W16" s="154">
        <v>1.13427786832708</v>
      </c>
      <c r="X16" s="154"/>
      <c r="Y16" s="154"/>
      <c r="Z16" s="154"/>
    </row>
    <row r="17" spans="1:26">
      <c r="A17" s="154" t="s">
        <v>2371</v>
      </c>
      <c r="B17" s="154" t="s">
        <v>2015</v>
      </c>
      <c r="C17" s="154">
        <v>11</v>
      </c>
      <c r="D17" s="154">
        <v>1.9659448278651745</v>
      </c>
      <c r="E17" s="154">
        <v>1.8818348297026</v>
      </c>
      <c r="F17" s="154">
        <v>1.73586219878197</v>
      </c>
      <c r="G17" s="154">
        <v>2.2971744006133501</v>
      </c>
      <c r="H17" s="154">
        <v>0.67789625997352743</v>
      </c>
      <c r="I17" s="154">
        <v>0</v>
      </c>
      <c r="J17" s="154" t="s">
        <v>2450</v>
      </c>
      <c r="K17" s="154"/>
      <c r="L17" s="154"/>
      <c r="M17" s="154">
        <v>80</v>
      </c>
      <c r="N17" s="154">
        <v>1.0550140713223</v>
      </c>
      <c r="O17" s="154">
        <v>1.0550140713223</v>
      </c>
      <c r="P17" s="154"/>
      <c r="Q17" s="154">
        <v>81.330299659950995</v>
      </c>
      <c r="R17" s="154">
        <v>1.0550140713223</v>
      </c>
      <c r="S17" s="154">
        <v>1.0550140713223</v>
      </c>
      <c r="T17" s="154"/>
      <c r="U17" s="154">
        <v>1.0550140713223</v>
      </c>
      <c r="V17" s="154">
        <v>0.98273231950765605</v>
      </c>
      <c r="W17" s="154">
        <v>1.0550140713223</v>
      </c>
      <c r="X17" s="154"/>
      <c r="Y17" s="154"/>
      <c r="Z17" s="154"/>
    </row>
    <row r="18" spans="1:26">
      <c r="A18" s="154" t="s">
        <v>2371</v>
      </c>
      <c r="B18" s="154" t="s">
        <v>2025</v>
      </c>
      <c r="C18" s="154">
        <v>0</v>
      </c>
      <c r="D18" s="154"/>
      <c r="E18" s="154"/>
      <c r="F18" s="154"/>
      <c r="G18" s="154"/>
      <c r="H18" s="154"/>
      <c r="I18" s="154"/>
      <c r="J18" s="154" t="s">
        <v>2451</v>
      </c>
      <c r="K18" s="154"/>
      <c r="L18" s="154"/>
      <c r="M18" s="154">
        <v>64.5833333333333</v>
      </c>
      <c r="N18" s="154">
        <v>0.74377527599154003</v>
      </c>
      <c r="O18" s="154">
        <v>0.74377527599154003</v>
      </c>
      <c r="P18" s="154"/>
      <c r="Q18" s="154">
        <v>6.6892269446740302</v>
      </c>
      <c r="R18" s="154">
        <v>0.74377527599154003</v>
      </c>
      <c r="S18" s="154">
        <v>0.74377527599154003</v>
      </c>
      <c r="T18" s="154"/>
      <c r="U18" s="154">
        <v>0.74377527599154003</v>
      </c>
      <c r="V18" s="154">
        <v>0.86709134330330395</v>
      </c>
      <c r="W18" s="154">
        <v>0.74377527599154003</v>
      </c>
      <c r="X18" s="154"/>
      <c r="Y18" s="154"/>
      <c r="Z18" s="154"/>
    </row>
    <row r="19" spans="1:26">
      <c r="A19" s="154" t="s">
        <v>2330</v>
      </c>
      <c r="B19" s="154" t="s">
        <v>1999</v>
      </c>
      <c r="C19" s="154">
        <v>93</v>
      </c>
      <c r="D19" s="154">
        <v>0.99681198701877261</v>
      </c>
      <c r="E19" s="154">
        <v>0.99103250151933997</v>
      </c>
      <c r="F19" s="154">
        <v>0.73752415298121199</v>
      </c>
      <c r="G19" s="154">
        <v>1.2077684273453899</v>
      </c>
      <c r="H19" s="154">
        <v>9.8944162824508061E-2</v>
      </c>
      <c r="I19" s="154">
        <v>0.956989247311828</v>
      </c>
      <c r="J19" s="154" t="s">
        <v>2449</v>
      </c>
      <c r="K19" s="154"/>
      <c r="L19" s="154"/>
      <c r="M19" s="154">
        <v>64.5833333333333</v>
      </c>
      <c r="N19" s="154">
        <v>1.0710922770206699</v>
      </c>
      <c r="O19" s="154">
        <v>1.0710922770206699</v>
      </c>
      <c r="P19" s="154"/>
      <c r="Q19" s="154">
        <v>14.391786013197001</v>
      </c>
      <c r="R19" s="154">
        <v>1.0710922770206699</v>
      </c>
      <c r="S19" s="154">
        <v>1.0710922770206699</v>
      </c>
      <c r="T19" s="154"/>
      <c r="U19" s="154">
        <v>1.0710922770206699</v>
      </c>
      <c r="V19" s="154">
        <v>1.1865291044833099</v>
      </c>
      <c r="W19" s="154">
        <v>1.0710922770206699</v>
      </c>
      <c r="X19" s="154"/>
      <c r="Y19" s="154"/>
      <c r="Z19" s="154"/>
    </row>
    <row r="20" spans="1:26">
      <c r="A20" s="154" t="s">
        <v>2330</v>
      </c>
      <c r="B20" s="154" t="s">
        <v>2015</v>
      </c>
      <c r="C20" s="154">
        <v>11</v>
      </c>
      <c r="D20" s="154">
        <v>1.0741046367004385</v>
      </c>
      <c r="E20" s="154">
        <v>1.0281506822767099</v>
      </c>
      <c r="F20" s="154">
        <v>0.94839774237682795</v>
      </c>
      <c r="G20" s="154">
        <v>1.25507371317623</v>
      </c>
      <c r="H20" s="154">
        <v>0.11243843202552249</v>
      </c>
      <c r="I20" s="154">
        <v>0.90909090909090906</v>
      </c>
      <c r="J20" s="154" t="s">
        <v>2450</v>
      </c>
      <c r="K20" s="154"/>
      <c r="L20" s="154"/>
      <c r="M20" s="154">
        <v>64.5833333333333</v>
      </c>
      <c r="N20" s="154">
        <v>1.0486827405396599</v>
      </c>
      <c r="O20" s="154">
        <v>1.0486827405396599</v>
      </c>
      <c r="P20" s="154"/>
      <c r="Q20" s="154">
        <v>6.1197360989259604</v>
      </c>
      <c r="R20" s="154">
        <v>1.0486827405396599</v>
      </c>
      <c r="S20" s="154">
        <v>1.0486827405396599</v>
      </c>
      <c r="T20" s="154"/>
      <c r="U20" s="154">
        <v>1.0486827405396599</v>
      </c>
      <c r="V20" s="154">
        <v>1.22982176174223</v>
      </c>
      <c r="W20" s="154">
        <v>1.0486827405396599</v>
      </c>
      <c r="X20" s="154"/>
      <c r="Y20" s="154"/>
      <c r="Z20" s="154"/>
    </row>
    <row r="21" spans="1:26">
      <c r="A21" s="154" t="s">
        <v>2330</v>
      </c>
      <c r="B21" s="154" t="s">
        <v>2025</v>
      </c>
      <c r="C21" s="154">
        <v>0</v>
      </c>
      <c r="D21" s="154"/>
      <c r="E21" s="154"/>
      <c r="F21" s="154"/>
      <c r="G21" s="154"/>
      <c r="H21" s="154"/>
      <c r="I21" s="154"/>
      <c r="J21" s="154" t="s">
        <v>2451</v>
      </c>
      <c r="K21" s="154"/>
      <c r="L21" s="154"/>
      <c r="M21" s="154">
        <v>64.5833333333333</v>
      </c>
      <c r="N21" s="154">
        <v>1.06039345056342</v>
      </c>
      <c r="O21" s="154">
        <v>1.06039345056342</v>
      </c>
      <c r="P21" s="154"/>
      <c r="Q21" s="154">
        <v>6.6892269446740302</v>
      </c>
      <c r="R21" s="154">
        <v>1.06039345056342</v>
      </c>
      <c r="S21" s="154">
        <v>1.06039345056342</v>
      </c>
      <c r="T21" s="154"/>
      <c r="U21" s="154">
        <v>1.06039345056342</v>
      </c>
      <c r="V21" s="154">
        <v>1.23620401371008</v>
      </c>
      <c r="W21" s="154">
        <v>1.06039345056342</v>
      </c>
      <c r="X21" s="154"/>
      <c r="Y21" s="154"/>
      <c r="Z21" s="154"/>
    </row>
    <row r="22" spans="1:26">
      <c r="A22" s="154" t="s">
        <v>2337</v>
      </c>
      <c r="B22" s="154" t="s">
        <v>1999</v>
      </c>
      <c r="C22" s="154">
        <v>93</v>
      </c>
      <c r="D22" s="154">
        <v>0.97165311732069204</v>
      </c>
      <c r="E22" s="154">
        <v>0.99023955478597903</v>
      </c>
      <c r="F22" s="154">
        <v>0.70934690240599296</v>
      </c>
      <c r="G22" s="154">
        <v>1.1963335464085201</v>
      </c>
      <c r="H22" s="154">
        <v>0.10864497269003472</v>
      </c>
      <c r="I22" s="154">
        <v>0.967741935483871</v>
      </c>
      <c r="J22" s="154" t="s">
        <v>2449</v>
      </c>
      <c r="K22" s="154"/>
      <c r="L22" s="154"/>
      <c r="M22" s="154">
        <v>64.5833333333333</v>
      </c>
      <c r="N22" s="154">
        <v>0.82452960021178701</v>
      </c>
      <c r="O22" s="154">
        <v>0.82452960021178701</v>
      </c>
      <c r="P22" s="154"/>
      <c r="Q22" s="154">
        <v>12.720290447549999</v>
      </c>
      <c r="R22" s="154">
        <v>0.82452960021178701</v>
      </c>
      <c r="S22" s="154">
        <v>0.82452960021178701</v>
      </c>
      <c r="T22" s="154"/>
      <c r="U22" s="154">
        <v>0.82452960021178701</v>
      </c>
      <c r="V22" s="154">
        <v>0.92093822766904199</v>
      </c>
      <c r="W22" s="154">
        <v>0.82452960021178701</v>
      </c>
      <c r="X22" s="154"/>
      <c r="Y22" s="154"/>
      <c r="Z22" s="154"/>
    </row>
    <row r="23" spans="1:26">
      <c r="A23" s="154" t="s">
        <v>2337</v>
      </c>
      <c r="B23" s="154" t="s">
        <v>2015</v>
      </c>
      <c r="C23" s="154">
        <v>11</v>
      </c>
      <c r="D23" s="154">
        <v>1.1067222817631157</v>
      </c>
      <c r="E23" s="154">
        <v>1.0593728303613399</v>
      </c>
      <c r="F23" s="154">
        <v>0.97719800995049499</v>
      </c>
      <c r="G23" s="154">
        <v>1.2931868983400501</v>
      </c>
      <c r="H23" s="154">
        <v>0.13255407713551212</v>
      </c>
      <c r="I23" s="154">
        <v>0.81818181818181823</v>
      </c>
      <c r="J23" s="154" t="s">
        <v>2450</v>
      </c>
      <c r="K23" s="154"/>
      <c r="L23" s="154"/>
      <c r="M23" s="154">
        <v>64.5833333333333</v>
      </c>
      <c r="N23" s="154">
        <v>0.86839868235252804</v>
      </c>
      <c r="O23" s="154">
        <v>0.86839868235252804</v>
      </c>
      <c r="P23" s="154"/>
      <c r="Q23" s="154">
        <v>14.942634646710999</v>
      </c>
      <c r="R23" s="154">
        <v>0.86839868235252804</v>
      </c>
      <c r="S23" s="154">
        <v>0.86839868235252804</v>
      </c>
      <c r="T23" s="154"/>
      <c r="U23" s="154">
        <v>0.86839868235252804</v>
      </c>
      <c r="V23" s="154">
        <v>0.95958555713110005</v>
      </c>
      <c r="W23" s="154">
        <v>0.86839868235252804</v>
      </c>
      <c r="X23" s="154"/>
      <c r="Y23" s="154"/>
      <c r="Z23" s="154"/>
    </row>
    <row r="24" spans="1:26">
      <c r="A24" s="154" t="s">
        <v>2337</v>
      </c>
      <c r="B24" s="154" t="s">
        <v>2025</v>
      </c>
      <c r="C24" s="154">
        <v>0</v>
      </c>
      <c r="D24" s="154"/>
      <c r="E24" s="154"/>
      <c r="F24" s="154"/>
      <c r="G24" s="154"/>
      <c r="H24" s="154"/>
      <c r="I24" s="154"/>
      <c r="J24" s="154" t="s">
        <v>2451</v>
      </c>
      <c r="K24" s="154"/>
      <c r="L24" s="154"/>
      <c r="M24" s="154">
        <v>64.5833333333333</v>
      </c>
      <c r="N24" s="154">
        <v>0.87048113523873705</v>
      </c>
      <c r="O24" s="154">
        <v>0.87048113523873705</v>
      </c>
      <c r="P24" s="154"/>
      <c r="Q24" s="154">
        <v>15.496278620101</v>
      </c>
      <c r="R24" s="154">
        <v>0.87048113523873705</v>
      </c>
      <c r="S24" s="154">
        <v>0.87048113523873705</v>
      </c>
      <c r="T24" s="154"/>
      <c r="U24" s="154">
        <v>0.87048113523873705</v>
      </c>
      <c r="V24" s="154">
        <v>0.95955767327094399</v>
      </c>
      <c r="W24" s="154">
        <v>0.87048113523873705</v>
      </c>
      <c r="X24" s="154"/>
      <c r="Y24" s="154"/>
      <c r="Z24" s="154"/>
    </row>
    <row r="25" spans="1:26">
      <c r="A25" s="154" t="s">
        <v>2342</v>
      </c>
      <c r="B25" s="154" t="s">
        <v>1999</v>
      </c>
      <c r="C25" s="154">
        <v>93</v>
      </c>
      <c r="D25" s="154">
        <v>0.98068018793352507</v>
      </c>
      <c r="E25" s="154">
        <v>1.0001445816621599</v>
      </c>
      <c r="F25" s="154">
        <v>0.71644225635232806</v>
      </c>
      <c r="G25" s="154">
        <v>1.2083000608471599</v>
      </c>
      <c r="H25" s="154">
        <v>0.10651454250244853</v>
      </c>
      <c r="I25" s="154">
        <v>0.956989247311828</v>
      </c>
      <c r="J25" s="154" t="s">
        <v>2449</v>
      </c>
      <c r="K25" s="154"/>
      <c r="L25" s="154"/>
      <c r="M25" s="154">
        <v>64.5833333333333</v>
      </c>
      <c r="N25" s="154">
        <v>1.0001445816621599</v>
      </c>
      <c r="O25" s="154">
        <v>1.0001445816621599</v>
      </c>
      <c r="P25" s="154"/>
      <c r="Q25" s="154">
        <v>11.6449695839671</v>
      </c>
      <c r="R25" s="154">
        <v>1.0001445816621599</v>
      </c>
      <c r="S25" s="154">
        <v>1.0001445816621599</v>
      </c>
      <c r="T25" s="154"/>
      <c r="U25" s="154">
        <v>1.0001445816621599</v>
      </c>
      <c r="V25" s="154">
        <v>1.12368094127165</v>
      </c>
      <c r="W25" s="154">
        <v>1.0001445816621599</v>
      </c>
      <c r="X25" s="154"/>
      <c r="Y25" s="154"/>
      <c r="Z25" s="154"/>
    </row>
    <row r="26" spans="1:26">
      <c r="A26" s="154" t="s">
        <v>2342</v>
      </c>
      <c r="B26" s="154" t="s">
        <v>2015</v>
      </c>
      <c r="C26" s="154">
        <v>11</v>
      </c>
      <c r="D26" s="154">
        <v>1.1067222817631157</v>
      </c>
      <c r="E26" s="154">
        <v>1.0593728303613399</v>
      </c>
      <c r="F26" s="154">
        <v>0.97719800995049499</v>
      </c>
      <c r="G26" s="154">
        <v>1.2931868983400501</v>
      </c>
      <c r="H26" s="154">
        <v>0.13255407713551212</v>
      </c>
      <c r="I26" s="154">
        <v>0.81818181818181823</v>
      </c>
      <c r="J26" s="154" t="s">
        <v>2450</v>
      </c>
      <c r="K26" s="154"/>
      <c r="L26" s="154"/>
      <c r="M26" s="154">
        <v>64.5833333333333</v>
      </c>
      <c r="N26" s="154">
        <v>1.0103869401442001</v>
      </c>
      <c r="O26" s="154">
        <v>1.0103869401442001</v>
      </c>
      <c r="P26" s="154"/>
      <c r="Q26" s="154">
        <v>12.181147826038</v>
      </c>
      <c r="R26" s="154">
        <v>1.0103869401442001</v>
      </c>
      <c r="S26" s="154">
        <v>1.0103869401442001</v>
      </c>
      <c r="T26" s="154"/>
      <c r="U26" s="154">
        <v>1.0103869401442001</v>
      </c>
      <c r="V26" s="154">
        <v>1.13178849233156</v>
      </c>
      <c r="W26" s="154">
        <v>1.0103869401442001</v>
      </c>
      <c r="X26" s="154"/>
      <c r="Y26" s="154"/>
      <c r="Z26" s="154"/>
    </row>
    <row r="27" spans="1:26">
      <c r="A27" s="154" t="s">
        <v>2342</v>
      </c>
      <c r="B27" s="154" t="s">
        <v>2025</v>
      </c>
      <c r="C27" s="154">
        <v>0</v>
      </c>
      <c r="D27" s="154"/>
      <c r="E27" s="154"/>
      <c r="F27" s="154"/>
      <c r="G27" s="154"/>
      <c r="H27" s="154"/>
      <c r="I27" s="154"/>
      <c r="J27" s="154" t="s">
        <v>2451</v>
      </c>
      <c r="K27" s="154"/>
      <c r="L27" s="154"/>
      <c r="M27" s="154">
        <v>64.5833333333333</v>
      </c>
      <c r="N27" s="154">
        <v>1.0350671171611101</v>
      </c>
      <c r="O27" s="154">
        <v>1.0350671171611101</v>
      </c>
      <c r="P27" s="154"/>
      <c r="Q27" s="154">
        <v>12.720290447549999</v>
      </c>
      <c r="R27" s="154">
        <v>1.0350671171611101</v>
      </c>
      <c r="S27" s="154">
        <v>1.0350671171611101</v>
      </c>
      <c r="T27" s="154"/>
      <c r="U27" s="154">
        <v>1.0350671171611101</v>
      </c>
      <c r="V27" s="154">
        <v>1.1560929724681901</v>
      </c>
      <c r="W27" s="154">
        <v>1.0350671171611101</v>
      </c>
      <c r="X27" s="154"/>
      <c r="Y27" s="154"/>
      <c r="Z27" s="154"/>
    </row>
    <row r="28" spans="1:26">
      <c r="A28" s="154" t="s">
        <v>2345</v>
      </c>
      <c r="B28" s="154" t="s">
        <v>1999</v>
      </c>
      <c r="C28" s="154">
        <v>93</v>
      </c>
      <c r="D28" s="154">
        <v>0.99595397190757673</v>
      </c>
      <c r="E28" s="154">
        <v>1.0006639119765799</v>
      </c>
      <c r="F28" s="154">
        <v>0.83275700704489497</v>
      </c>
      <c r="G28" s="154">
        <v>1.23620401371008</v>
      </c>
      <c r="H28" s="154">
        <v>7.8186311802817585E-2</v>
      </c>
      <c r="I28" s="154">
        <v>0.978494623655914</v>
      </c>
      <c r="J28" s="154" t="s">
        <v>2449</v>
      </c>
      <c r="K28" s="154"/>
      <c r="L28" s="154"/>
      <c r="M28" s="154">
        <v>64.5833333333333</v>
      </c>
      <c r="N28" s="154">
        <v>0.90614741299136303</v>
      </c>
      <c r="O28" s="154">
        <v>0.90614741299136303</v>
      </c>
      <c r="P28" s="154"/>
      <c r="Q28" s="154">
        <v>22.738171226725999</v>
      </c>
      <c r="R28" s="154">
        <v>0.90614741299136303</v>
      </c>
      <c r="S28" s="154">
        <v>0.90614741299136303</v>
      </c>
      <c r="T28" s="154"/>
      <c r="U28" s="154">
        <v>0.90614741299136303</v>
      </c>
      <c r="V28" s="154">
        <v>0.97367539252842905</v>
      </c>
      <c r="W28" s="154">
        <v>0.90614741299136303</v>
      </c>
      <c r="X28" s="154"/>
      <c r="Y28" s="154"/>
      <c r="Z28" s="154"/>
    </row>
    <row r="29" spans="1:26">
      <c r="A29" s="154" t="s">
        <v>2345</v>
      </c>
      <c r="B29" s="154" t="s">
        <v>2015</v>
      </c>
      <c r="C29" s="154">
        <v>11</v>
      </c>
      <c r="D29" s="154">
        <v>1.0652498751556729</v>
      </c>
      <c r="E29" s="154">
        <v>1.03246736665857</v>
      </c>
      <c r="F29" s="154">
        <v>0.95280439389486304</v>
      </c>
      <c r="G29" s="154">
        <v>1.22866364682985</v>
      </c>
      <c r="H29" s="154">
        <v>9.8826918567881575E-2</v>
      </c>
      <c r="I29" s="154">
        <v>0.90909090909090906</v>
      </c>
      <c r="J29" s="154" t="s">
        <v>2450</v>
      </c>
      <c r="K29" s="154"/>
      <c r="L29" s="154"/>
      <c r="M29" s="154">
        <v>64.5833333333333</v>
      </c>
      <c r="N29" s="154">
        <v>0.93588881600922702</v>
      </c>
      <c r="O29" s="154">
        <v>0.93588881600922702</v>
      </c>
      <c r="P29" s="154"/>
      <c r="Q29" s="154">
        <v>23.839287782165002</v>
      </c>
      <c r="R29" s="154">
        <v>0.93588881600922702</v>
      </c>
      <c r="S29" s="154">
        <v>0.93588881600922702</v>
      </c>
      <c r="T29" s="154"/>
      <c r="U29" s="154">
        <v>0.93588881600922702</v>
      </c>
      <c r="V29" s="154">
        <v>1.0024693233388799</v>
      </c>
      <c r="W29" s="154">
        <v>0.93588881600922702</v>
      </c>
      <c r="X29" s="154"/>
      <c r="Y29" s="154"/>
      <c r="Z29" s="154"/>
    </row>
    <row r="30" spans="1:26">
      <c r="A30" s="154" t="s">
        <v>2345</v>
      </c>
      <c r="B30" s="154" t="s">
        <v>2025</v>
      </c>
      <c r="C30" s="154">
        <v>0</v>
      </c>
      <c r="D30" s="154"/>
      <c r="E30" s="154"/>
      <c r="F30" s="154"/>
      <c r="G30" s="154"/>
      <c r="H30" s="154"/>
      <c r="I30" s="154"/>
      <c r="J30" s="154" t="s">
        <v>2451</v>
      </c>
      <c r="K30" s="154"/>
      <c r="L30" s="154"/>
      <c r="M30" s="154">
        <v>64.5833333333333</v>
      </c>
      <c r="N30" s="154">
        <v>0.93666611360329999</v>
      </c>
      <c r="O30" s="154">
        <v>0.93666611360329999</v>
      </c>
      <c r="P30" s="154"/>
      <c r="Q30" s="154">
        <v>24.392929823915001</v>
      </c>
      <c r="R30" s="154">
        <v>0.93666611360329999</v>
      </c>
      <c r="S30" s="154">
        <v>0.93666611360329999</v>
      </c>
      <c r="T30" s="154"/>
      <c r="U30" s="154">
        <v>0.93666611360329999</v>
      </c>
      <c r="V30" s="154">
        <v>1.0017682412264199</v>
      </c>
      <c r="W30" s="154">
        <v>0.93666611360329999</v>
      </c>
      <c r="X30" s="154"/>
      <c r="Y30" s="154"/>
      <c r="Z30" s="154"/>
    </row>
    <row r="31" spans="1:26">
      <c r="A31" s="154" t="s">
        <v>2350</v>
      </c>
      <c r="B31" s="154" t="s">
        <v>1999</v>
      </c>
      <c r="C31" s="154">
        <v>93</v>
      </c>
      <c r="D31" s="154">
        <v>0.9819424697571123</v>
      </c>
      <c r="E31" s="154">
        <v>0.97496180026881796</v>
      </c>
      <c r="F31" s="154">
        <v>0.759192863925927</v>
      </c>
      <c r="G31" s="154">
        <v>1.39463654989882</v>
      </c>
      <c r="H31" s="154">
        <v>0.12754466602093248</v>
      </c>
      <c r="I31" s="154">
        <v>0.91397849462365588</v>
      </c>
      <c r="J31" s="154" t="s">
        <v>2449</v>
      </c>
      <c r="K31" s="154"/>
      <c r="L31" s="154"/>
      <c r="M31" s="154">
        <v>64.5833333333333</v>
      </c>
      <c r="N31" s="154">
        <v>0.96081780775704695</v>
      </c>
      <c r="O31" s="154">
        <v>0.96081780775704695</v>
      </c>
      <c r="P31" s="154"/>
      <c r="Q31" s="154">
        <v>23.839287782165002</v>
      </c>
      <c r="R31" s="154">
        <v>0.96081780775704695</v>
      </c>
      <c r="S31" s="154">
        <v>0.96081780775704695</v>
      </c>
      <c r="T31" s="154"/>
      <c r="U31" s="154">
        <v>0.96081780775704695</v>
      </c>
      <c r="V31" s="154">
        <v>1.0291718002372801</v>
      </c>
      <c r="W31" s="154">
        <v>0.96081780775704695</v>
      </c>
      <c r="X31" s="154"/>
      <c r="Y31" s="154"/>
      <c r="Z31" s="154"/>
    </row>
    <row r="32" spans="1:26">
      <c r="A32" s="154" t="s">
        <v>2350</v>
      </c>
      <c r="B32" s="154" t="s">
        <v>2015</v>
      </c>
      <c r="C32" s="154">
        <v>11</v>
      </c>
      <c r="D32" s="154">
        <v>1.2497371837599018</v>
      </c>
      <c r="E32" s="154">
        <v>1.2328001144346401</v>
      </c>
      <c r="F32" s="154">
        <v>1.1384083879514699</v>
      </c>
      <c r="G32" s="154">
        <v>1.4144240943223001</v>
      </c>
      <c r="H32" s="154">
        <v>0.22966677016480158</v>
      </c>
      <c r="I32" s="154">
        <v>0.27272727272727271</v>
      </c>
      <c r="J32" s="154" t="s">
        <v>2450</v>
      </c>
      <c r="K32" s="154"/>
      <c r="L32" s="154"/>
      <c r="M32" s="154">
        <v>64.5833333333333</v>
      </c>
      <c r="N32" s="154">
        <v>0.88459311528631102</v>
      </c>
      <c r="O32" s="154">
        <v>0.88459311528631102</v>
      </c>
      <c r="P32" s="154"/>
      <c r="Q32" s="154">
        <v>7.2630361481990304</v>
      </c>
      <c r="R32" s="154">
        <v>0.88459311528631102</v>
      </c>
      <c r="S32" s="154">
        <v>0.88459311528631102</v>
      </c>
      <c r="T32" s="154"/>
      <c r="U32" s="154">
        <v>0.88459311528631102</v>
      </c>
      <c r="V32" s="154">
        <v>1.0256165697142401</v>
      </c>
      <c r="W32" s="154">
        <v>0.88459311528631102</v>
      </c>
      <c r="X32" s="154"/>
      <c r="Y32" s="154"/>
      <c r="Z32" s="154"/>
    </row>
    <row r="33" spans="1:26">
      <c r="A33" s="154" t="s">
        <v>2350</v>
      </c>
      <c r="B33" s="154" t="s">
        <v>2025</v>
      </c>
      <c r="C33" s="154">
        <v>0</v>
      </c>
      <c r="D33" s="154"/>
      <c r="E33" s="154"/>
      <c r="F33" s="154"/>
      <c r="G33" s="154"/>
      <c r="H33" s="154"/>
      <c r="I33" s="154"/>
      <c r="J33" s="154" t="s">
        <v>2451</v>
      </c>
      <c r="K33" s="154"/>
      <c r="L33" s="154"/>
      <c r="M33" s="154">
        <v>64.5833333333333</v>
      </c>
      <c r="N33" s="154">
        <v>0.83043435312592495</v>
      </c>
      <c r="O33" s="154">
        <v>0.83043435312592495</v>
      </c>
      <c r="P33" s="154"/>
      <c r="Q33" s="154">
        <v>7.2630361481990304</v>
      </c>
      <c r="R33" s="154">
        <v>0.83043435312592495</v>
      </c>
      <c r="S33" s="154">
        <v>0.83043435312592495</v>
      </c>
      <c r="T33" s="154"/>
      <c r="U33" s="154">
        <v>0.83043435312592495</v>
      </c>
      <c r="V33" s="154">
        <v>0.96282371850724302</v>
      </c>
      <c r="W33" s="154">
        <v>0.83043435312592495</v>
      </c>
      <c r="X33" s="154"/>
      <c r="Y33" s="154"/>
      <c r="Z33" s="154"/>
    </row>
    <row r="34" spans="1:26">
      <c r="A34" s="154"/>
      <c r="B34" s="154"/>
      <c r="C34" s="154"/>
      <c r="D34" s="154"/>
      <c r="E34" s="154"/>
      <c r="F34" s="154"/>
      <c r="G34" s="154"/>
      <c r="H34" s="154"/>
      <c r="I34" s="154"/>
      <c r="J34" s="154"/>
      <c r="K34" s="154"/>
      <c r="L34" s="154"/>
      <c r="M34" s="154">
        <v>64.5833333333333</v>
      </c>
      <c r="N34" s="154">
        <v>0.83738972358401098</v>
      </c>
      <c r="O34" s="154">
        <v>0.83738972358401098</v>
      </c>
      <c r="P34" s="154"/>
      <c r="Q34" s="154">
        <v>7.8411045649070301</v>
      </c>
      <c r="R34" s="154">
        <v>0.83738972358401098</v>
      </c>
      <c r="S34" s="154">
        <v>0.83738972358401098</v>
      </c>
      <c r="T34" s="154"/>
      <c r="U34" s="154">
        <v>0.83738972358401098</v>
      </c>
      <c r="V34" s="154">
        <v>0.96594617861662302</v>
      </c>
      <c r="W34" s="154">
        <v>0.83738972358401098</v>
      </c>
      <c r="X34" s="154"/>
      <c r="Y34" s="154"/>
      <c r="Z34" s="154"/>
    </row>
    <row r="35" spans="1:26">
      <c r="A35" s="154"/>
      <c r="B35" s="154"/>
      <c r="C35" s="154"/>
      <c r="D35" s="154"/>
      <c r="E35" s="154"/>
      <c r="F35" s="154"/>
      <c r="G35" s="154"/>
      <c r="H35" s="154"/>
      <c r="I35" s="154"/>
      <c r="J35" s="154"/>
      <c r="K35" s="154"/>
      <c r="L35" s="154"/>
      <c r="M35" s="154">
        <v>64.5833333333333</v>
      </c>
      <c r="N35" s="154">
        <v>0.88365982576854596</v>
      </c>
      <c r="O35" s="154">
        <v>0.88365982576854596</v>
      </c>
      <c r="P35" s="154"/>
      <c r="Q35" s="154">
        <v>11.111790695305</v>
      </c>
      <c r="R35" s="154">
        <v>0.88365982576854596</v>
      </c>
      <c r="S35" s="154">
        <v>0.88365982576854596</v>
      </c>
      <c r="T35" s="154"/>
      <c r="U35" s="154">
        <v>0.88365982576854596</v>
      </c>
      <c r="V35" s="154">
        <v>0.99591350455448902</v>
      </c>
      <c r="W35" s="154">
        <v>0.88365982576854596</v>
      </c>
      <c r="X35" s="154"/>
      <c r="Y35" s="154"/>
      <c r="Z35" s="154"/>
    </row>
    <row r="36" spans="1:26">
      <c r="A36" s="133" t="s">
        <v>2452</v>
      </c>
      <c r="B36" s="133"/>
      <c r="C36" s="133"/>
      <c r="D36" s="133"/>
      <c r="E36" s="133"/>
      <c r="F36" s="133"/>
      <c r="G36" s="133"/>
      <c r="H36" s="133"/>
      <c r="I36" s="133"/>
      <c r="J36" s="133"/>
      <c r="K36" s="154"/>
      <c r="L36" s="154"/>
      <c r="M36" s="154">
        <v>64.5833333333333</v>
      </c>
      <c r="N36" s="154">
        <v>0.96595711144719498</v>
      </c>
      <c r="O36" s="154">
        <v>0.96595711144719498</v>
      </c>
      <c r="P36" s="154"/>
      <c r="Q36" s="154">
        <v>12.720290447549999</v>
      </c>
      <c r="R36" s="154">
        <v>0.96595711144719498</v>
      </c>
      <c r="S36" s="154">
        <v>0.96595711144719498</v>
      </c>
      <c r="T36" s="154"/>
      <c r="U36" s="154">
        <v>0.96595711144719498</v>
      </c>
      <c r="V36" s="154">
        <v>1.0789022370961401</v>
      </c>
      <c r="W36" s="154">
        <v>0.96595711144719498</v>
      </c>
      <c r="X36" s="154"/>
      <c r="Y36" s="154"/>
      <c r="Z36" s="154"/>
    </row>
    <row r="37" spans="1:26">
      <c r="A37" s="158" t="s">
        <v>2321</v>
      </c>
      <c r="B37" s="158" t="s">
        <v>1982</v>
      </c>
      <c r="C37" s="158" t="s">
        <v>393</v>
      </c>
      <c r="D37" s="158" t="s">
        <v>2356</v>
      </c>
      <c r="E37" s="158" t="s">
        <v>2357</v>
      </c>
      <c r="F37" s="158" t="s">
        <v>2358</v>
      </c>
      <c r="G37" s="158" t="s">
        <v>2359</v>
      </c>
      <c r="H37" s="158" t="s">
        <v>2361</v>
      </c>
      <c r="I37" s="158" t="s">
        <v>2363</v>
      </c>
      <c r="J37" s="158" t="s">
        <v>1778</v>
      </c>
      <c r="K37" s="154"/>
      <c r="L37" s="154"/>
      <c r="M37" s="154">
        <v>64.5833333333333</v>
      </c>
      <c r="N37" s="154">
        <v>0.93389455123723697</v>
      </c>
      <c r="O37" s="154">
        <v>0.93389455123723697</v>
      </c>
      <c r="P37" s="154"/>
      <c r="Q37" s="154">
        <v>13.298604532476</v>
      </c>
      <c r="R37" s="154">
        <v>0.93389455123723697</v>
      </c>
      <c r="S37" s="154">
        <v>0.93389455123723697</v>
      </c>
      <c r="T37" s="154"/>
      <c r="U37" s="154">
        <v>0.93389455123723697</v>
      </c>
      <c r="V37" s="154">
        <v>1.0400050749855101</v>
      </c>
      <c r="W37" s="154">
        <v>0.93389455123723697</v>
      </c>
      <c r="X37" s="154"/>
      <c r="Y37" s="154"/>
      <c r="Z37" s="154"/>
    </row>
    <row r="38" spans="1:26">
      <c r="A38" s="154" t="s">
        <v>2371</v>
      </c>
      <c r="B38" s="154" t="s">
        <v>1998</v>
      </c>
      <c r="C38" s="154">
        <v>86</v>
      </c>
      <c r="D38" s="154">
        <v>0.98568572082753092</v>
      </c>
      <c r="E38" s="154">
        <v>1.0100026572644052</v>
      </c>
      <c r="F38" s="154">
        <v>0.71644225635232806</v>
      </c>
      <c r="G38" s="154">
        <v>1.2083000608471599</v>
      </c>
      <c r="H38" s="154">
        <v>0.10789093875291447</v>
      </c>
      <c r="I38" s="154">
        <v>0.95348837209302328</v>
      </c>
      <c r="J38" s="154" t="s">
        <v>2453</v>
      </c>
      <c r="K38" s="154"/>
      <c r="L38" s="154"/>
      <c r="M38" s="154">
        <v>64.5833333333333</v>
      </c>
      <c r="N38" s="154">
        <v>0.93780968176503199</v>
      </c>
      <c r="O38" s="154">
        <v>0.93780968176503199</v>
      </c>
      <c r="P38" s="154"/>
      <c r="Q38" s="154">
        <v>13.843765034719</v>
      </c>
      <c r="R38" s="154">
        <v>0.93780968176503199</v>
      </c>
      <c r="S38" s="154">
        <v>0.93780968176503199</v>
      </c>
      <c r="T38" s="154"/>
      <c r="U38" s="154">
        <v>0.93780968176503199</v>
      </c>
      <c r="V38" s="154">
        <v>1.0415729554413999</v>
      </c>
      <c r="W38" s="154">
        <v>0.93780968176503199</v>
      </c>
      <c r="X38" s="154"/>
      <c r="Y38" s="154"/>
      <c r="Z38" s="154"/>
    </row>
    <row r="39" spans="1:26">
      <c r="A39" s="154" t="s">
        <v>2371</v>
      </c>
      <c r="B39" s="154" t="s">
        <v>2024</v>
      </c>
      <c r="C39" s="154">
        <v>0</v>
      </c>
      <c r="D39" s="154"/>
      <c r="E39" s="154"/>
      <c r="F39" s="154"/>
      <c r="G39" s="154"/>
      <c r="H39" s="154"/>
      <c r="I39" s="154"/>
      <c r="J39" s="154" t="s">
        <v>2454</v>
      </c>
      <c r="K39" s="154"/>
      <c r="L39" s="154"/>
      <c r="M39" s="154">
        <v>64.5833333333333</v>
      </c>
      <c r="N39" s="154">
        <v>0.93191729749862295</v>
      </c>
      <c r="O39" s="154">
        <v>0.93191729749862295</v>
      </c>
      <c r="P39" s="154"/>
      <c r="Q39" s="154">
        <v>10.581646687584</v>
      </c>
      <c r="R39" s="154">
        <v>0.93191729749862295</v>
      </c>
      <c r="S39" s="154">
        <v>0.93191729749862295</v>
      </c>
      <c r="T39" s="154"/>
      <c r="U39" s="154">
        <v>0.93191729749862295</v>
      </c>
      <c r="V39" s="154">
        <v>1.05372811832451</v>
      </c>
      <c r="W39" s="154">
        <v>0.93191729749862295</v>
      </c>
      <c r="X39" s="154"/>
      <c r="Y39" s="154"/>
      <c r="Z39" s="154"/>
    </row>
    <row r="40" spans="1:26">
      <c r="A40" s="154" t="s">
        <v>2371</v>
      </c>
      <c r="B40" s="154" t="s">
        <v>2010</v>
      </c>
      <c r="C40" s="154">
        <v>18</v>
      </c>
      <c r="D40" s="154">
        <v>1.8363913813678907</v>
      </c>
      <c r="E40" s="154">
        <v>1.77636689914044</v>
      </c>
      <c r="F40" s="154">
        <v>1.5736704822218199</v>
      </c>
      <c r="G40" s="154">
        <v>2.2971744006133501</v>
      </c>
      <c r="H40" s="154">
        <v>0.61190861244822814</v>
      </c>
      <c r="I40" s="154">
        <v>0</v>
      </c>
      <c r="J40" s="154" t="s">
        <v>2455</v>
      </c>
      <c r="K40" s="154"/>
      <c r="L40" s="154"/>
      <c r="M40" s="154">
        <v>64.5833333333333</v>
      </c>
      <c r="N40" s="154">
        <v>0.86367758889602297</v>
      </c>
      <c r="O40" s="154">
        <v>0.86367758889602297</v>
      </c>
      <c r="P40" s="154"/>
      <c r="Q40" s="154">
        <v>9.5306082524190305</v>
      </c>
      <c r="R40" s="154">
        <v>0.86367758889602297</v>
      </c>
      <c r="S40" s="154">
        <v>0.86367758889602297</v>
      </c>
      <c r="T40" s="154"/>
      <c r="U40" s="154">
        <v>0.86367758889602297</v>
      </c>
      <c r="V40" s="154">
        <v>0.98339996897139703</v>
      </c>
      <c r="W40" s="154">
        <v>0.86367758889602297</v>
      </c>
      <c r="X40" s="154"/>
      <c r="Y40" s="154"/>
      <c r="Z40" s="154"/>
    </row>
    <row r="41" spans="1:26">
      <c r="A41" s="154" t="s">
        <v>2330</v>
      </c>
      <c r="B41" s="154" t="s">
        <v>1998</v>
      </c>
      <c r="C41" s="154">
        <v>86</v>
      </c>
      <c r="D41" s="154">
        <v>1.0053356100362323</v>
      </c>
      <c r="E41" s="154">
        <v>1.00807604754795</v>
      </c>
      <c r="F41" s="154">
        <v>0.73752415298121199</v>
      </c>
      <c r="G41" s="154">
        <v>1.2077684273453899</v>
      </c>
      <c r="H41" s="154">
        <v>9.7333628437114447E-2</v>
      </c>
      <c r="I41" s="154">
        <v>0.95348837209302328</v>
      </c>
      <c r="J41" s="154" t="s">
        <v>2453</v>
      </c>
      <c r="K41" s="154"/>
      <c r="L41" s="154"/>
      <c r="M41" s="154">
        <v>64.5833333333333</v>
      </c>
      <c r="N41" s="154">
        <v>0.88348436819199005</v>
      </c>
      <c r="O41" s="154">
        <v>0.88348436819199005</v>
      </c>
      <c r="P41" s="154"/>
      <c r="Q41" s="154">
        <v>10.054573651783</v>
      </c>
      <c r="R41" s="154">
        <v>0.88348436819199005</v>
      </c>
      <c r="S41" s="154">
        <v>0.88348436819199005</v>
      </c>
      <c r="T41" s="154"/>
      <c r="U41" s="154">
        <v>0.88348436819199005</v>
      </c>
      <c r="V41" s="154">
        <v>1.0023713392876501</v>
      </c>
      <c r="W41" s="154">
        <v>0.88348436819199005</v>
      </c>
      <c r="X41" s="154"/>
      <c r="Y41" s="154"/>
      <c r="Z41" s="154"/>
    </row>
    <row r="42" spans="1:26">
      <c r="A42" s="154" t="s">
        <v>2330</v>
      </c>
      <c r="B42" s="154" t="s">
        <v>2024</v>
      </c>
      <c r="C42" s="154">
        <v>0</v>
      </c>
      <c r="D42" s="154"/>
      <c r="E42" s="154"/>
      <c r="F42" s="154"/>
      <c r="G42" s="154"/>
      <c r="H42" s="154"/>
      <c r="I42" s="154"/>
      <c r="J42" s="154" t="s">
        <v>2454</v>
      </c>
      <c r="K42" s="154"/>
      <c r="L42" s="154"/>
      <c r="M42" s="154">
        <v>64.5833333333333</v>
      </c>
      <c r="N42" s="154">
        <v>0.89376380448869697</v>
      </c>
      <c r="O42" s="154">
        <v>0.89376380448869697</v>
      </c>
      <c r="P42" s="154"/>
      <c r="Q42" s="154">
        <v>11.111790695305</v>
      </c>
      <c r="R42" s="154">
        <v>0.89376380448869697</v>
      </c>
      <c r="S42" s="154">
        <v>0.89376380448869697</v>
      </c>
      <c r="T42" s="154"/>
      <c r="U42" s="154">
        <v>0.89376380448869697</v>
      </c>
      <c r="V42" s="154">
        <v>1.0073010188034</v>
      </c>
      <c r="W42" s="154">
        <v>0.89376380448869697</v>
      </c>
      <c r="X42" s="154"/>
      <c r="Y42" s="154"/>
      <c r="Z42" s="154"/>
    </row>
    <row r="43" spans="1:26">
      <c r="A43" s="154" t="s">
        <v>2330</v>
      </c>
      <c r="B43" s="154" t="s">
        <v>2010</v>
      </c>
      <c r="C43" s="154">
        <v>18</v>
      </c>
      <c r="D43" s="154">
        <v>1.0033224074074822</v>
      </c>
      <c r="E43" s="154">
        <v>0.97052770545948408</v>
      </c>
      <c r="F43" s="154">
        <v>0.85978341692760596</v>
      </c>
      <c r="G43" s="154">
        <v>1.25507371317623</v>
      </c>
      <c r="H43" s="154">
        <v>0.1142078236855391</v>
      </c>
      <c r="I43" s="154">
        <v>0.94444444444444442</v>
      </c>
      <c r="J43" s="154" t="s">
        <v>2455</v>
      </c>
      <c r="K43" s="154"/>
      <c r="L43" s="154"/>
      <c r="M43" s="154">
        <v>64.516129032258107</v>
      </c>
      <c r="N43" s="154">
        <v>1.04516278622548</v>
      </c>
      <c r="O43" s="154">
        <v>1.04516278622548</v>
      </c>
      <c r="P43" s="154"/>
      <c r="Q43" s="154">
        <v>125.280873969135</v>
      </c>
      <c r="R43" s="154">
        <v>1.04516278622548</v>
      </c>
      <c r="S43" s="154">
        <v>1.04516278622548</v>
      </c>
      <c r="T43" s="154"/>
      <c r="U43" s="154">
        <v>1.04516278622548</v>
      </c>
      <c r="V43" s="154">
        <v>1.0026225435707401</v>
      </c>
      <c r="W43" s="154">
        <v>1.04516278622548</v>
      </c>
      <c r="X43" s="154"/>
      <c r="Y43" s="154"/>
      <c r="Z43" s="154"/>
    </row>
    <row r="44" spans="1:26">
      <c r="A44" s="154" t="s">
        <v>2337</v>
      </c>
      <c r="B44" s="154" t="s">
        <v>1998</v>
      </c>
      <c r="C44" s="154">
        <v>86</v>
      </c>
      <c r="D44" s="154">
        <v>0.97592388865318835</v>
      </c>
      <c r="E44" s="154">
        <v>0.99999999999999845</v>
      </c>
      <c r="F44" s="154">
        <v>0.70934690240599296</v>
      </c>
      <c r="G44" s="154">
        <v>1.1963335464085201</v>
      </c>
      <c r="H44" s="154">
        <v>0.11016418283929051</v>
      </c>
      <c r="I44" s="154">
        <v>0.96511627906976749</v>
      </c>
      <c r="J44" s="154" t="s">
        <v>2453</v>
      </c>
      <c r="K44" s="154"/>
      <c r="L44" s="154"/>
      <c r="M44" s="154">
        <v>64.516129032258107</v>
      </c>
      <c r="N44" s="154">
        <v>1.0042367148521101</v>
      </c>
      <c r="O44" s="154">
        <v>1.0042367148521101</v>
      </c>
      <c r="P44" s="154"/>
      <c r="Q44" s="154">
        <v>34.981133756935002</v>
      </c>
      <c r="R44" s="154">
        <v>1.0042367148521101</v>
      </c>
      <c r="S44" s="154">
        <v>1.0042367148521101</v>
      </c>
      <c r="T44" s="154"/>
      <c r="U44" s="154">
        <v>1.0042367148521101</v>
      </c>
      <c r="V44" s="154">
        <v>1.0488371627992701</v>
      </c>
      <c r="W44" s="154">
        <v>1.0042367148521101</v>
      </c>
      <c r="X44" s="154"/>
      <c r="Y44" s="154"/>
      <c r="Z44" s="154"/>
    </row>
    <row r="45" spans="1:26">
      <c r="A45" s="154" t="s">
        <v>2337</v>
      </c>
      <c r="B45" s="154" t="s">
        <v>2024</v>
      </c>
      <c r="C45" s="154">
        <v>0</v>
      </c>
      <c r="D45" s="154"/>
      <c r="E45" s="154"/>
      <c r="F45" s="154"/>
      <c r="G45" s="154"/>
      <c r="H45" s="154"/>
      <c r="I45" s="154"/>
      <c r="J45" s="154" t="s">
        <v>2454</v>
      </c>
      <c r="K45" s="154"/>
      <c r="L45" s="154"/>
      <c r="M45" s="154">
        <v>64.516129032258107</v>
      </c>
      <c r="N45" s="154">
        <v>1.0152937868326899</v>
      </c>
      <c r="O45" s="154">
        <v>1.0152937868326899</v>
      </c>
      <c r="P45" s="154"/>
      <c r="Q45" s="154">
        <v>75.772394947606003</v>
      </c>
      <c r="R45" s="154">
        <v>1.0152937868326899</v>
      </c>
      <c r="S45" s="154">
        <v>1.0152937868326899</v>
      </c>
      <c r="T45" s="154"/>
      <c r="U45" s="154">
        <v>1.0152937868326899</v>
      </c>
      <c r="V45" s="154">
        <v>1.0071549718828801</v>
      </c>
      <c r="W45" s="154">
        <v>1.0152937868326899</v>
      </c>
      <c r="X45" s="154"/>
      <c r="Y45" s="154"/>
      <c r="Z45" s="154"/>
    </row>
    <row r="46" spans="1:26">
      <c r="A46" s="154" t="s">
        <v>2337</v>
      </c>
      <c r="B46" s="154" t="s">
        <v>2010</v>
      </c>
      <c r="C46" s="154">
        <v>18</v>
      </c>
      <c r="D46" s="154">
        <v>1.0337905881135805</v>
      </c>
      <c r="E46" s="154">
        <v>0.99999999999999956</v>
      </c>
      <c r="F46" s="154">
        <v>0.88589270774145701</v>
      </c>
      <c r="G46" s="154">
        <v>1.2931868983400501</v>
      </c>
      <c r="H46" s="154">
        <v>0.11721648014773729</v>
      </c>
      <c r="I46" s="154">
        <v>0.88888888888888884</v>
      </c>
      <c r="J46" s="154" t="s">
        <v>2455</v>
      </c>
      <c r="K46" s="154"/>
      <c r="L46" s="154"/>
      <c r="M46" s="154">
        <v>64.516129032258107</v>
      </c>
      <c r="N46" s="154">
        <v>1.0123253374183301</v>
      </c>
      <c r="O46" s="154">
        <v>1.0123253374183301</v>
      </c>
      <c r="P46" s="154"/>
      <c r="Q46" s="154">
        <v>76.349291711918994</v>
      </c>
      <c r="R46" s="154">
        <v>1.0123253374183301</v>
      </c>
      <c r="S46" s="154">
        <v>1.0123253374183301</v>
      </c>
      <c r="T46" s="154"/>
      <c r="U46" s="154">
        <v>1.0123253374183301</v>
      </c>
      <c r="V46" s="154">
        <v>1.00370292140333</v>
      </c>
      <c r="W46" s="154">
        <v>1.0123253374183301</v>
      </c>
      <c r="X46" s="154"/>
      <c r="Y46" s="154"/>
      <c r="Z46" s="154"/>
    </row>
    <row r="47" spans="1:26">
      <c r="A47" s="154" t="s">
        <v>2342</v>
      </c>
      <c r="B47" s="154" t="s">
        <v>1998</v>
      </c>
      <c r="C47" s="154">
        <v>86</v>
      </c>
      <c r="D47" s="154">
        <v>0.98568572082753092</v>
      </c>
      <c r="E47" s="154">
        <v>1.0100026572644052</v>
      </c>
      <c r="F47" s="154">
        <v>0.71644225635232806</v>
      </c>
      <c r="G47" s="154">
        <v>1.2083000608471599</v>
      </c>
      <c r="H47" s="154">
        <v>0.10789093875291447</v>
      </c>
      <c r="I47" s="154">
        <v>0.95348837209302328</v>
      </c>
      <c r="J47" s="154" t="s">
        <v>2453</v>
      </c>
      <c r="K47" s="154"/>
      <c r="L47" s="154"/>
      <c r="M47" s="154">
        <v>64.516129032258107</v>
      </c>
      <c r="N47" s="154">
        <v>1.00527004710447</v>
      </c>
      <c r="O47" s="154">
        <v>1.00527004710447</v>
      </c>
      <c r="P47" s="154"/>
      <c r="Q47" s="154">
        <v>75.772394947606003</v>
      </c>
      <c r="R47" s="154">
        <v>1.00527004710447</v>
      </c>
      <c r="S47" s="154">
        <v>1.00527004710447</v>
      </c>
      <c r="T47" s="154"/>
      <c r="U47" s="154">
        <v>1.00527004710447</v>
      </c>
      <c r="V47" s="154">
        <v>0.99721158462387904</v>
      </c>
      <c r="W47" s="154">
        <v>1.00527004710447</v>
      </c>
      <c r="X47" s="154"/>
      <c r="Y47" s="154"/>
      <c r="Z47" s="154"/>
    </row>
    <row r="48" spans="1:26">
      <c r="A48" s="154" t="s">
        <v>2342</v>
      </c>
      <c r="B48" s="154" t="s">
        <v>2024</v>
      </c>
      <c r="C48" s="154">
        <v>0</v>
      </c>
      <c r="D48" s="154"/>
      <c r="E48" s="154"/>
      <c r="F48" s="154"/>
      <c r="G48" s="154"/>
      <c r="H48" s="154"/>
      <c r="I48" s="154"/>
      <c r="J48" s="154" t="s">
        <v>2454</v>
      </c>
      <c r="K48" s="154"/>
      <c r="L48" s="154"/>
      <c r="M48" s="154">
        <v>64.516129032258107</v>
      </c>
      <c r="N48" s="154">
        <v>1.01814372769307</v>
      </c>
      <c r="O48" s="154">
        <v>1.01814372769307</v>
      </c>
      <c r="P48" s="154"/>
      <c r="Q48" s="154">
        <v>75.772394947606003</v>
      </c>
      <c r="R48" s="154">
        <v>1.01814372769307</v>
      </c>
      <c r="S48" s="154">
        <v>1.01814372769307</v>
      </c>
      <c r="T48" s="154"/>
      <c r="U48" s="154">
        <v>1.01814372769307</v>
      </c>
      <c r="V48" s="154">
        <v>1.00998206699991</v>
      </c>
      <c r="W48" s="154">
        <v>1.01814372769307</v>
      </c>
      <c r="X48" s="154"/>
      <c r="Y48" s="154"/>
      <c r="Z48" s="154"/>
    </row>
    <row r="49" spans="1:26">
      <c r="A49" s="154" t="s">
        <v>2342</v>
      </c>
      <c r="B49" s="154" t="s">
        <v>2010</v>
      </c>
      <c r="C49" s="154">
        <v>18</v>
      </c>
      <c r="D49" s="154">
        <v>1.0337905881135805</v>
      </c>
      <c r="E49" s="154">
        <v>0.99999999999999956</v>
      </c>
      <c r="F49" s="154">
        <v>0.88589270774145701</v>
      </c>
      <c r="G49" s="154">
        <v>1.2931868983400501</v>
      </c>
      <c r="H49" s="154">
        <v>0.11721648014773729</v>
      </c>
      <c r="I49" s="154">
        <v>0.88888888888888884</v>
      </c>
      <c r="J49" s="154" t="s">
        <v>2455</v>
      </c>
      <c r="K49" s="154"/>
      <c r="L49" s="154"/>
      <c r="M49" s="154">
        <v>64.516129032258107</v>
      </c>
      <c r="N49" s="154">
        <v>1.04156518475003</v>
      </c>
      <c r="O49" s="154">
        <v>1.04156518475003</v>
      </c>
      <c r="P49" s="154"/>
      <c r="Q49" s="154">
        <v>74.093960955670994</v>
      </c>
      <c r="R49" s="154">
        <v>1.04156518475003</v>
      </c>
      <c r="S49" s="154">
        <v>1.04156518475003</v>
      </c>
      <c r="T49" s="154"/>
      <c r="U49" s="154">
        <v>1.04156518475003</v>
      </c>
      <c r="V49" s="154">
        <v>1.0347590968668201</v>
      </c>
      <c r="W49" s="154">
        <v>1.04156518475003</v>
      </c>
      <c r="X49" s="154"/>
      <c r="Y49" s="154"/>
      <c r="Z49" s="154"/>
    </row>
    <row r="50" spans="1:26">
      <c r="A50" s="154" t="s">
        <v>2345</v>
      </c>
      <c r="B50" s="154" t="s">
        <v>1998</v>
      </c>
      <c r="C50" s="154">
        <v>86</v>
      </c>
      <c r="D50" s="154">
        <v>1.0028797877986453</v>
      </c>
      <c r="E50" s="154">
        <v>1.0025459334548099</v>
      </c>
      <c r="F50" s="154">
        <v>0.83275700704489497</v>
      </c>
      <c r="G50" s="154">
        <v>1.23620401371008</v>
      </c>
      <c r="H50" s="154">
        <v>7.6492229256743677E-2</v>
      </c>
      <c r="I50" s="154">
        <v>0.97674418604651159</v>
      </c>
      <c r="J50" s="154" t="s">
        <v>2453</v>
      </c>
      <c r="K50" s="154"/>
      <c r="L50" s="154"/>
      <c r="M50" s="154">
        <v>64.516129032258107</v>
      </c>
      <c r="N50" s="154">
        <v>1.0400409861893201</v>
      </c>
      <c r="O50" s="154">
        <v>1.0400409861893201</v>
      </c>
      <c r="P50" s="154"/>
      <c r="Q50" s="154">
        <v>75.772394947606003</v>
      </c>
      <c r="R50" s="154">
        <v>1.0400409861893201</v>
      </c>
      <c r="S50" s="154">
        <v>1.0400409861893201</v>
      </c>
      <c r="T50" s="154"/>
      <c r="U50" s="154">
        <v>1.0400409861893201</v>
      </c>
      <c r="V50" s="154">
        <v>1.0317037923282</v>
      </c>
      <c r="W50" s="154">
        <v>1.0400409861893201</v>
      </c>
      <c r="X50" s="154"/>
      <c r="Y50" s="154"/>
      <c r="Z50" s="154"/>
    </row>
    <row r="51" spans="1:26">
      <c r="A51" s="154" t="s">
        <v>2345</v>
      </c>
      <c r="B51" s="154" t="s">
        <v>2024</v>
      </c>
      <c r="C51" s="154">
        <v>0</v>
      </c>
      <c r="D51" s="154"/>
      <c r="E51" s="154"/>
      <c r="F51" s="154"/>
      <c r="G51" s="154"/>
      <c r="H51" s="154"/>
      <c r="I51" s="154"/>
      <c r="J51" s="154" t="s">
        <v>2454</v>
      </c>
      <c r="K51" s="154"/>
      <c r="L51" s="154"/>
      <c r="M51" s="154">
        <v>64.516129032258107</v>
      </c>
      <c r="N51" s="154">
        <v>1.0101874887465501</v>
      </c>
      <c r="O51" s="154">
        <v>1.0101874887465501</v>
      </c>
      <c r="P51" s="154"/>
      <c r="Q51" s="154">
        <v>77.408813648879004</v>
      </c>
      <c r="R51" s="154">
        <v>1.0101874887465501</v>
      </c>
      <c r="S51" s="154">
        <v>1.0101874887465501</v>
      </c>
      <c r="T51" s="154"/>
      <c r="U51" s="154">
        <v>1.0101874887465501</v>
      </c>
      <c r="V51" s="154">
        <v>1.0006639119765799</v>
      </c>
      <c r="W51" s="154">
        <v>1.0101874887465501</v>
      </c>
      <c r="X51" s="154"/>
      <c r="Y51" s="154"/>
      <c r="Z51" s="154"/>
    </row>
    <row r="52" spans="1:26">
      <c r="A52" s="154" t="s">
        <v>2345</v>
      </c>
      <c r="B52" s="154" t="s">
        <v>2010</v>
      </c>
      <c r="C52" s="154">
        <v>18</v>
      </c>
      <c r="D52" s="154">
        <v>1.0052114590796402</v>
      </c>
      <c r="E52" s="154">
        <v>0.97460549040642053</v>
      </c>
      <c r="F52" s="154">
        <v>0.87806382937987604</v>
      </c>
      <c r="G52" s="154">
        <v>1.22866364682985</v>
      </c>
      <c r="H52" s="154">
        <v>9.7968628843909625E-2</v>
      </c>
      <c r="I52" s="154">
        <v>0.94444444444444442</v>
      </c>
      <c r="J52" s="154" t="s">
        <v>2455</v>
      </c>
      <c r="K52" s="154"/>
      <c r="L52" s="154"/>
      <c r="M52" s="154">
        <v>64.516129032258107</v>
      </c>
      <c r="N52" s="154">
        <v>1.01488434764253</v>
      </c>
      <c r="O52" s="154">
        <v>1.01488434764253</v>
      </c>
      <c r="P52" s="154"/>
      <c r="Q52" s="154">
        <v>75.772394947606003</v>
      </c>
      <c r="R52" s="154">
        <v>1.01488434764253</v>
      </c>
      <c r="S52" s="154">
        <v>1.01488434764253</v>
      </c>
      <c r="T52" s="154"/>
      <c r="U52" s="154">
        <v>1.01488434764253</v>
      </c>
      <c r="V52" s="154">
        <v>1.00674881484597</v>
      </c>
      <c r="W52" s="154">
        <v>1.01488434764253</v>
      </c>
      <c r="X52" s="154"/>
      <c r="Y52" s="154"/>
      <c r="Z52" s="154"/>
    </row>
    <row r="53" spans="1:26">
      <c r="A53" s="154" t="s">
        <v>2350</v>
      </c>
      <c r="B53" s="154" t="s">
        <v>1998</v>
      </c>
      <c r="C53" s="154">
        <v>86</v>
      </c>
      <c r="D53" s="154">
        <v>0.97120290504079698</v>
      </c>
      <c r="E53" s="154">
        <v>0.965207629583825</v>
      </c>
      <c r="F53" s="154">
        <v>0.759192863925927</v>
      </c>
      <c r="G53" s="154">
        <v>1.39463654989882</v>
      </c>
      <c r="H53" s="154">
        <v>0.12885904244893934</v>
      </c>
      <c r="I53" s="154">
        <v>0.90697674418604646</v>
      </c>
      <c r="J53" s="154" t="s">
        <v>2453</v>
      </c>
      <c r="K53" s="154"/>
      <c r="L53" s="154"/>
      <c r="M53" s="154">
        <v>64.516129032258107</v>
      </c>
      <c r="N53" s="154">
        <v>1.0159056723914599</v>
      </c>
      <c r="O53" s="154">
        <v>1.0159056723914599</v>
      </c>
      <c r="P53" s="154"/>
      <c r="Q53" s="154">
        <v>76.734292249819006</v>
      </c>
      <c r="R53" s="154">
        <v>1.0159056723914599</v>
      </c>
      <c r="S53" s="154">
        <v>1.0159056723914599</v>
      </c>
      <c r="T53" s="154"/>
      <c r="U53" s="154">
        <v>1.0159056723914599</v>
      </c>
      <c r="V53" s="154">
        <v>1.0069152228096501</v>
      </c>
      <c r="W53" s="154">
        <v>1.0159056723914599</v>
      </c>
      <c r="X53" s="154"/>
      <c r="Y53" s="154"/>
      <c r="Z53" s="154"/>
    </row>
    <row r="54" spans="1:26">
      <c r="A54" s="154" t="s">
        <v>2350</v>
      </c>
      <c r="B54" s="154" t="s">
        <v>2024</v>
      </c>
      <c r="C54" s="154">
        <v>0</v>
      </c>
      <c r="D54" s="154"/>
      <c r="E54" s="154"/>
      <c r="F54" s="154"/>
      <c r="G54" s="154"/>
      <c r="H54" s="154"/>
      <c r="I54" s="154"/>
      <c r="J54" s="154" t="s">
        <v>2454</v>
      </c>
      <c r="K54" s="154"/>
      <c r="L54" s="154"/>
      <c r="M54" s="154">
        <v>64.516129032258107</v>
      </c>
      <c r="N54" s="154">
        <v>1.02039953423789</v>
      </c>
      <c r="O54" s="154">
        <v>1.02039953423789</v>
      </c>
      <c r="P54" s="154"/>
      <c r="Q54" s="154">
        <v>77.987750558129093</v>
      </c>
      <c r="R54" s="154">
        <v>1.02039953423789</v>
      </c>
      <c r="S54" s="154">
        <v>1.02039953423789</v>
      </c>
      <c r="T54" s="154"/>
      <c r="U54" s="154">
        <v>1.02039953423789</v>
      </c>
      <c r="V54" s="154">
        <v>1.01027795977223</v>
      </c>
      <c r="W54" s="154">
        <v>1.02039953423789</v>
      </c>
      <c r="X54" s="154"/>
      <c r="Y54" s="154"/>
      <c r="Z54" s="154"/>
    </row>
    <row r="55" spans="1:26">
      <c r="A55" s="154" t="s">
        <v>2350</v>
      </c>
      <c r="B55" s="154" t="s">
        <v>2010</v>
      </c>
      <c r="C55" s="154">
        <v>18</v>
      </c>
      <c r="D55" s="154">
        <v>1.1969060486256557</v>
      </c>
      <c r="E55" s="154">
        <v>1.1674925741603901</v>
      </c>
      <c r="F55" s="154">
        <v>1.0741032708263101</v>
      </c>
      <c r="G55" s="154">
        <v>1.4144240943223001</v>
      </c>
      <c r="H55" s="154">
        <v>0.1922246408834499</v>
      </c>
      <c r="I55" s="154">
        <v>0.55555555555555558</v>
      </c>
      <c r="J55" s="154" t="s">
        <v>2455</v>
      </c>
      <c r="K55" s="154"/>
      <c r="L55" s="154"/>
      <c r="M55" s="154">
        <v>64.516129032258107</v>
      </c>
      <c r="N55" s="154">
        <v>1.0170472284179699</v>
      </c>
      <c r="O55" s="154">
        <v>1.0170472284179699</v>
      </c>
      <c r="P55" s="154"/>
      <c r="Q55" s="154">
        <v>129.13304436149201</v>
      </c>
      <c r="R55" s="154">
        <v>1.0170472284179699</v>
      </c>
      <c r="S55" s="154">
        <v>1.0170472284179699</v>
      </c>
      <c r="T55" s="154"/>
      <c r="U55" s="154">
        <v>1.0170472284179699</v>
      </c>
      <c r="V55" s="154">
        <v>0.97368446501744699</v>
      </c>
      <c r="W55" s="154">
        <v>1.0170472284179699</v>
      </c>
      <c r="X55" s="154"/>
      <c r="Y55" s="154"/>
      <c r="Z55" s="154"/>
    </row>
    <row r="56" spans="1:26">
      <c r="A56" s="154"/>
      <c r="B56" s="154"/>
      <c r="C56" s="154"/>
      <c r="D56" s="154"/>
      <c r="E56" s="154"/>
      <c r="F56" s="154"/>
      <c r="G56" s="154"/>
      <c r="H56" s="154"/>
      <c r="I56" s="154"/>
      <c r="J56" s="154"/>
      <c r="K56" s="154"/>
      <c r="L56" s="154"/>
      <c r="M56" s="154">
        <v>64.516129032258107</v>
      </c>
      <c r="N56" s="154">
        <v>1.02943477322421</v>
      </c>
      <c r="O56" s="154">
        <v>1.02943477322421</v>
      </c>
      <c r="P56" s="154"/>
      <c r="Q56" s="154">
        <v>73.519946946860003</v>
      </c>
      <c r="R56" s="154">
        <v>1.02943477322421</v>
      </c>
      <c r="S56" s="154">
        <v>1.02943477322421</v>
      </c>
      <c r="T56" s="154"/>
      <c r="U56" s="154">
        <v>1.02943477322421</v>
      </c>
      <c r="V56" s="154">
        <v>1.02323808485078</v>
      </c>
      <c r="W56" s="154">
        <v>1.02943477322421</v>
      </c>
      <c r="X56" s="154"/>
      <c r="Y56" s="154"/>
      <c r="Z56" s="154"/>
    </row>
    <row r="57" spans="1:26">
      <c r="A57" s="154"/>
      <c r="B57" s="154"/>
      <c r="C57" s="154"/>
      <c r="D57" s="154"/>
      <c r="E57" s="154"/>
      <c r="F57" s="154"/>
      <c r="G57" s="154"/>
      <c r="H57" s="154"/>
      <c r="I57" s="154"/>
      <c r="J57" s="154"/>
      <c r="K57" s="154"/>
      <c r="L57" s="154"/>
      <c r="M57" s="154">
        <v>64.516129032258107</v>
      </c>
      <c r="N57" s="154">
        <v>0.88191660731350596</v>
      </c>
      <c r="O57" s="154">
        <v>0.88191660731350596</v>
      </c>
      <c r="P57" s="154"/>
      <c r="Q57" s="154">
        <v>21.645417670491</v>
      </c>
      <c r="R57" s="154">
        <v>0.88191660731350596</v>
      </c>
      <c r="S57" s="154">
        <v>0.88191660731350596</v>
      </c>
      <c r="T57" s="154"/>
      <c r="U57" s="154">
        <v>0.88191660731350596</v>
      </c>
      <c r="V57" s="154">
        <v>0.95102180558414695</v>
      </c>
      <c r="W57" s="154">
        <v>0.88191660731350596</v>
      </c>
      <c r="X57" s="154"/>
      <c r="Y57" s="154"/>
      <c r="Z57" s="154"/>
    </row>
    <row r="58" spans="1:26">
      <c r="A58" s="133" t="s">
        <v>2456</v>
      </c>
      <c r="B58" s="133"/>
      <c r="C58" s="133"/>
      <c r="D58" s="133"/>
      <c r="E58" s="133"/>
      <c r="F58" s="133"/>
      <c r="G58" s="133"/>
      <c r="H58" s="133"/>
      <c r="I58" s="154"/>
      <c r="J58" s="154"/>
      <c r="K58" s="154"/>
      <c r="L58" s="154"/>
      <c r="M58" s="154">
        <v>64.516129032258107</v>
      </c>
      <c r="N58" s="154">
        <v>1.0786523946223101</v>
      </c>
      <c r="O58" s="154">
        <v>1.0786523946223101</v>
      </c>
      <c r="P58" s="154"/>
      <c r="Q58" s="154">
        <v>71.231419426159107</v>
      </c>
      <c r="R58" s="154">
        <v>1.0786523946223101</v>
      </c>
      <c r="S58" s="154">
        <v>1.0786523946223101</v>
      </c>
      <c r="T58" s="154"/>
      <c r="U58" s="154">
        <v>1.0786523946223101</v>
      </c>
      <c r="V58" s="154">
        <v>1.07442101241438</v>
      </c>
      <c r="W58" s="154">
        <v>1.0786523946223101</v>
      </c>
      <c r="X58" s="154"/>
      <c r="Y58" s="154"/>
      <c r="Z58" s="154"/>
    </row>
    <row r="59" spans="1:26">
      <c r="A59" s="158" t="s">
        <v>2321</v>
      </c>
      <c r="B59" s="158" t="s">
        <v>2322</v>
      </c>
      <c r="C59" s="158" t="s">
        <v>393</v>
      </c>
      <c r="D59" s="158" t="s">
        <v>2434</v>
      </c>
      <c r="E59" s="158" t="s">
        <v>2378</v>
      </c>
      <c r="F59" s="158" t="s">
        <v>2365</v>
      </c>
      <c r="G59" s="158" t="s">
        <v>2367</v>
      </c>
      <c r="H59" s="158" t="s">
        <v>1778</v>
      </c>
      <c r="I59" s="154"/>
      <c r="J59" s="154"/>
      <c r="K59" s="154"/>
      <c r="L59" s="154"/>
      <c r="M59" s="154">
        <v>66.844919786096298</v>
      </c>
      <c r="N59" s="154">
        <v>0.82489123286579302</v>
      </c>
      <c r="O59" s="154">
        <v>0.82489123286579302</v>
      </c>
      <c r="P59" s="154"/>
      <c r="Q59" s="154">
        <v>20.060761785651898</v>
      </c>
      <c r="R59" s="154">
        <v>0.82489123286579302</v>
      </c>
      <c r="S59" s="154">
        <v>0.82489123286579302</v>
      </c>
      <c r="T59" s="154"/>
      <c r="U59" s="154">
        <v>0.82489123286579302</v>
      </c>
      <c r="V59" s="154">
        <v>0.88550831030101496</v>
      </c>
      <c r="W59" s="154">
        <v>0.82489123286579302</v>
      </c>
      <c r="X59" s="154"/>
      <c r="Y59" s="154"/>
      <c r="Z59" s="154"/>
    </row>
    <row r="60" spans="1:26">
      <c r="A60" s="154" t="s">
        <v>2371</v>
      </c>
      <c r="B60" s="154" t="s">
        <v>2457</v>
      </c>
      <c r="C60" s="154">
        <v>104</v>
      </c>
      <c r="D60" s="154">
        <v>1.0187032880478251</v>
      </c>
      <c r="E60" s="154">
        <v>0.27282104942509067</v>
      </c>
      <c r="F60" s="154">
        <v>1.0100026572644052</v>
      </c>
      <c r="G60" s="154">
        <v>1.77636689914044</v>
      </c>
      <c r="H60" s="154" t="s">
        <v>2458</v>
      </c>
      <c r="I60" s="154"/>
      <c r="J60" s="154"/>
      <c r="K60" s="154"/>
      <c r="L60" s="154"/>
      <c r="M60" s="154">
        <v>66.844919786096298</v>
      </c>
      <c r="N60" s="154">
        <v>0.94642361130359898</v>
      </c>
      <c r="O60" s="154">
        <v>0.94642361130359898</v>
      </c>
      <c r="P60" s="154"/>
      <c r="Q60" s="154">
        <v>47.701208285978097</v>
      </c>
      <c r="R60" s="154">
        <v>0.94642361130359898</v>
      </c>
      <c r="S60" s="154">
        <v>0.94642361130359898</v>
      </c>
      <c r="T60" s="154"/>
      <c r="U60" s="154">
        <v>0.94642361130359898</v>
      </c>
      <c r="V60" s="154">
        <v>0.95899233355056501</v>
      </c>
      <c r="W60" s="154">
        <v>0.94642361130359898</v>
      </c>
      <c r="X60" s="154"/>
      <c r="Y60" s="154"/>
      <c r="Z60" s="154"/>
    </row>
    <row r="61" spans="1:26">
      <c r="A61" s="154" t="s">
        <v>2371</v>
      </c>
      <c r="B61" s="154" t="s">
        <v>2459</v>
      </c>
      <c r="C61" s="154">
        <v>103</v>
      </c>
      <c r="D61" s="154">
        <v>1.01814372769307</v>
      </c>
      <c r="E61" s="154">
        <v>0.26997554517112055</v>
      </c>
      <c r="F61" s="154">
        <v>1.0100026572644052</v>
      </c>
      <c r="G61" s="154">
        <v>1.7973897827581</v>
      </c>
      <c r="H61" s="154" t="s">
        <v>2460</v>
      </c>
      <c r="I61" s="154"/>
      <c r="J61" s="154"/>
      <c r="K61" s="154"/>
      <c r="L61" s="154"/>
      <c r="M61" s="154">
        <v>66.844919786096298</v>
      </c>
      <c r="N61" s="154">
        <v>0.92281298839021597</v>
      </c>
      <c r="O61" s="154">
        <v>0.92281298839021597</v>
      </c>
      <c r="P61" s="154"/>
      <c r="Q61" s="154">
        <v>32.763691392416902</v>
      </c>
      <c r="R61" s="154">
        <v>0.92281298839021597</v>
      </c>
      <c r="S61" s="154">
        <v>0.92281298839021597</v>
      </c>
      <c r="T61" s="154"/>
      <c r="U61" s="154">
        <v>0.92281298839021597</v>
      </c>
      <c r="V61" s="154">
        <v>0.95876827397616005</v>
      </c>
      <c r="W61" s="154">
        <v>0.92281298839021597</v>
      </c>
      <c r="X61" s="154"/>
      <c r="Y61" s="154"/>
      <c r="Z61" s="154"/>
    </row>
    <row r="62" spans="1:26">
      <c r="A62" s="154" t="s">
        <v>2342</v>
      </c>
      <c r="B62" s="154" t="s">
        <v>2457</v>
      </c>
      <c r="C62" s="154">
        <v>104</v>
      </c>
      <c r="D62" s="154">
        <v>1.0100026572644052</v>
      </c>
      <c r="E62" s="154">
        <v>0.10956179144826704</v>
      </c>
      <c r="F62" s="154">
        <v>1.0100026572644052</v>
      </c>
      <c r="G62" s="154">
        <v>0.99999999999999956</v>
      </c>
      <c r="H62" s="154" t="s">
        <v>2458</v>
      </c>
      <c r="I62" s="154"/>
      <c r="J62" s="154"/>
      <c r="K62" s="154"/>
      <c r="L62" s="154"/>
      <c r="M62" s="154">
        <v>66.844919786096298</v>
      </c>
      <c r="N62" s="154">
        <v>0.89091497493977601</v>
      </c>
      <c r="O62" s="154">
        <v>0.89091497493977601</v>
      </c>
      <c r="P62" s="154"/>
      <c r="Q62" s="154">
        <v>33.305294471072003</v>
      </c>
      <c r="R62" s="154">
        <v>0.89091497493977601</v>
      </c>
      <c r="S62" s="154">
        <v>0.89091497493977601</v>
      </c>
      <c r="T62" s="154"/>
      <c r="U62" s="154">
        <v>0.89091497493977601</v>
      </c>
      <c r="V62" s="154">
        <v>0.92461674249800396</v>
      </c>
      <c r="W62" s="154">
        <v>0.89091497493977601</v>
      </c>
      <c r="X62" s="154"/>
      <c r="Y62" s="154"/>
      <c r="Z62" s="154"/>
    </row>
    <row r="63" spans="1:26">
      <c r="A63" s="154" t="s">
        <v>2342</v>
      </c>
      <c r="B63" s="154" t="s">
        <v>2459</v>
      </c>
      <c r="C63" s="154">
        <v>103</v>
      </c>
      <c r="D63" s="154">
        <v>1.0101874887465501</v>
      </c>
      <c r="E63" s="154">
        <v>0.10972392489025923</v>
      </c>
      <c r="F63" s="154">
        <v>1.0100026572644052</v>
      </c>
      <c r="G63" s="154">
        <v>1.01183476433153</v>
      </c>
      <c r="H63" s="154" t="s">
        <v>2460</v>
      </c>
      <c r="I63" s="154"/>
      <c r="J63" s="154"/>
      <c r="K63" s="154"/>
      <c r="L63" s="154"/>
      <c r="M63" s="154">
        <v>66.844919786096298</v>
      </c>
      <c r="N63" s="154">
        <v>0.95303734403812301</v>
      </c>
      <c r="O63" s="154">
        <v>0.95303734403812301</v>
      </c>
      <c r="P63" s="154"/>
      <c r="Q63" s="154">
        <v>62.157068361454002</v>
      </c>
      <c r="R63" s="154">
        <v>0.95303734403812301</v>
      </c>
      <c r="S63" s="154">
        <v>0.95303734403812301</v>
      </c>
      <c r="T63" s="154"/>
      <c r="U63" s="154">
        <v>0.95303734403812301</v>
      </c>
      <c r="V63" s="154">
        <v>0.94880989315952502</v>
      </c>
      <c r="W63" s="154">
        <v>0.95303734403812301</v>
      </c>
      <c r="X63" s="154"/>
      <c r="Y63" s="154"/>
      <c r="Z63" s="154"/>
    </row>
    <row r="64" spans="1:26">
      <c r="A64" s="154" t="s">
        <v>2345</v>
      </c>
      <c r="B64" s="154" t="s">
        <v>2457</v>
      </c>
      <c r="C64" s="154">
        <v>104</v>
      </c>
      <c r="D64" s="154">
        <v>1.0024203313132651</v>
      </c>
      <c r="E64" s="154">
        <v>8.0619750755135569E-2</v>
      </c>
      <c r="F64" s="154">
        <v>1.0025459334548099</v>
      </c>
      <c r="G64" s="154">
        <v>0.97460549040642053</v>
      </c>
      <c r="H64" s="154" t="s">
        <v>2458</v>
      </c>
      <c r="I64" s="154"/>
      <c r="J64" s="154"/>
      <c r="K64" s="154"/>
      <c r="L64" s="154"/>
      <c r="M64" s="154">
        <v>66.844919786096298</v>
      </c>
      <c r="N64" s="154">
        <v>0.92951254871956901</v>
      </c>
      <c r="O64" s="154">
        <v>0.92951254871956901</v>
      </c>
      <c r="P64" s="154"/>
      <c r="Q64" s="154">
        <v>75.772394947606003</v>
      </c>
      <c r="R64" s="154">
        <v>0.92951254871956901</v>
      </c>
      <c r="S64" s="154">
        <v>0.92951254871956901</v>
      </c>
      <c r="T64" s="154"/>
      <c r="U64" s="154">
        <v>0.92951254871956901</v>
      </c>
      <c r="V64" s="154">
        <v>0.913256311127982</v>
      </c>
      <c r="W64" s="154">
        <v>0.92951254871956901</v>
      </c>
      <c r="X64" s="154"/>
      <c r="Y64" s="154"/>
      <c r="Z64" s="154"/>
    </row>
    <row r="65" spans="1:26">
      <c r="A65" s="154" t="s">
        <v>2345</v>
      </c>
      <c r="B65" s="154" t="s">
        <v>2459</v>
      </c>
      <c r="C65" s="154">
        <v>103</v>
      </c>
      <c r="D65" s="154">
        <v>1.0024693233388799</v>
      </c>
      <c r="E65" s="154">
        <v>8.0406164559070695E-2</v>
      </c>
      <c r="F65" s="154">
        <v>1.0025459334548099</v>
      </c>
      <c r="G65" s="154">
        <v>0.98636183523715204</v>
      </c>
      <c r="H65" s="154" t="s">
        <v>2460</v>
      </c>
      <c r="I65" s="154"/>
      <c r="J65" s="154"/>
      <c r="K65" s="154"/>
      <c r="L65" s="154"/>
      <c r="M65" s="154">
        <v>66.844919786096298</v>
      </c>
      <c r="N65" s="154">
        <v>1.1610462010707101</v>
      </c>
      <c r="O65" s="154">
        <v>1.1610462010707101</v>
      </c>
      <c r="P65" s="154"/>
      <c r="Q65" s="154">
        <v>76.878750163887005</v>
      </c>
      <c r="R65" s="154">
        <v>1.1610462010707101</v>
      </c>
      <c r="S65" s="154">
        <v>1.1610462010707101</v>
      </c>
      <c r="T65" s="154"/>
      <c r="U65" s="154">
        <v>1.1610462010707101</v>
      </c>
      <c r="V65" s="154">
        <v>1.1396393798073301</v>
      </c>
      <c r="W65" s="154">
        <v>1.1610462010707101</v>
      </c>
      <c r="X65" s="154"/>
      <c r="Y65" s="154"/>
      <c r="Z65" s="154"/>
    </row>
    <row r="66" spans="1:26">
      <c r="A66" s="154"/>
      <c r="B66" s="154"/>
      <c r="C66" s="154"/>
      <c r="D66" s="154"/>
      <c r="E66" s="154"/>
      <c r="F66" s="154"/>
      <c r="G66" s="154"/>
      <c r="H66" s="154"/>
      <c r="I66" s="154"/>
      <c r="J66" s="154"/>
      <c r="K66" s="154"/>
      <c r="L66" s="154"/>
      <c r="M66" s="154">
        <v>66.844919786096298</v>
      </c>
      <c r="N66" s="154">
        <v>1.0477304514613499</v>
      </c>
      <c r="O66" s="154">
        <v>1.0477304514613499</v>
      </c>
      <c r="P66" s="154"/>
      <c r="Q66" s="154">
        <v>106.434461202638</v>
      </c>
      <c r="R66" s="154">
        <v>1.0477304514613499</v>
      </c>
      <c r="S66" s="154">
        <v>1.0477304514613499</v>
      </c>
      <c r="T66" s="154"/>
      <c r="U66" s="154">
        <v>1.0477304514613499</v>
      </c>
      <c r="V66" s="154">
        <v>1.0063609518985399</v>
      </c>
      <c r="W66" s="154">
        <v>1.0477304514613499</v>
      </c>
      <c r="X66" s="154"/>
      <c r="Y66" s="154"/>
      <c r="Z66" s="154"/>
    </row>
    <row r="67" spans="1:26">
      <c r="A67" s="154"/>
      <c r="B67" s="154"/>
      <c r="C67" s="154"/>
      <c r="D67" s="154"/>
      <c r="E67" s="154"/>
      <c r="F67" s="154"/>
      <c r="G67" s="154"/>
      <c r="H67" s="154"/>
      <c r="I67" s="154"/>
      <c r="J67" s="154"/>
      <c r="K67" s="154"/>
      <c r="L67" s="154"/>
      <c r="M67" s="154">
        <v>66.844919786096298</v>
      </c>
      <c r="N67" s="154">
        <v>0.91958096031630798</v>
      </c>
      <c r="O67" s="154">
        <v>0.91958096031630798</v>
      </c>
      <c r="P67" s="154"/>
      <c r="Q67" s="154">
        <v>79.631918733112002</v>
      </c>
      <c r="R67" s="154">
        <v>0.91958096031630798</v>
      </c>
      <c r="S67" s="154">
        <v>0.91958096031630798</v>
      </c>
      <c r="T67" s="154"/>
      <c r="U67" s="154">
        <v>0.91958096031630798</v>
      </c>
      <c r="V67" s="154">
        <v>0.90051239805380801</v>
      </c>
      <c r="W67" s="154">
        <v>0.91958096031630798</v>
      </c>
      <c r="X67" s="154"/>
      <c r="Y67" s="154"/>
      <c r="Z67" s="154"/>
    </row>
    <row r="68" spans="1:26">
      <c r="A68" s="133" t="s">
        <v>2461</v>
      </c>
      <c r="B68" s="133"/>
      <c r="C68" s="133"/>
      <c r="D68" s="133"/>
      <c r="E68" s="133"/>
      <c r="F68" s="133"/>
      <c r="G68" s="133"/>
      <c r="H68" s="133"/>
      <c r="I68" s="154"/>
      <c r="J68" s="154"/>
      <c r="K68" s="154"/>
      <c r="L68" s="154"/>
      <c r="M68" s="154">
        <v>66.844919786096298</v>
      </c>
      <c r="N68" s="154">
        <v>1.0376475756552499</v>
      </c>
      <c r="O68" s="154">
        <v>1.0376475756552499</v>
      </c>
      <c r="P68" s="154"/>
      <c r="Q68" s="154">
        <v>122.532052098694</v>
      </c>
      <c r="R68" s="154">
        <v>1.0376475756552499</v>
      </c>
      <c r="S68" s="154">
        <v>1.0376475756552499</v>
      </c>
      <c r="T68" s="154"/>
      <c r="U68" s="154">
        <v>1.0376475756552499</v>
      </c>
      <c r="V68" s="154">
        <v>0.98736624365814096</v>
      </c>
      <c r="W68" s="154">
        <v>1.0376475756552499</v>
      </c>
      <c r="X68" s="154"/>
      <c r="Y68" s="154"/>
      <c r="Z68" s="154"/>
    </row>
    <row r="69" spans="1:26">
      <c r="A69" s="158" t="s">
        <v>2321</v>
      </c>
      <c r="B69" s="158" t="s">
        <v>2462</v>
      </c>
      <c r="C69" s="158" t="s">
        <v>2463</v>
      </c>
      <c r="D69" s="158" t="s">
        <v>2464</v>
      </c>
      <c r="E69" s="158" t="s">
        <v>2465</v>
      </c>
      <c r="F69" s="158" t="s">
        <v>2466</v>
      </c>
      <c r="G69" s="158" t="s">
        <v>2467</v>
      </c>
      <c r="H69" s="158" t="s">
        <v>2328</v>
      </c>
      <c r="I69" s="154"/>
      <c r="J69" s="154"/>
      <c r="K69" s="154"/>
      <c r="L69" s="154"/>
      <c r="M69" s="154">
        <v>66.844919786096298</v>
      </c>
      <c r="N69" s="154">
        <v>0.90117825915192395</v>
      </c>
      <c r="O69" s="154">
        <v>0.90117825915192395</v>
      </c>
      <c r="P69" s="154"/>
      <c r="Q69" s="154">
        <v>94.719875280991999</v>
      </c>
      <c r="R69" s="154">
        <v>0.90117825915192395</v>
      </c>
      <c r="S69" s="154">
        <v>0.90117825915192395</v>
      </c>
      <c r="T69" s="154"/>
      <c r="U69" s="154">
        <v>0.90117825915192395</v>
      </c>
      <c r="V69" s="154">
        <v>0.87234710104251301</v>
      </c>
      <c r="W69" s="154">
        <v>0.90117825915192395</v>
      </c>
      <c r="X69" s="154"/>
      <c r="Y69" s="154"/>
      <c r="Z69" s="154"/>
    </row>
    <row r="70" spans="1:26">
      <c r="A70" s="154" t="s">
        <v>2333</v>
      </c>
      <c r="B70" s="154" t="s">
        <v>1999</v>
      </c>
      <c r="C70" s="154" t="s">
        <v>2015</v>
      </c>
      <c r="D70" s="154">
        <v>93</v>
      </c>
      <c r="E70" s="154">
        <v>11</v>
      </c>
      <c r="F70" s="154">
        <v>0.19272958579156768</v>
      </c>
      <c r="G70" s="154">
        <v>1.1397182294244406</v>
      </c>
      <c r="H70" s="154" t="s">
        <v>2468</v>
      </c>
      <c r="I70" s="154"/>
      <c r="J70" s="154"/>
      <c r="K70" s="154"/>
      <c r="L70" s="154"/>
      <c r="M70" s="154">
        <v>66.844919786096298</v>
      </c>
      <c r="N70" s="154">
        <v>1.0284568577934501</v>
      </c>
      <c r="O70" s="154">
        <v>1.0284568577934501</v>
      </c>
      <c r="P70" s="154"/>
      <c r="Q70" s="154">
        <v>76.878750163887005</v>
      </c>
      <c r="R70" s="154">
        <v>1.0284568577934501</v>
      </c>
      <c r="S70" s="154">
        <v>1.0284568577934501</v>
      </c>
      <c r="T70" s="154"/>
      <c r="U70" s="154">
        <v>1.0284568577934501</v>
      </c>
      <c r="V70" s="154">
        <v>1.0094946561932301</v>
      </c>
      <c r="W70" s="154">
        <v>1.0284568577934501</v>
      </c>
      <c r="X70" s="154"/>
      <c r="Y70" s="154"/>
      <c r="Z70" s="154"/>
    </row>
    <row r="71" spans="1:26">
      <c r="A71" s="154" t="s">
        <v>2347</v>
      </c>
      <c r="B71" s="154" t="s">
        <v>1999</v>
      </c>
      <c r="C71" s="154" t="s">
        <v>2015</v>
      </c>
      <c r="D71" s="154">
        <v>93</v>
      </c>
      <c r="E71" s="154">
        <v>11</v>
      </c>
      <c r="F71" s="154">
        <v>0.17231222272401295</v>
      </c>
      <c r="G71" s="154">
        <v>1.1322765294038426</v>
      </c>
      <c r="H71" s="154" t="s">
        <v>2468</v>
      </c>
      <c r="I71" s="154"/>
      <c r="J71" s="154"/>
      <c r="K71" s="154"/>
      <c r="L71" s="154"/>
      <c r="M71" s="154">
        <v>66.844919786096298</v>
      </c>
      <c r="N71" s="154">
        <v>0.99416392179707802</v>
      </c>
      <c r="O71" s="154">
        <v>0.99416392179707802</v>
      </c>
      <c r="P71" s="154"/>
      <c r="Q71" s="154">
        <v>108.110241542381</v>
      </c>
      <c r="R71" s="154">
        <v>0.99416392179707802</v>
      </c>
      <c r="S71" s="154">
        <v>0.99416392179707802</v>
      </c>
      <c r="T71" s="154"/>
      <c r="U71" s="154">
        <v>0.99416392179707802</v>
      </c>
      <c r="V71" s="154">
        <v>0.95391598923594401</v>
      </c>
      <c r="W71" s="154">
        <v>0.99416392179707802</v>
      </c>
      <c r="X71" s="154"/>
      <c r="Y71" s="154"/>
      <c r="Z71" s="154"/>
    </row>
    <row r="72" spans="1:26">
      <c r="A72" s="154" t="s">
        <v>2352</v>
      </c>
      <c r="B72" s="154" t="s">
        <v>1999</v>
      </c>
      <c r="C72" s="154" t="s">
        <v>2015</v>
      </c>
      <c r="D72" s="154">
        <v>93</v>
      </c>
      <c r="E72" s="154">
        <v>11</v>
      </c>
      <c r="F72" s="154">
        <v>0.3807934327316011</v>
      </c>
      <c r="G72" s="154">
        <v>1.4243573208235372</v>
      </c>
      <c r="H72" s="154" t="s">
        <v>2468</v>
      </c>
      <c r="I72" s="154"/>
      <c r="J72" s="154"/>
      <c r="K72" s="154"/>
      <c r="L72" s="154"/>
      <c r="M72" s="154">
        <v>66.844919786096298</v>
      </c>
      <c r="N72" s="154">
        <v>1.1052937814180701</v>
      </c>
      <c r="O72" s="154">
        <v>1.1052937814180701</v>
      </c>
      <c r="P72" s="154"/>
      <c r="Q72" s="154">
        <v>162.570583241961</v>
      </c>
      <c r="R72" s="154">
        <v>1.1052937814180701</v>
      </c>
      <c r="S72" s="154">
        <v>1.1052937814180701</v>
      </c>
      <c r="T72" s="154"/>
      <c r="U72" s="154">
        <v>1.1052937814180701</v>
      </c>
      <c r="V72" s="154">
        <v>1.0321053457665199</v>
      </c>
      <c r="W72" s="154">
        <v>1.1052937814180701</v>
      </c>
      <c r="X72" s="154"/>
      <c r="Y72" s="154"/>
      <c r="Z72" s="154"/>
    </row>
    <row r="73" spans="1:26">
      <c r="A73" s="154" t="s">
        <v>2330</v>
      </c>
      <c r="B73" s="154" t="s">
        <v>2331</v>
      </c>
      <c r="C73" s="154" t="s">
        <v>1999</v>
      </c>
      <c r="D73" s="154">
        <v>104</v>
      </c>
      <c r="E73" s="154">
        <v>93</v>
      </c>
      <c r="F73" s="154">
        <v>9.8944162824507867E-2</v>
      </c>
      <c r="G73" s="154">
        <v>0.99103250151933941</v>
      </c>
      <c r="H73" s="154" t="s">
        <v>2469</v>
      </c>
      <c r="I73" s="154"/>
      <c r="J73" s="154"/>
      <c r="K73" s="154"/>
      <c r="L73" s="154"/>
      <c r="M73" s="154">
        <v>66.844919786096298</v>
      </c>
      <c r="N73" s="154">
        <v>0.93636374213829099</v>
      </c>
      <c r="O73" s="154">
        <v>0.93636374213829099</v>
      </c>
      <c r="P73" s="154"/>
      <c r="Q73" s="154">
        <v>129.13304436149201</v>
      </c>
      <c r="R73" s="154">
        <v>0.93636374213829099</v>
      </c>
      <c r="S73" s="154">
        <v>0.93636374213829099</v>
      </c>
      <c r="T73" s="154"/>
      <c r="U73" s="154">
        <v>0.93636374213829099</v>
      </c>
      <c r="V73" s="154">
        <v>0.88788058862243702</v>
      </c>
      <c r="W73" s="154">
        <v>0.93636374213829099</v>
      </c>
      <c r="X73" s="154"/>
      <c r="Y73" s="154"/>
      <c r="Z73" s="154"/>
    </row>
    <row r="74" spans="1:26">
      <c r="A74" s="154" t="s">
        <v>2330</v>
      </c>
      <c r="B74" s="154" t="s">
        <v>2331</v>
      </c>
      <c r="C74" s="154" t="s">
        <v>2015</v>
      </c>
      <c r="D74" s="154">
        <v>104</v>
      </c>
      <c r="E74" s="154">
        <v>11</v>
      </c>
      <c r="F74" s="154">
        <v>0.11243843202552235</v>
      </c>
      <c r="G74" s="154">
        <v>1.028150682276707</v>
      </c>
      <c r="H74" s="154" t="s">
        <v>2469</v>
      </c>
      <c r="I74" s="154"/>
      <c r="J74" s="154"/>
      <c r="K74" s="154"/>
      <c r="L74" s="154"/>
      <c r="M74" s="154">
        <v>66.844919786096298</v>
      </c>
      <c r="N74" s="154">
        <v>1.05454516151399</v>
      </c>
      <c r="O74" s="154">
        <v>1.05454516151399</v>
      </c>
      <c r="P74" s="154"/>
      <c r="Q74" s="154">
        <v>133.053567562251</v>
      </c>
      <c r="R74" s="154">
        <v>1.05454516151399</v>
      </c>
      <c r="S74" s="154">
        <v>1.05454516151399</v>
      </c>
      <c r="T74" s="154"/>
      <c r="U74" s="154">
        <v>1.05454516151399</v>
      </c>
      <c r="V74" s="154">
        <v>0.99795197592885398</v>
      </c>
      <c r="W74" s="154">
        <v>1.05454516151399</v>
      </c>
      <c r="X74" s="154"/>
      <c r="Y74" s="154"/>
      <c r="Z74" s="154"/>
    </row>
    <row r="75" spans="1:26">
      <c r="A75" s="154" t="s">
        <v>2345</v>
      </c>
      <c r="B75" s="154" t="s">
        <v>2331</v>
      </c>
      <c r="C75" s="154" t="s">
        <v>1999</v>
      </c>
      <c r="D75" s="154">
        <v>104</v>
      </c>
      <c r="E75" s="154">
        <v>93</v>
      </c>
      <c r="F75" s="154">
        <v>7.8186311802817571E-2</v>
      </c>
      <c r="G75" s="154">
        <v>1.0006639119765788</v>
      </c>
      <c r="H75" s="154" t="s">
        <v>2469</v>
      </c>
      <c r="I75" s="154"/>
      <c r="J75" s="154"/>
      <c r="K75" s="154"/>
      <c r="L75" s="154"/>
      <c r="M75" s="154">
        <v>66.844919786096298</v>
      </c>
      <c r="N75" s="154">
        <v>0.92480983546692297</v>
      </c>
      <c r="O75" s="154">
        <v>0.92480983546692297</v>
      </c>
      <c r="P75" s="154"/>
      <c r="Q75" s="154">
        <v>101.93499791303</v>
      </c>
      <c r="R75" s="154">
        <v>0.92480983546692297</v>
      </c>
      <c r="S75" s="154">
        <v>0.92480983546692297</v>
      </c>
      <c r="T75" s="154"/>
      <c r="U75" s="154">
        <v>0.92480983546692297</v>
      </c>
      <c r="V75" s="154">
        <v>0.89085419236408603</v>
      </c>
      <c r="W75" s="154">
        <v>0.92480983546692297</v>
      </c>
      <c r="X75" s="154"/>
      <c r="Y75" s="154"/>
      <c r="Z75" s="154"/>
    </row>
    <row r="76" spans="1:26">
      <c r="A76" s="154" t="s">
        <v>2345</v>
      </c>
      <c r="B76" s="154" t="s">
        <v>2331</v>
      </c>
      <c r="C76" s="154" t="s">
        <v>2015</v>
      </c>
      <c r="D76" s="154">
        <v>104</v>
      </c>
      <c r="E76" s="154">
        <v>11</v>
      </c>
      <c r="F76" s="154">
        <v>9.8826918567882865E-2</v>
      </c>
      <c r="G76" s="154">
        <v>1.0324673666585698</v>
      </c>
      <c r="H76" s="154" t="s">
        <v>2469</v>
      </c>
      <c r="I76" s="154"/>
      <c r="J76" s="154"/>
      <c r="K76" s="154"/>
      <c r="L76" s="154"/>
      <c r="M76" s="154">
        <v>66.844919786096298</v>
      </c>
      <c r="N76" s="154">
        <v>1.0989117330018201</v>
      </c>
      <c r="O76" s="154">
        <v>1.0989117330018201</v>
      </c>
      <c r="P76" s="154"/>
      <c r="Q76" s="154">
        <v>194.53713963824501</v>
      </c>
      <c r="R76" s="154">
        <v>1.0989117330018201</v>
      </c>
      <c r="S76" s="154">
        <v>1.0989117330018201</v>
      </c>
      <c r="T76" s="154"/>
      <c r="U76" s="154">
        <v>1.0989117330018201</v>
      </c>
      <c r="V76" s="154">
        <v>1.0139448012182299</v>
      </c>
      <c r="W76" s="154">
        <v>1.0989117330018201</v>
      </c>
      <c r="X76" s="154"/>
      <c r="Y76" s="154"/>
      <c r="Z76" s="154"/>
    </row>
    <row r="77" spans="1:26">
      <c r="A77" s="154" t="s">
        <v>2350</v>
      </c>
      <c r="B77" s="154" t="s">
        <v>2331</v>
      </c>
      <c r="C77" s="154" t="s">
        <v>1999</v>
      </c>
      <c r="D77" s="154">
        <v>104</v>
      </c>
      <c r="E77" s="154">
        <v>93</v>
      </c>
      <c r="F77" s="154">
        <v>0.12754466602093312</v>
      </c>
      <c r="G77" s="154">
        <v>0.9749618002688164</v>
      </c>
      <c r="H77" s="154" t="s">
        <v>2469</v>
      </c>
      <c r="I77" s="154"/>
      <c r="J77" s="154"/>
      <c r="K77" s="154"/>
      <c r="L77" s="154"/>
      <c r="M77" s="154">
        <v>66.844919786096298</v>
      </c>
      <c r="N77" s="154">
        <v>1.11015751344328</v>
      </c>
      <c r="O77" s="154">
        <v>1.11015751344328</v>
      </c>
      <c r="P77" s="154"/>
      <c r="Q77" s="154">
        <v>189.342041365477</v>
      </c>
      <c r="R77" s="154">
        <v>1.11015751344328</v>
      </c>
      <c r="S77" s="154">
        <v>1.11015751344328</v>
      </c>
      <c r="T77" s="154"/>
      <c r="U77" s="154">
        <v>1.11015751344328</v>
      </c>
      <c r="V77" s="154">
        <v>1.02617023921479</v>
      </c>
      <c r="W77" s="154">
        <v>1.11015751344328</v>
      </c>
      <c r="X77" s="154"/>
      <c r="Y77" s="154"/>
      <c r="Z77" s="154"/>
    </row>
    <row r="78" spans="1:26">
      <c r="A78" s="154" t="s">
        <v>2350</v>
      </c>
      <c r="B78" s="154" t="s">
        <v>2331</v>
      </c>
      <c r="C78" s="154" t="s">
        <v>2015</v>
      </c>
      <c r="D78" s="154">
        <v>104</v>
      </c>
      <c r="E78" s="154">
        <v>11</v>
      </c>
      <c r="F78" s="154">
        <v>0.2296667701647982</v>
      </c>
      <c r="G78" s="154">
        <v>1.2328001144346337</v>
      </c>
      <c r="H78" s="154" t="s">
        <v>2469</v>
      </c>
      <c r="I78" s="154"/>
      <c r="J78" s="154"/>
      <c r="K78" s="154"/>
      <c r="L78" s="154"/>
      <c r="M78" s="154">
        <v>66.844919786096298</v>
      </c>
      <c r="N78" s="154">
        <v>0.71644225635232806</v>
      </c>
      <c r="O78" s="154">
        <v>0.71644225635232806</v>
      </c>
      <c r="P78" s="154"/>
      <c r="Q78" s="154">
        <v>5.8532517687890504</v>
      </c>
      <c r="R78" s="154">
        <v>0.71644225635232806</v>
      </c>
      <c r="S78" s="154">
        <v>0.71644225635232806</v>
      </c>
      <c r="T78" s="154"/>
      <c r="U78" s="154">
        <v>0.71644225635232806</v>
      </c>
      <c r="V78" s="154">
        <v>0.834877664943111</v>
      </c>
      <c r="W78" s="154">
        <v>0.71644225635232806</v>
      </c>
      <c r="X78" s="154"/>
      <c r="Y78" s="154"/>
      <c r="Z78" s="154"/>
    </row>
    <row r="79" spans="1:26">
      <c r="A79" s="154"/>
      <c r="B79" s="154"/>
      <c r="C79" s="154"/>
      <c r="D79" s="154"/>
      <c r="E79" s="154"/>
      <c r="F79" s="154"/>
      <c r="G79" s="154"/>
      <c r="H79" s="154"/>
      <c r="I79" s="154"/>
      <c r="J79" s="154"/>
      <c r="K79" s="154"/>
      <c r="L79" s="154"/>
      <c r="M79" s="154">
        <v>66.844919786096298</v>
      </c>
      <c r="N79" s="154">
        <v>0.72100783009613301</v>
      </c>
      <c r="O79" s="154">
        <v>0.72100783009613301</v>
      </c>
      <c r="P79" s="154"/>
      <c r="Q79" s="154">
        <v>6.6892269446740302</v>
      </c>
      <c r="R79" s="154">
        <v>0.72100783009613301</v>
      </c>
      <c r="S79" s="154">
        <v>0.72100783009613301</v>
      </c>
      <c r="T79" s="154"/>
      <c r="U79" s="154">
        <v>0.72100783009613301</v>
      </c>
      <c r="V79" s="154">
        <v>0.83275700704489497</v>
      </c>
      <c r="W79" s="154">
        <v>0.72100783009613301</v>
      </c>
      <c r="X79" s="154"/>
      <c r="Y79" s="154"/>
      <c r="Z79" s="154"/>
    </row>
    <row r="80" spans="1:26">
      <c r="A80" s="154"/>
      <c r="B80" s="154"/>
      <c r="C80" s="154"/>
      <c r="D80" s="154"/>
      <c r="E80" s="154"/>
      <c r="F80" s="154"/>
      <c r="G80" s="154"/>
      <c r="H80" s="154"/>
      <c r="I80" s="154"/>
      <c r="J80" s="154"/>
      <c r="K80" s="154"/>
      <c r="L80" s="154"/>
      <c r="M80" s="154">
        <v>66.844919786096298</v>
      </c>
      <c r="N80" s="154">
        <v>1.17324474560018</v>
      </c>
      <c r="O80" s="154">
        <v>1.17324474560018</v>
      </c>
      <c r="P80" s="154"/>
      <c r="Q80" s="154">
        <v>251.090091834417</v>
      </c>
      <c r="R80" s="154">
        <v>1.17324474560018</v>
      </c>
      <c r="S80" s="154">
        <v>1.17324474560018</v>
      </c>
      <c r="T80" s="154"/>
      <c r="U80" s="154">
        <v>1.17324474560018</v>
      </c>
      <c r="V80" s="154">
        <v>1.0642785451658601</v>
      </c>
      <c r="W80" s="154">
        <v>1.17324474560018</v>
      </c>
      <c r="X80" s="154"/>
      <c r="Y80" s="154"/>
      <c r="Z80" s="154"/>
    </row>
    <row r="81" spans="1:26">
      <c r="A81" s="133" t="s">
        <v>2470</v>
      </c>
      <c r="B81" s="133"/>
      <c r="C81" s="133"/>
      <c r="D81" s="133"/>
      <c r="E81" s="133"/>
      <c r="F81" s="133"/>
      <c r="G81" s="133"/>
      <c r="H81" s="133"/>
      <c r="I81" s="133"/>
      <c r="J81" s="154"/>
      <c r="K81" s="154"/>
      <c r="L81" s="154"/>
      <c r="M81" s="154">
        <v>66.844919786096298</v>
      </c>
      <c r="N81" s="154">
        <v>0.848793008674952</v>
      </c>
      <c r="O81" s="154">
        <v>0.848793008674952</v>
      </c>
      <c r="P81" s="154"/>
      <c r="Q81" s="154">
        <v>20.060761785651898</v>
      </c>
      <c r="R81" s="154">
        <v>0.848793008674952</v>
      </c>
      <c r="S81" s="154">
        <v>0.848793008674952</v>
      </c>
      <c r="T81" s="154"/>
      <c r="U81" s="154">
        <v>0.848793008674952</v>
      </c>
      <c r="V81" s="154">
        <v>0.91116650651729802</v>
      </c>
      <c r="W81" s="154">
        <v>0.848793008674952</v>
      </c>
      <c r="X81" s="154"/>
      <c r="Y81" s="154"/>
      <c r="Z81" s="154"/>
    </row>
    <row r="82" spans="1:26">
      <c r="A82" s="158" t="s">
        <v>2321</v>
      </c>
      <c r="B82" s="158" t="s">
        <v>2471</v>
      </c>
      <c r="C82" s="158" t="s">
        <v>2472</v>
      </c>
      <c r="D82" s="158" t="s">
        <v>2473</v>
      </c>
      <c r="E82" s="158" t="s">
        <v>2474</v>
      </c>
      <c r="F82" s="158" t="s">
        <v>2475</v>
      </c>
      <c r="G82" s="158" t="s">
        <v>2476</v>
      </c>
      <c r="H82" s="158" t="s">
        <v>2477</v>
      </c>
      <c r="I82" s="158" t="s">
        <v>2478</v>
      </c>
      <c r="J82" s="154"/>
      <c r="K82" s="154"/>
      <c r="L82" s="154"/>
      <c r="M82" s="154">
        <v>66.844919786096298</v>
      </c>
      <c r="N82" s="154">
        <v>0.93031201225359705</v>
      </c>
      <c r="O82" s="154">
        <v>0.93031201225359705</v>
      </c>
      <c r="P82" s="154"/>
      <c r="Q82" s="154">
        <v>20.445546039298101</v>
      </c>
      <c r="R82" s="154">
        <v>0.93031201225359705</v>
      </c>
      <c r="S82" s="154">
        <v>0.93031201225359705</v>
      </c>
      <c r="T82" s="154"/>
      <c r="U82" s="154">
        <v>0.93031201225359705</v>
      </c>
      <c r="V82" s="154">
        <v>0.99741241153409099</v>
      </c>
      <c r="W82" s="154">
        <v>0.93031201225359705</v>
      </c>
      <c r="X82" s="154"/>
      <c r="Y82" s="154"/>
      <c r="Z82" s="154"/>
    </row>
    <row r="83" spans="1:26">
      <c r="A83" s="154" t="s">
        <v>2330</v>
      </c>
      <c r="B83" s="154" t="s">
        <v>2479</v>
      </c>
      <c r="C83" s="154" t="s">
        <v>2480</v>
      </c>
      <c r="D83" s="154" t="s">
        <v>2479</v>
      </c>
      <c r="E83" s="154" t="s">
        <v>2481</v>
      </c>
      <c r="F83" s="154" t="s">
        <v>2482</v>
      </c>
      <c r="G83" s="154" t="s">
        <v>2483</v>
      </c>
      <c r="H83" s="154" t="s">
        <v>2484</v>
      </c>
      <c r="I83" s="154" t="s">
        <v>2485</v>
      </c>
      <c r="J83" s="154"/>
      <c r="K83" s="154"/>
      <c r="L83" s="154"/>
      <c r="M83" s="154">
        <v>75.980392156862706</v>
      </c>
      <c r="N83" s="154">
        <v>0.93563934583850294</v>
      </c>
      <c r="O83" s="154">
        <v>0.93563934583850294</v>
      </c>
      <c r="P83" s="154"/>
      <c r="Q83" s="154">
        <v>23.839287782165002</v>
      </c>
      <c r="R83" s="154">
        <v>0.93563934583850294</v>
      </c>
      <c r="S83" s="154">
        <v>0.93563934583850294</v>
      </c>
      <c r="T83" s="154"/>
      <c r="U83" s="154">
        <v>0.93563934583850294</v>
      </c>
      <c r="V83" s="154">
        <v>0.959083954192407</v>
      </c>
      <c r="W83" s="154">
        <v>0.93563934583850294</v>
      </c>
      <c r="X83" s="154"/>
      <c r="Y83" s="154"/>
      <c r="Z83" s="154"/>
    </row>
    <row r="84" spans="1:26">
      <c r="A84" s="154" t="s">
        <v>2337</v>
      </c>
      <c r="B84" s="154" t="s">
        <v>2486</v>
      </c>
      <c r="C84" s="154" t="s">
        <v>2480</v>
      </c>
      <c r="D84" s="154" t="s">
        <v>2479</v>
      </c>
      <c r="E84" s="154" t="s">
        <v>2487</v>
      </c>
      <c r="F84" s="154" t="s">
        <v>2488</v>
      </c>
      <c r="G84" s="154" t="s">
        <v>2489</v>
      </c>
      <c r="H84" s="154" t="s">
        <v>2484</v>
      </c>
      <c r="I84" s="154" t="s">
        <v>2490</v>
      </c>
      <c r="J84" s="154"/>
      <c r="K84" s="154"/>
      <c r="L84" s="154"/>
      <c r="M84" s="154">
        <v>75.980392156862706</v>
      </c>
      <c r="N84" s="154">
        <v>0.94012707108129501</v>
      </c>
      <c r="O84" s="154">
        <v>0.94012707108129501</v>
      </c>
      <c r="P84" s="154"/>
      <c r="Q84" s="154">
        <v>24.392929823915001</v>
      </c>
      <c r="R84" s="154">
        <v>0.94012707108129501</v>
      </c>
      <c r="S84" s="154">
        <v>0.94012707108129501</v>
      </c>
      <c r="T84" s="154"/>
      <c r="U84" s="154">
        <v>0.94012707108129501</v>
      </c>
      <c r="V84" s="154">
        <v>0.96221101292875699</v>
      </c>
      <c r="W84" s="154">
        <v>0.94012707108129501</v>
      </c>
      <c r="X84" s="154"/>
      <c r="Y84" s="154"/>
      <c r="Z84" s="154"/>
    </row>
    <row r="85" spans="1:26">
      <c r="A85" s="154" t="s">
        <v>2342</v>
      </c>
      <c r="B85" s="154" t="s">
        <v>2480</v>
      </c>
      <c r="C85" s="154" t="s">
        <v>2480</v>
      </c>
      <c r="D85" s="154" t="s">
        <v>2479</v>
      </c>
      <c r="E85" s="154" t="s">
        <v>2487</v>
      </c>
      <c r="F85" s="154" t="s">
        <v>2491</v>
      </c>
      <c r="G85" s="154" t="s">
        <v>2492</v>
      </c>
      <c r="H85" s="154" t="s">
        <v>2493</v>
      </c>
      <c r="I85" s="154" t="s">
        <v>2494</v>
      </c>
      <c r="J85" s="154"/>
      <c r="K85" s="154"/>
      <c r="L85" s="154"/>
      <c r="M85" s="154">
        <v>75.980392156862706</v>
      </c>
      <c r="N85" s="154">
        <v>1.0098178257822601</v>
      </c>
      <c r="O85" s="154">
        <v>1.0098178257822601</v>
      </c>
      <c r="P85" s="154"/>
      <c r="Q85" s="154">
        <v>33.848400181536</v>
      </c>
      <c r="R85" s="154">
        <v>1.0098178257822601</v>
      </c>
      <c r="S85" s="154">
        <v>1.0098178257822601</v>
      </c>
      <c r="T85" s="154"/>
      <c r="U85" s="154">
        <v>1.0098178257822601</v>
      </c>
      <c r="V85" s="154">
        <v>1.01122208691108</v>
      </c>
      <c r="W85" s="154">
        <v>1.0098178257822601</v>
      </c>
      <c r="X85" s="154"/>
      <c r="Y85" s="154"/>
      <c r="Z85" s="154"/>
    </row>
    <row r="86" spans="1:26">
      <c r="A86" s="154" t="s">
        <v>2345</v>
      </c>
      <c r="B86" s="154" t="s">
        <v>2480</v>
      </c>
      <c r="C86" s="154" t="s">
        <v>2480</v>
      </c>
      <c r="D86" s="154" t="s">
        <v>2479</v>
      </c>
      <c r="E86" s="154" t="s">
        <v>2495</v>
      </c>
      <c r="F86" s="154" t="s">
        <v>2496</v>
      </c>
      <c r="G86" s="154" t="s">
        <v>2497</v>
      </c>
      <c r="H86" s="154" t="s">
        <v>2498</v>
      </c>
      <c r="I86" s="154" t="s">
        <v>2499</v>
      </c>
      <c r="J86" s="154"/>
      <c r="K86" s="154"/>
      <c r="L86" s="154"/>
      <c r="M86" s="154">
        <v>75.980392156862706</v>
      </c>
      <c r="N86" s="154">
        <v>0.93141486990935296</v>
      </c>
      <c r="O86" s="154">
        <v>0.93141486990935296</v>
      </c>
      <c r="P86" s="154"/>
      <c r="Q86" s="154">
        <v>22.738171226725999</v>
      </c>
      <c r="R86" s="154">
        <v>0.93141486990935296</v>
      </c>
      <c r="S86" s="154">
        <v>0.93141486990935296</v>
      </c>
      <c r="T86" s="154"/>
      <c r="U86" s="154">
        <v>0.93141486990935296</v>
      </c>
      <c r="V86" s="154">
        <v>0.95776689325152098</v>
      </c>
      <c r="W86" s="154">
        <v>0.93141486990935296</v>
      </c>
      <c r="X86" s="154"/>
      <c r="Y86" s="154"/>
      <c r="Z86" s="154"/>
    </row>
    <row r="87" spans="1:26">
      <c r="A87" s="154" t="s">
        <v>2350</v>
      </c>
      <c r="B87" s="154" t="s">
        <v>2479</v>
      </c>
      <c r="C87" s="154" t="s">
        <v>2500</v>
      </c>
      <c r="D87" s="154" t="s">
        <v>2501</v>
      </c>
      <c r="E87" s="154" t="s">
        <v>2502</v>
      </c>
      <c r="F87" s="154" t="s">
        <v>2503</v>
      </c>
      <c r="G87" s="154" t="s">
        <v>2241</v>
      </c>
      <c r="H87" s="154" t="s">
        <v>2484</v>
      </c>
      <c r="I87" s="154" t="s">
        <v>2504</v>
      </c>
      <c r="J87" s="154"/>
      <c r="K87" s="154"/>
      <c r="L87" s="154"/>
      <c r="M87" s="154">
        <v>75.980392156862706</v>
      </c>
      <c r="N87" s="154">
        <v>0.95728788396248299</v>
      </c>
      <c r="O87" s="154">
        <v>0.95728788396248299</v>
      </c>
      <c r="P87" s="154"/>
      <c r="Q87" s="154">
        <v>23.287694674756001</v>
      </c>
      <c r="R87" s="154">
        <v>0.95728788396248299</v>
      </c>
      <c r="S87" s="154">
        <v>0.95728788396248299</v>
      </c>
      <c r="T87" s="154"/>
      <c r="U87" s="154">
        <v>0.95728788396248299</v>
      </c>
      <c r="V87" s="154">
        <v>0.98280681768870104</v>
      </c>
      <c r="W87" s="154">
        <v>0.95728788396248299</v>
      </c>
      <c r="X87" s="154"/>
      <c r="Y87" s="154"/>
      <c r="Z87" s="154"/>
    </row>
    <row r="88" spans="1:26">
      <c r="A88" s="154"/>
      <c r="B88" s="154"/>
      <c r="C88" s="154"/>
      <c r="D88" s="154"/>
      <c r="E88" s="154"/>
      <c r="F88" s="154"/>
      <c r="G88" s="154"/>
      <c r="H88" s="154"/>
      <c r="I88" s="154"/>
      <c r="J88" s="154"/>
      <c r="K88" s="154"/>
      <c r="L88" s="154"/>
      <c r="M88" s="154">
        <v>75.980392156862706</v>
      </c>
      <c r="N88" s="154">
        <v>1.0434766068105501</v>
      </c>
      <c r="O88" s="154">
        <v>1.0434766068105501</v>
      </c>
      <c r="P88" s="154"/>
      <c r="Q88" s="154">
        <v>35.528781735236997</v>
      </c>
      <c r="R88" s="154">
        <v>1.0434766068105501</v>
      </c>
      <c r="S88" s="154">
        <v>1.0434766068105501</v>
      </c>
      <c r="T88" s="154"/>
      <c r="U88" s="154">
        <v>1.0434766068105501</v>
      </c>
      <c r="V88" s="154">
        <v>1.0415595716830699</v>
      </c>
      <c r="W88" s="154">
        <v>1.0434766068105501</v>
      </c>
      <c r="X88" s="154"/>
      <c r="Y88" s="154"/>
      <c r="Z88" s="154"/>
    </row>
    <row r="89" spans="1:26">
      <c r="A89" s="154"/>
      <c r="B89" s="154"/>
      <c r="C89" s="154"/>
      <c r="D89" s="154"/>
      <c r="E89" s="154"/>
      <c r="F89" s="154"/>
      <c r="G89" s="154"/>
      <c r="H89" s="154"/>
      <c r="I89" s="154"/>
      <c r="J89" s="154"/>
      <c r="K89" s="154"/>
      <c r="L89" s="154"/>
      <c r="M89" s="154">
        <v>75.980392156862706</v>
      </c>
      <c r="N89" s="154">
        <v>1.0518067421366799</v>
      </c>
      <c r="O89" s="154">
        <v>1.0518067421366799</v>
      </c>
      <c r="P89" s="154"/>
      <c r="Q89" s="154">
        <v>35.528781735236997</v>
      </c>
      <c r="R89" s="154">
        <v>1.0518067421366799</v>
      </c>
      <c r="S89" s="154">
        <v>1.0518067421366799</v>
      </c>
      <c r="T89" s="154"/>
      <c r="U89" s="154">
        <v>1.0518067421366799</v>
      </c>
      <c r="V89" s="154">
        <v>1.0498744032046601</v>
      </c>
      <c r="W89" s="154">
        <v>1.0518067421366799</v>
      </c>
      <c r="X89" s="154"/>
      <c r="Y89" s="154"/>
      <c r="Z89" s="154"/>
    </row>
    <row r="90" spans="1:26">
      <c r="A90" s="133" t="s">
        <v>2505</v>
      </c>
      <c r="B90" s="133"/>
      <c r="C90" s="154"/>
      <c r="D90" s="154"/>
      <c r="E90" s="154"/>
      <c r="F90" s="154"/>
      <c r="G90" s="154"/>
      <c r="H90" s="154"/>
      <c r="I90" s="154"/>
      <c r="J90" s="154"/>
      <c r="K90" s="154"/>
      <c r="L90" s="154"/>
      <c r="M90" s="154">
        <v>75.980392156862706</v>
      </c>
      <c r="N90" s="154">
        <v>1.04384419093119</v>
      </c>
      <c r="O90" s="154">
        <v>1.04384419093119</v>
      </c>
      <c r="P90" s="154"/>
      <c r="Q90" s="154">
        <v>36.077880097391002</v>
      </c>
      <c r="R90" s="154">
        <v>1.04384419093119</v>
      </c>
      <c r="S90" s="154">
        <v>1.04384419093119</v>
      </c>
      <c r="T90" s="154"/>
      <c r="U90" s="154">
        <v>1.04384419093119</v>
      </c>
      <c r="V90" s="154">
        <v>1.0408622292996199</v>
      </c>
      <c r="W90" s="154">
        <v>1.04384419093119</v>
      </c>
      <c r="X90" s="154"/>
      <c r="Y90" s="154"/>
      <c r="Z90" s="154"/>
    </row>
    <row r="91" spans="1:26">
      <c r="A91" s="160" t="s">
        <v>2256</v>
      </c>
      <c r="B91" s="160" t="s">
        <v>2383</v>
      </c>
      <c r="C91" s="154"/>
      <c r="D91" s="154"/>
      <c r="E91" s="154"/>
      <c r="F91" s="154"/>
      <c r="G91" s="154"/>
      <c r="H91" s="154"/>
      <c r="I91" s="154"/>
      <c r="J91" s="154"/>
      <c r="K91" s="154"/>
      <c r="L91" s="154"/>
      <c r="M91" s="154">
        <v>365.33333333333297</v>
      </c>
      <c r="N91" s="154">
        <v>1.64660199640591</v>
      </c>
      <c r="O91" s="154">
        <v>0.92694926774568798</v>
      </c>
      <c r="P91" s="154"/>
      <c r="Q91" s="154">
        <v>320.37320443502102</v>
      </c>
      <c r="R91" s="154">
        <v>1.64660199640591</v>
      </c>
      <c r="S91" s="154">
        <v>0.92694926774568798</v>
      </c>
      <c r="T91" s="154"/>
      <c r="U91" s="154">
        <v>0.92694926774568798</v>
      </c>
      <c r="V91" s="154">
        <v>0.91833749767582795</v>
      </c>
      <c r="W91" s="154">
        <v>0.92694926774568798</v>
      </c>
      <c r="X91" s="154"/>
      <c r="Y91" s="154"/>
      <c r="Z91" s="154"/>
    </row>
    <row r="92" spans="1:26">
      <c r="A92" s="154" t="s">
        <v>2506</v>
      </c>
      <c r="B92" s="154" t="s">
        <v>2507</v>
      </c>
      <c r="C92" s="154"/>
      <c r="D92" s="154"/>
      <c r="E92" s="154"/>
      <c r="F92" s="154"/>
      <c r="G92" s="154"/>
      <c r="H92" s="154"/>
      <c r="I92" s="154"/>
      <c r="J92" s="154"/>
      <c r="K92" s="154"/>
      <c r="L92" s="154"/>
      <c r="M92" s="154">
        <v>365.33333333333297</v>
      </c>
      <c r="N92" s="154">
        <v>1.69534040676583</v>
      </c>
      <c r="O92" s="154">
        <v>0.95438639820758997</v>
      </c>
      <c r="P92" s="154"/>
      <c r="Q92" s="154">
        <v>318.68763943502103</v>
      </c>
      <c r="R92" s="154">
        <v>1.69534040676583</v>
      </c>
      <c r="S92" s="154">
        <v>0.95438639820758997</v>
      </c>
      <c r="T92" s="154"/>
      <c r="U92" s="154">
        <v>0.95438639820758997</v>
      </c>
      <c r="V92" s="154">
        <v>0.94585213569113702</v>
      </c>
      <c r="W92" s="154">
        <v>0.95438639820758997</v>
      </c>
      <c r="X92" s="154"/>
      <c r="Y92" s="154"/>
      <c r="Z92" s="154"/>
    </row>
    <row r="93" spans="1:26">
      <c r="A93" s="154" t="s">
        <v>2508</v>
      </c>
      <c r="B93" s="154" t="s">
        <v>2509</v>
      </c>
      <c r="C93" s="154"/>
      <c r="D93" s="154"/>
      <c r="E93" s="154"/>
      <c r="F93" s="154"/>
      <c r="G93" s="154"/>
      <c r="H93" s="154"/>
      <c r="I93" s="154"/>
      <c r="J93" s="154"/>
      <c r="K93" s="154"/>
      <c r="L93" s="154"/>
      <c r="M93" s="154">
        <v>365.33333333333297</v>
      </c>
      <c r="N93" s="154">
        <v>1.6576180653670201</v>
      </c>
      <c r="O93" s="154">
        <v>0.93315072813455302</v>
      </c>
      <c r="P93" s="154"/>
      <c r="Q93" s="154">
        <v>320.37320443502102</v>
      </c>
      <c r="R93" s="154">
        <v>1.6576180653670201</v>
      </c>
      <c r="S93" s="154">
        <v>0.93315072813455302</v>
      </c>
      <c r="T93" s="154"/>
      <c r="U93" s="154">
        <v>0.93315072813455302</v>
      </c>
      <c r="V93" s="154">
        <v>0.92448134374552304</v>
      </c>
      <c r="W93" s="154">
        <v>0.93315072813455302</v>
      </c>
      <c r="X93" s="154"/>
      <c r="Y93" s="154"/>
      <c r="Z93" s="154"/>
    </row>
    <row r="94" spans="1:26">
      <c r="A94" s="154" t="s">
        <v>2510</v>
      </c>
      <c r="B94" s="154" t="s">
        <v>2511</v>
      </c>
      <c r="C94" s="154"/>
      <c r="D94" s="154"/>
      <c r="E94" s="154"/>
      <c r="F94" s="154"/>
      <c r="G94" s="154"/>
      <c r="H94" s="154"/>
      <c r="I94" s="154"/>
      <c r="J94" s="154"/>
      <c r="K94" s="154"/>
      <c r="L94" s="154"/>
      <c r="M94" s="154">
        <v>365.33333333333297</v>
      </c>
      <c r="N94" s="154">
        <v>1.64756687677834</v>
      </c>
      <c r="O94" s="154">
        <v>0.92749244403032705</v>
      </c>
      <c r="P94" s="154"/>
      <c r="Q94" s="154">
        <v>320.93507143502097</v>
      </c>
      <c r="R94" s="154">
        <v>1.64756687677834</v>
      </c>
      <c r="S94" s="154">
        <v>0.92749244403032705</v>
      </c>
      <c r="T94" s="154"/>
      <c r="U94" s="154">
        <v>0.92749244403032705</v>
      </c>
      <c r="V94" s="154">
        <v>0.91876834683667996</v>
      </c>
      <c r="W94" s="154">
        <v>0.92749244403032705</v>
      </c>
      <c r="X94" s="154"/>
      <c r="Y94" s="154"/>
      <c r="Z94" s="154"/>
    </row>
    <row r="95" spans="1:26">
      <c r="A95" s="154" t="s">
        <v>2512</v>
      </c>
      <c r="B95" s="154" t="s">
        <v>2513</v>
      </c>
      <c r="C95" s="154"/>
      <c r="D95" s="154"/>
      <c r="E95" s="154"/>
      <c r="F95" s="154"/>
      <c r="G95" s="154"/>
      <c r="H95" s="154"/>
      <c r="I95" s="154"/>
      <c r="J95" s="154"/>
      <c r="K95" s="154"/>
      <c r="L95" s="154"/>
      <c r="M95" s="154">
        <v>365.33333333333297</v>
      </c>
      <c r="N95" s="154">
        <v>1.62131397469806</v>
      </c>
      <c r="O95" s="154">
        <v>0.91271345772238399</v>
      </c>
      <c r="P95" s="154"/>
      <c r="Q95" s="154">
        <v>318.18198243502098</v>
      </c>
      <c r="R95" s="154">
        <v>1.62131397469806</v>
      </c>
      <c r="S95" s="154">
        <v>0.91271345772238399</v>
      </c>
      <c r="T95" s="154"/>
      <c r="U95" s="154">
        <v>0.91271345772238399</v>
      </c>
      <c r="V95" s="154">
        <v>0.90464755699078903</v>
      </c>
      <c r="W95" s="154">
        <v>0.91271345772238399</v>
      </c>
      <c r="X95" s="154"/>
      <c r="Y95" s="154"/>
      <c r="Z95" s="154"/>
    </row>
    <row r="96" spans="1:26">
      <c r="A96" s="154" t="s">
        <v>1158</v>
      </c>
      <c r="B96" s="154" t="s">
        <v>2514</v>
      </c>
      <c r="C96" s="154"/>
      <c r="D96" s="154"/>
      <c r="E96" s="154"/>
      <c r="F96" s="154"/>
      <c r="G96" s="154"/>
      <c r="H96" s="154"/>
      <c r="I96" s="154"/>
      <c r="J96" s="154"/>
      <c r="K96" s="154"/>
      <c r="L96" s="154"/>
      <c r="M96" s="154">
        <v>365.33333333333297</v>
      </c>
      <c r="N96" s="154">
        <v>1.5736704822218199</v>
      </c>
      <c r="O96" s="154">
        <v>0.88589270774145701</v>
      </c>
      <c r="P96" s="154"/>
      <c r="Q96" s="154">
        <v>318.18198243502098</v>
      </c>
      <c r="R96" s="154">
        <v>1.5736704822218199</v>
      </c>
      <c r="S96" s="154">
        <v>0.88589270774145701</v>
      </c>
      <c r="T96" s="154"/>
      <c r="U96" s="154">
        <v>0.88589270774145701</v>
      </c>
      <c r="V96" s="154">
        <v>0.87806382937987604</v>
      </c>
      <c r="W96" s="154">
        <v>0.88589270774145701</v>
      </c>
      <c r="X96" s="154"/>
      <c r="Y96" s="154"/>
      <c r="Z96" s="154"/>
    </row>
    <row r="97" spans="1:26">
      <c r="A97" s="154" t="s">
        <v>1981</v>
      </c>
      <c r="B97" s="154" t="s">
        <v>2515</v>
      </c>
      <c r="C97" s="154"/>
      <c r="D97" s="154"/>
      <c r="E97" s="154"/>
      <c r="F97" s="154"/>
      <c r="G97" s="154"/>
      <c r="H97" s="154"/>
      <c r="I97" s="154"/>
      <c r="J97" s="154"/>
      <c r="K97" s="154"/>
      <c r="L97" s="154"/>
      <c r="M97" s="154">
        <v>365.33333333333297</v>
      </c>
      <c r="N97" s="154">
        <v>1.58753995586813</v>
      </c>
      <c r="O97" s="154">
        <v>0.89370048306817695</v>
      </c>
      <c r="P97" s="154"/>
      <c r="Q97" s="154">
        <v>317.62014843501998</v>
      </c>
      <c r="R97" s="154">
        <v>1.58753995586813</v>
      </c>
      <c r="S97" s="154">
        <v>0.89370048306817695</v>
      </c>
      <c r="T97" s="154"/>
      <c r="U97" s="154">
        <v>0.89370048306817695</v>
      </c>
      <c r="V97" s="154">
        <v>0.88590692640128699</v>
      </c>
      <c r="W97" s="154">
        <v>0.89370048306817695</v>
      </c>
      <c r="X97" s="154"/>
      <c r="Y97" s="154"/>
      <c r="Z97" s="154"/>
    </row>
    <row r="98" spans="1:26">
      <c r="A98" s="154" t="s">
        <v>2516</v>
      </c>
      <c r="B98" s="154" t="s">
        <v>2517</v>
      </c>
      <c r="C98" s="154"/>
      <c r="D98" s="154"/>
      <c r="E98" s="154"/>
      <c r="F98" s="154"/>
      <c r="G98" s="154"/>
      <c r="H98" s="154"/>
      <c r="I98" s="154"/>
      <c r="J98" s="154"/>
      <c r="K98" s="154"/>
      <c r="L98" s="154"/>
      <c r="M98" s="154">
        <v>365.33333333333297</v>
      </c>
      <c r="N98" s="154">
        <v>1.8773305141633301</v>
      </c>
      <c r="O98" s="154">
        <v>1.0568371404982499</v>
      </c>
      <c r="P98" s="154"/>
      <c r="Q98" s="154">
        <v>328.85427459859</v>
      </c>
      <c r="R98" s="154">
        <v>1.8773305141633301</v>
      </c>
      <c r="S98" s="154">
        <v>1.0568371404982499</v>
      </c>
      <c r="T98" s="154"/>
      <c r="U98" s="154">
        <v>1.0568371404982499</v>
      </c>
      <c r="V98" s="154">
        <v>1.0299960770798899</v>
      </c>
      <c r="W98" s="154">
        <v>1.0568371404982499</v>
      </c>
      <c r="X98" s="154"/>
      <c r="Y98" s="154"/>
      <c r="Z98" s="154"/>
    </row>
    <row r="99" spans="1:26">
      <c r="A99" s="154" t="s">
        <v>2518</v>
      </c>
      <c r="B99" s="154" t="s">
        <v>2519</v>
      </c>
      <c r="C99" s="154"/>
      <c r="D99" s="154"/>
      <c r="E99" s="154"/>
      <c r="F99" s="154"/>
      <c r="G99" s="154"/>
      <c r="H99" s="154"/>
      <c r="I99" s="154"/>
      <c r="J99" s="154"/>
      <c r="K99" s="154"/>
      <c r="L99" s="154"/>
      <c r="M99" s="154">
        <v>365.33333333333297</v>
      </c>
      <c r="N99" s="154">
        <v>1.8497323737877001</v>
      </c>
      <c r="O99" s="154">
        <v>1.04130085664328</v>
      </c>
      <c r="P99" s="154"/>
      <c r="Q99" s="154">
        <v>328.29181383811402</v>
      </c>
      <c r="R99" s="154">
        <v>1.8497323737877001</v>
      </c>
      <c r="S99" s="154">
        <v>1.04130085664328</v>
      </c>
      <c r="T99" s="154"/>
      <c r="U99" s="154">
        <v>1.04130085664328</v>
      </c>
      <c r="V99" s="154">
        <v>1.0149701430429701</v>
      </c>
      <c r="W99" s="154">
        <v>1.04130085664328</v>
      </c>
      <c r="X99" s="154"/>
      <c r="Y99" s="154"/>
      <c r="Z99" s="154"/>
    </row>
    <row r="100" spans="1:26">
      <c r="A100" s="154"/>
      <c r="B100" s="154"/>
      <c r="C100" s="154"/>
      <c r="D100" s="154"/>
      <c r="E100" s="154"/>
      <c r="F100" s="154"/>
      <c r="G100" s="154"/>
      <c r="H100" s="154"/>
      <c r="I100" s="154"/>
      <c r="J100" s="154"/>
      <c r="K100" s="154"/>
      <c r="L100" s="154"/>
      <c r="M100" s="154">
        <v>365.33333333333297</v>
      </c>
      <c r="N100" s="154">
        <v>1.8818348297026</v>
      </c>
      <c r="O100" s="154">
        <v>1.0593728303613399</v>
      </c>
      <c r="P100" s="154"/>
      <c r="Q100" s="154">
        <v>328.85427459859</v>
      </c>
      <c r="R100" s="154">
        <v>1.8818348297026</v>
      </c>
      <c r="S100" s="154">
        <v>1.0593728303613399</v>
      </c>
      <c r="T100" s="154"/>
      <c r="U100" s="154">
        <v>1.0593728303613399</v>
      </c>
      <c r="V100" s="154">
        <v>1.03246736665857</v>
      </c>
      <c r="W100" s="154">
        <v>1.0593728303613399</v>
      </c>
      <c r="X100" s="154"/>
      <c r="Y100" s="154"/>
      <c r="Z100" s="154"/>
    </row>
    <row r="101" spans="1:26">
      <c r="A101" s="154"/>
      <c r="B101" s="154"/>
      <c r="C101" s="154"/>
      <c r="D101" s="154"/>
      <c r="E101" s="154"/>
      <c r="F101" s="154"/>
      <c r="G101" s="154"/>
      <c r="H101" s="154"/>
      <c r="I101" s="154"/>
      <c r="J101" s="154"/>
      <c r="K101" s="154"/>
      <c r="L101" s="154"/>
      <c r="M101" s="154">
        <v>365.33333333333297</v>
      </c>
      <c r="N101" s="154">
        <v>1.73586219878197</v>
      </c>
      <c r="O101" s="154">
        <v>0.97719800995049499</v>
      </c>
      <c r="P101" s="154"/>
      <c r="Q101" s="154">
        <v>326.660740146759</v>
      </c>
      <c r="R101" s="154">
        <v>1.73586219878197</v>
      </c>
      <c r="S101" s="154">
        <v>0.97719800995049499</v>
      </c>
      <c r="T101" s="154"/>
      <c r="U101" s="154">
        <v>0.97719800995049499</v>
      </c>
      <c r="V101" s="154">
        <v>0.95280439389486304</v>
      </c>
      <c r="W101" s="154">
        <v>0.97719800995049499</v>
      </c>
      <c r="X101" s="154"/>
      <c r="Y101" s="154"/>
      <c r="Z101" s="154"/>
    </row>
    <row r="102" spans="1:26">
      <c r="A102" s="133" t="s">
        <v>2520</v>
      </c>
      <c r="B102" s="133"/>
      <c r="C102" s="154"/>
      <c r="D102" s="154"/>
      <c r="E102" s="154"/>
      <c r="F102" s="154"/>
      <c r="G102" s="154"/>
      <c r="H102" s="154"/>
      <c r="I102" s="154"/>
      <c r="J102" s="154"/>
      <c r="K102" s="154"/>
      <c r="L102" s="154"/>
      <c r="M102" s="154">
        <v>365.33333333333297</v>
      </c>
      <c r="N102" s="154">
        <v>1.75534401552278</v>
      </c>
      <c r="O102" s="154">
        <v>0.98816523566846903</v>
      </c>
      <c r="P102" s="154"/>
      <c r="Q102" s="154">
        <v>329.97922670934503</v>
      </c>
      <c r="R102" s="154">
        <v>1.75534401552278</v>
      </c>
      <c r="S102" s="154">
        <v>0.98816523566846903</v>
      </c>
      <c r="T102" s="154"/>
      <c r="U102" s="154">
        <v>0.98816523566846903</v>
      </c>
      <c r="V102" s="154">
        <v>0.96284914557568901</v>
      </c>
      <c r="W102" s="154">
        <v>0.98816523566846903</v>
      </c>
      <c r="X102" s="154"/>
      <c r="Y102" s="154"/>
      <c r="Z102" s="154"/>
    </row>
    <row r="103" spans="1:26">
      <c r="A103" s="156" t="s">
        <v>2398</v>
      </c>
      <c r="B103" s="156" t="s">
        <v>2081</v>
      </c>
      <c r="C103" s="154"/>
      <c r="D103" s="154"/>
      <c r="E103" s="154"/>
      <c r="F103" s="154"/>
      <c r="G103" s="154"/>
      <c r="H103" s="154"/>
      <c r="I103" s="154"/>
      <c r="J103" s="154"/>
      <c r="K103" s="154"/>
      <c r="L103" s="154"/>
      <c r="M103" s="154">
        <v>365.33333333333297</v>
      </c>
      <c r="N103" s="154">
        <v>1.7973897827581</v>
      </c>
      <c r="O103" s="154">
        <v>1.01183476433153</v>
      </c>
      <c r="P103" s="154"/>
      <c r="Q103" s="154">
        <v>327.72936386354797</v>
      </c>
      <c r="R103" s="154">
        <v>1.7973897827581</v>
      </c>
      <c r="S103" s="154">
        <v>1.01183476433153</v>
      </c>
      <c r="T103" s="154"/>
      <c r="U103" s="154">
        <v>1.01183476433153</v>
      </c>
      <c r="V103" s="154">
        <v>0.98636183523715204</v>
      </c>
      <c r="W103" s="154">
        <v>1.01183476433153</v>
      </c>
      <c r="X103" s="154"/>
      <c r="Y103" s="154"/>
      <c r="Z103" s="154"/>
    </row>
    <row r="104" spans="1:26">
      <c r="A104" s="154" t="s">
        <v>2280</v>
      </c>
      <c r="B104" s="154">
        <v>110</v>
      </c>
      <c r="C104" s="154"/>
      <c r="D104" s="154"/>
      <c r="E104" s="154"/>
      <c r="F104" s="154"/>
      <c r="G104" s="154"/>
      <c r="H104" s="154"/>
      <c r="I104" s="154"/>
      <c r="J104" s="154"/>
      <c r="K104" s="154"/>
      <c r="L104" s="154"/>
      <c r="M104" s="154">
        <v>365.33333333333297</v>
      </c>
      <c r="N104" s="154">
        <v>2.0870455596022901</v>
      </c>
      <c r="O104" s="154">
        <v>1.17489554697973</v>
      </c>
      <c r="P104" s="154"/>
      <c r="Q104" s="154">
        <v>335.99053269906699</v>
      </c>
      <c r="R104" s="154">
        <v>2.0870455596022901</v>
      </c>
      <c r="S104" s="154">
        <v>1.17489554697973</v>
      </c>
      <c r="T104" s="154"/>
      <c r="U104" s="154">
        <v>1.17489554697973</v>
      </c>
      <c r="V104" s="154">
        <v>1.11639896470793</v>
      </c>
      <c r="W104" s="154">
        <v>1.17489554697973</v>
      </c>
      <c r="X104" s="154"/>
      <c r="Y104" s="154"/>
      <c r="Z104" s="154"/>
    </row>
    <row r="105" spans="1:26">
      <c r="A105" s="154" t="s">
        <v>2281</v>
      </c>
      <c r="B105" s="154">
        <v>104</v>
      </c>
      <c r="C105" s="154"/>
      <c r="D105" s="154"/>
      <c r="E105" s="154"/>
      <c r="F105" s="154"/>
      <c r="G105" s="154"/>
      <c r="H105" s="154"/>
      <c r="I105" s="154"/>
      <c r="J105" s="154"/>
      <c r="K105" s="154"/>
      <c r="L105" s="154"/>
      <c r="M105" s="154">
        <v>365.33333333333297</v>
      </c>
      <c r="N105" s="154">
        <v>2.2971744006133501</v>
      </c>
      <c r="O105" s="154">
        <v>1.2931868983400501</v>
      </c>
      <c r="P105" s="154"/>
      <c r="Q105" s="154">
        <v>336.55358306845602</v>
      </c>
      <c r="R105" s="154">
        <v>2.2971744006133501</v>
      </c>
      <c r="S105" s="154">
        <v>1.2931868983400501</v>
      </c>
      <c r="T105" s="154"/>
      <c r="U105" s="154">
        <v>1.2931868983400501</v>
      </c>
      <c r="V105" s="154">
        <v>1.22866364682985</v>
      </c>
      <c r="W105" s="154">
        <v>1.2931868983400501</v>
      </c>
      <c r="X105" s="154"/>
      <c r="Y105" s="154"/>
      <c r="Z105" s="154"/>
    </row>
    <row r="106" spans="1:26">
      <c r="A106" s="154" t="s">
        <v>2105</v>
      </c>
      <c r="B106" s="154">
        <v>86</v>
      </c>
      <c r="C106" s="154"/>
      <c r="D106" s="154"/>
      <c r="E106" s="154"/>
      <c r="F106" s="154"/>
      <c r="G106" s="154"/>
      <c r="H106" s="154"/>
      <c r="I106" s="154"/>
      <c r="J106" s="154"/>
      <c r="K106" s="154"/>
      <c r="L106" s="154"/>
      <c r="M106" s="154">
        <v>365.33333333333297</v>
      </c>
      <c r="N106" s="154">
        <v>2.0503945987503198</v>
      </c>
      <c r="O106" s="154">
        <v>1.1542630071200299</v>
      </c>
      <c r="P106" s="154"/>
      <c r="Q106" s="154">
        <v>335.42749733589602</v>
      </c>
      <c r="R106" s="154">
        <v>2.0503945987503198</v>
      </c>
      <c r="S106" s="154">
        <v>1.1542630071200299</v>
      </c>
      <c r="T106" s="154"/>
      <c r="U106" s="154">
        <v>1.1542630071200299</v>
      </c>
      <c r="V106" s="154">
        <v>1.09691627214507</v>
      </c>
      <c r="W106" s="154">
        <v>1.1542630071200299</v>
      </c>
      <c r="X106" s="154"/>
      <c r="Y106" s="154"/>
      <c r="Z106" s="154"/>
    </row>
    <row r="107" spans="1:26">
      <c r="A107" s="154" t="s">
        <v>2106</v>
      </c>
      <c r="B107" s="154">
        <v>0</v>
      </c>
      <c r="C107" s="154"/>
      <c r="D107" s="154"/>
      <c r="E107" s="154"/>
      <c r="F107" s="154"/>
      <c r="G107" s="154"/>
      <c r="H107" s="154"/>
      <c r="I107" s="154"/>
      <c r="J107" s="154"/>
      <c r="K107" s="154"/>
      <c r="L107" s="154"/>
      <c r="M107" s="154">
        <v>365.33333333333297</v>
      </c>
      <c r="N107" s="154">
        <v>2.1312855932115902</v>
      </c>
      <c r="O107" s="154">
        <v>1.1998003308004099</v>
      </c>
      <c r="P107" s="154"/>
      <c r="Q107" s="154">
        <v>338.18651099653101</v>
      </c>
      <c r="R107" s="154">
        <v>2.1312855932115902</v>
      </c>
      <c r="S107" s="154">
        <v>1.1998003308004099</v>
      </c>
      <c r="T107" s="154"/>
      <c r="U107" s="154">
        <v>1.1998003308004099</v>
      </c>
      <c r="V107" s="154">
        <v>1.13956898804528</v>
      </c>
      <c r="W107" s="154">
        <v>1.1998003308004099</v>
      </c>
      <c r="X107" s="154"/>
      <c r="Y107" s="154"/>
      <c r="Z107" s="154"/>
    </row>
    <row r="108" spans="1:26">
      <c r="A108" s="154" t="s">
        <v>2107</v>
      </c>
      <c r="B108" s="154">
        <v>18</v>
      </c>
      <c r="C108" s="154"/>
      <c r="D108" s="154"/>
      <c r="E108" s="154"/>
      <c r="F108" s="154"/>
      <c r="G108" s="154"/>
      <c r="H108" s="154"/>
      <c r="I108" s="154"/>
      <c r="J108" s="154"/>
      <c r="K108" s="154"/>
      <c r="L108" s="154"/>
      <c r="M108" s="154" t="s">
        <v>2539</v>
      </c>
      <c r="N108" s="154">
        <v>2.1619992396228902</v>
      </c>
      <c r="O108" s="154">
        <v>1.21709047870069</v>
      </c>
      <c r="P108" s="154"/>
      <c r="Q108" s="154">
        <v>334.86447729169299</v>
      </c>
      <c r="R108" s="154">
        <v>2.1619992396228902</v>
      </c>
      <c r="S108" s="154">
        <v>1.21709047870069</v>
      </c>
      <c r="T108" s="154"/>
      <c r="U108" s="154">
        <v>1.21709047870069</v>
      </c>
      <c r="V108" s="154">
        <v>1.1567517934951399</v>
      </c>
      <c r="W108" s="154">
        <v>1.21709047870069</v>
      </c>
      <c r="X108" s="154"/>
      <c r="Y108" s="154"/>
      <c r="Z108" s="154"/>
    </row>
    <row r="109" spans="1:26">
      <c r="A109" s="154" t="s">
        <v>2521</v>
      </c>
      <c r="B109" s="154">
        <v>8</v>
      </c>
      <c r="C109" s="154"/>
      <c r="D109" s="154"/>
      <c r="E109" s="154"/>
      <c r="F109" s="154"/>
      <c r="G109" s="154"/>
      <c r="H109" s="154"/>
      <c r="I109" s="154"/>
      <c r="J109" s="154"/>
      <c r="K109" s="154"/>
      <c r="L109" s="154"/>
      <c r="M109" s="154"/>
      <c r="N109" s="154"/>
      <c r="O109" s="154"/>
      <c r="P109" s="154"/>
      <c r="Q109" s="154"/>
      <c r="R109" s="154"/>
      <c r="S109" s="154"/>
      <c r="T109" s="154"/>
      <c r="U109" s="154"/>
      <c r="V109" s="154"/>
      <c r="W109" s="154"/>
      <c r="X109" s="154"/>
      <c r="Y109" s="154"/>
      <c r="Z109" s="154"/>
    </row>
    <row r="110" spans="1:26">
      <c r="A110" s="154" t="s">
        <v>2522</v>
      </c>
      <c r="B110" s="154">
        <v>3</v>
      </c>
      <c r="C110" s="154"/>
      <c r="D110" s="154"/>
      <c r="E110" s="154"/>
      <c r="F110" s="154"/>
      <c r="G110" s="154"/>
      <c r="H110" s="154"/>
      <c r="I110" s="154"/>
      <c r="J110" s="154"/>
      <c r="K110" s="154"/>
      <c r="L110" s="154"/>
      <c r="M110" s="154"/>
      <c r="N110" s="154"/>
      <c r="O110" s="154"/>
      <c r="P110" s="154"/>
      <c r="Q110" s="154"/>
      <c r="R110" s="154"/>
      <c r="S110" s="154"/>
      <c r="T110" s="154"/>
      <c r="U110" s="154"/>
      <c r="V110" s="154"/>
      <c r="W110" s="154"/>
      <c r="X110" s="154"/>
      <c r="Y110" s="154"/>
      <c r="Z110" s="154"/>
    </row>
    <row r="111" spans="1:26">
      <c r="A111" s="154" t="s">
        <v>2523</v>
      </c>
      <c r="B111" s="154">
        <v>0.10956179144826704</v>
      </c>
      <c r="C111" s="154"/>
      <c r="D111" s="154"/>
      <c r="E111" s="154"/>
      <c r="F111" s="154"/>
      <c r="G111" s="154"/>
      <c r="H111" s="154"/>
      <c r="I111" s="154"/>
      <c r="J111" s="154"/>
      <c r="K111" s="154"/>
      <c r="L111" s="154"/>
      <c r="M111" s="154"/>
      <c r="N111" s="154"/>
      <c r="O111" s="154"/>
      <c r="P111" s="154"/>
      <c r="Q111" s="154"/>
      <c r="R111" s="154"/>
      <c r="S111" s="154"/>
      <c r="T111" s="154"/>
      <c r="U111" s="154"/>
      <c r="V111" s="154"/>
      <c r="W111" s="154"/>
      <c r="X111" s="154"/>
      <c r="Y111" s="154"/>
      <c r="Z111" s="154"/>
    </row>
    <row r="112" spans="1:26">
      <c r="A112" s="154" t="s">
        <v>2524</v>
      </c>
      <c r="B112" s="154">
        <v>8.0619750755135569E-2</v>
      </c>
      <c r="C112" s="154"/>
      <c r="D112" s="154"/>
      <c r="E112" s="154"/>
      <c r="F112" s="154"/>
      <c r="G112" s="154"/>
      <c r="H112" s="154"/>
      <c r="I112" s="154"/>
      <c r="J112" s="154"/>
      <c r="K112" s="154"/>
      <c r="L112" s="154"/>
      <c r="M112" s="154"/>
      <c r="N112" s="154"/>
      <c r="O112" s="154"/>
      <c r="P112" s="154"/>
      <c r="Q112" s="154"/>
      <c r="R112" s="154"/>
      <c r="S112" s="154"/>
      <c r="T112" s="154"/>
      <c r="U112" s="154"/>
      <c r="V112" s="154"/>
      <c r="W112" s="154"/>
      <c r="X112" s="154"/>
      <c r="Y112" s="154"/>
      <c r="Z112" s="154"/>
    </row>
    <row r="113" spans="1:26">
      <c r="A113" s="154" t="s">
        <v>2525</v>
      </c>
      <c r="B113" s="154">
        <v>1.0100026572644052</v>
      </c>
      <c r="C113" s="154"/>
      <c r="D113" s="154"/>
      <c r="E113" s="154"/>
      <c r="F113" s="154"/>
      <c r="G113" s="154"/>
      <c r="H113" s="154"/>
      <c r="I113" s="154"/>
      <c r="J113" s="154"/>
      <c r="K113" s="154"/>
      <c r="L113" s="154"/>
      <c r="M113" s="154"/>
      <c r="N113" s="154"/>
      <c r="O113" s="154"/>
      <c r="P113" s="154"/>
      <c r="Q113" s="154"/>
      <c r="R113" s="154"/>
      <c r="S113" s="154"/>
      <c r="T113" s="154"/>
      <c r="U113" s="154"/>
      <c r="V113" s="154"/>
      <c r="W113" s="154"/>
      <c r="X113" s="154"/>
      <c r="Y113" s="154"/>
      <c r="Z113" s="154"/>
    </row>
    <row r="114" spans="1:26">
      <c r="A114" s="154" t="s">
        <v>2526</v>
      </c>
      <c r="B114" s="154">
        <v>0.99999999999999956</v>
      </c>
      <c r="C114" s="154"/>
      <c r="D114" s="154"/>
      <c r="E114" s="154"/>
      <c r="F114" s="154"/>
      <c r="G114" s="154"/>
      <c r="H114" s="154"/>
      <c r="I114" s="154"/>
      <c r="J114" s="154"/>
      <c r="K114" s="154"/>
      <c r="L114" s="154"/>
      <c r="M114" s="154"/>
      <c r="N114" s="154"/>
      <c r="O114" s="154"/>
      <c r="P114" s="154"/>
      <c r="Q114" s="154"/>
      <c r="R114" s="154"/>
      <c r="S114" s="154"/>
      <c r="T114" s="154"/>
      <c r="U114" s="154"/>
      <c r="V114" s="154"/>
      <c r="W114" s="154"/>
      <c r="X114" s="154"/>
      <c r="Y114" s="154"/>
      <c r="Z114" s="154"/>
    </row>
    <row r="115" spans="1:26">
      <c r="A115" s="154" t="s">
        <v>2527</v>
      </c>
      <c r="B115" s="154">
        <v>1.0025459334548099</v>
      </c>
      <c r="C115" s="154"/>
      <c r="D115" s="154"/>
      <c r="E115" s="154"/>
      <c r="F115" s="154"/>
      <c r="G115" s="154"/>
      <c r="H115" s="154"/>
      <c r="I115" s="154"/>
      <c r="J115" s="154"/>
      <c r="K115" s="154"/>
      <c r="L115" s="154"/>
      <c r="M115" s="154"/>
      <c r="N115" s="154"/>
      <c r="O115" s="154"/>
      <c r="P115" s="154"/>
      <c r="Q115" s="154"/>
      <c r="R115" s="154"/>
      <c r="S115" s="154"/>
      <c r="T115" s="154"/>
      <c r="U115" s="154"/>
      <c r="V115" s="154"/>
      <c r="W115" s="154"/>
      <c r="X115" s="154"/>
      <c r="Y115" s="154"/>
      <c r="Z115" s="154"/>
    </row>
    <row r="116" spans="1:26">
      <c r="A116" s="154" t="s">
        <v>2528</v>
      </c>
      <c r="B116" s="154">
        <v>0.97460549040642053</v>
      </c>
      <c r="C116" s="154"/>
      <c r="D116" s="154"/>
      <c r="E116" s="154"/>
      <c r="F116" s="154"/>
      <c r="G116" s="154"/>
      <c r="H116" s="154"/>
      <c r="I116" s="154"/>
      <c r="J116" s="154"/>
      <c r="K116" s="154"/>
      <c r="L116" s="154"/>
      <c r="M116" s="154"/>
      <c r="N116" s="154"/>
      <c r="O116" s="154"/>
      <c r="P116" s="154"/>
      <c r="Q116" s="154"/>
      <c r="R116" s="154"/>
      <c r="S116" s="154"/>
      <c r="T116" s="154"/>
      <c r="U116" s="154"/>
      <c r="V116" s="154"/>
      <c r="W116" s="154"/>
      <c r="X116" s="154"/>
      <c r="Y116" s="154"/>
      <c r="Z116" s="154"/>
    </row>
    <row r="117" spans="1:26">
      <c r="A117" s="154" t="s">
        <v>2529</v>
      </c>
      <c r="B117" s="154" t="s">
        <v>2342</v>
      </c>
      <c r="C117" s="154"/>
      <c r="D117" s="154"/>
      <c r="E117" s="154"/>
      <c r="F117" s="154"/>
      <c r="G117" s="154"/>
      <c r="H117" s="154"/>
      <c r="I117" s="154"/>
      <c r="J117" s="154"/>
      <c r="K117" s="154"/>
      <c r="L117" s="154"/>
      <c r="M117" s="154"/>
      <c r="N117" s="154"/>
      <c r="O117" s="154"/>
      <c r="P117" s="154"/>
      <c r="Q117" s="154"/>
      <c r="R117" s="154"/>
      <c r="S117" s="154"/>
      <c r="T117" s="154"/>
      <c r="U117" s="154"/>
      <c r="V117" s="154"/>
      <c r="W117" s="154"/>
      <c r="X117" s="154"/>
      <c r="Y117" s="154"/>
      <c r="Z117" s="154"/>
    </row>
    <row r="118" spans="1:26">
      <c r="A118" s="154" t="s">
        <v>2530</v>
      </c>
      <c r="B118" s="154" t="s">
        <v>2531</v>
      </c>
      <c r="C118" s="154"/>
      <c r="D118" s="154"/>
      <c r="E118" s="154"/>
      <c r="F118" s="154"/>
      <c r="G118" s="154"/>
      <c r="H118" s="154"/>
      <c r="I118" s="154"/>
      <c r="J118" s="154"/>
      <c r="K118" s="154"/>
      <c r="L118" s="154"/>
      <c r="M118" s="154"/>
      <c r="N118" s="154"/>
      <c r="O118" s="154"/>
      <c r="P118" s="154"/>
      <c r="Q118" s="154"/>
      <c r="R118" s="154"/>
      <c r="S118" s="154"/>
      <c r="T118" s="154"/>
      <c r="U118" s="154"/>
      <c r="V118" s="154"/>
      <c r="W118" s="154"/>
      <c r="X118" s="154"/>
      <c r="Y118" s="154"/>
      <c r="Z118" s="154"/>
    </row>
    <row r="119" spans="1:26">
      <c r="A119" s="154" t="s">
        <v>2408</v>
      </c>
      <c r="B119" s="154" t="s">
        <v>2409</v>
      </c>
      <c r="C119" s="154"/>
      <c r="D119" s="154"/>
      <c r="E119" s="154"/>
      <c r="F119" s="154"/>
      <c r="G119" s="154"/>
      <c r="H119" s="154"/>
      <c r="I119" s="154"/>
      <c r="J119" s="154"/>
      <c r="K119" s="154"/>
      <c r="L119" s="154"/>
      <c r="M119" s="154"/>
      <c r="N119" s="154"/>
      <c r="O119" s="154"/>
      <c r="P119" s="154"/>
      <c r="Q119" s="154"/>
      <c r="R119" s="154"/>
      <c r="S119" s="154"/>
      <c r="T119" s="154"/>
      <c r="U119" s="154"/>
      <c r="V119" s="154"/>
      <c r="W119" s="154"/>
      <c r="X119" s="154"/>
      <c r="Y119" s="154"/>
      <c r="Z119" s="154"/>
    </row>
    <row r="120" spans="1:26">
      <c r="A120" s="154" t="s">
        <v>2410</v>
      </c>
      <c r="B120" s="154" t="s">
        <v>2532</v>
      </c>
      <c r="C120" s="154"/>
      <c r="D120" s="154"/>
      <c r="E120" s="154"/>
      <c r="F120" s="154"/>
      <c r="G120" s="154"/>
      <c r="H120" s="154"/>
      <c r="I120" s="154"/>
      <c r="J120" s="154"/>
      <c r="K120" s="154"/>
      <c r="L120" s="154"/>
      <c r="M120" s="154"/>
      <c r="N120" s="154"/>
      <c r="O120" s="154"/>
      <c r="P120" s="154"/>
      <c r="Q120" s="154"/>
      <c r="R120" s="154"/>
      <c r="S120" s="154"/>
      <c r="T120" s="154"/>
      <c r="U120" s="154"/>
      <c r="V120" s="154"/>
      <c r="W120" s="154"/>
      <c r="X120" s="154"/>
      <c r="Y120" s="154"/>
      <c r="Z120" s="154"/>
    </row>
    <row r="121" spans="1:26">
      <c r="A121" s="166" t="s">
        <v>2542</v>
      </c>
      <c r="B121" s="166" t="s">
        <v>2543</v>
      </c>
      <c r="C121" s="154"/>
      <c r="D121" s="154"/>
      <c r="E121" s="154"/>
      <c r="F121" s="154"/>
      <c r="G121" s="154"/>
      <c r="H121" s="154"/>
      <c r="I121" s="154"/>
      <c r="J121" s="154"/>
      <c r="K121" s="154"/>
      <c r="L121" s="154"/>
      <c r="M121" s="154"/>
      <c r="N121" s="154"/>
      <c r="O121" s="154"/>
      <c r="P121" s="154"/>
      <c r="Q121" s="154"/>
      <c r="R121" s="154"/>
      <c r="S121" s="154"/>
      <c r="T121" s="154"/>
      <c r="U121" s="154"/>
      <c r="V121" s="154"/>
      <c r="W121" s="154"/>
      <c r="X121" s="154"/>
      <c r="Y121" s="154"/>
      <c r="Z121" s="154"/>
    </row>
    <row r="122" spans="1:26">
      <c r="A122" s="166" t="s">
        <v>2544</v>
      </c>
      <c r="B122" s="166" t="s">
        <v>2545</v>
      </c>
      <c r="C122" s="154"/>
      <c r="D122" s="154"/>
      <c r="E122" s="154"/>
      <c r="F122" s="154"/>
      <c r="G122" s="154"/>
      <c r="H122" s="154"/>
      <c r="I122" s="154"/>
      <c r="J122" s="154"/>
      <c r="K122" s="154"/>
      <c r="L122" s="154"/>
      <c r="M122" s="154"/>
      <c r="N122" s="154"/>
      <c r="O122" s="154"/>
      <c r="P122" s="154"/>
      <c r="Q122" s="154"/>
      <c r="R122" s="154"/>
      <c r="S122" s="154"/>
      <c r="T122" s="154"/>
      <c r="U122" s="154"/>
      <c r="V122" s="154"/>
      <c r="W122" s="154"/>
      <c r="X122" s="154"/>
      <c r="Y122" s="154"/>
      <c r="Z122" s="154"/>
    </row>
    <row r="123" spans="1:26">
      <c r="A123" s="168" t="s">
        <v>2546</v>
      </c>
      <c r="B123" s="168" t="s">
        <v>2547</v>
      </c>
      <c r="C123" s="133"/>
      <c r="D123" s="133"/>
      <c r="E123" s="133"/>
      <c r="F123" s="133"/>
      <c r="G123" s="133"/>
      <c r="H123" s="133"/>
      <c r="I123" s="133"/>
      <c r="J123" s="133"/>
      <c r="K123" s="154"/>
      <c r="L123" s="154"/>
      <c r="M123" s="154"/>
      <c r="N123" s="154"/>
      <c r="O123" s="154"/>
      <c r="P123" s="154"/>
      <c r="Q123" s="154"/>
      <c r="R123" s="154"/>
      <c r="S123" s="154"/>
      <c r="T123" s="154"/>
      <c r="U123" s="154"/>
      <c r="V123" s="154"/>
      <c r="W123" s="154"/>
      <c r="X123" s="154"/>
      <c r="Y123" s="154"/>
      <c r="Z123" s="154"/>
    </row>
    <row r="124" spans="1:26">
      <c r="A124" s="166" t="s">
        <v>2408</v>
      </c>
      <c r="B124" s="166" t="s">
        <v>2548</v>
      </c>
      <c r="C124" s="158" t="s">
        <v>1982</v>
      </c>
      <c r="D124" s="158" t="s">
        <v>1772</v>
      </c>
      <c r="E124" s="158" t="s">
        <v>1983</v>
      </c>
      <c r="F124" s="158" t="s">
        <v>592</v>
      </c>
      <c r="G124" s="158" t="s">
        <v>2533</v>
      </c>
      <c r="H124" s="158" t="s">
        <v>2426</v>
      </c>
      <c r="I124" s="158" t="s">
        <v>2534</v>
      </c>
      <c r="J124" s="158" t="s">
        <v>1989</v>
      </c>
      <c r="K124" s="154"/>
      <c r="L124" s="154"/>
      <c r="M124" s="154"/>
      <c r="N124" s="154"/>
      <c r="O124" s="154"/>
      <c r="P124" s="154"/>
      <c r="Q124" s="154"/>
      <c r="R124" s="154"/>
      <c r="S124" s="154"/>
      <c r="T124" s="154"/>
      <c r="U124" s="154"/>
      <c r="V124" s="154"/>
      <c r="W124" s="154"/>
      <c r="X124" s="154"/>
      <c r="Y124" s="154"/>
      <c r="Z124" s="154"/>
    </row>
    <row r="125" spans="1:26">
      <c r="A125" s="154" t="s">
        <v>603</v>
      </c>
      <c r="B125" s="154" t="s">
        <v>1999</v>
      </c>
      <c r="C125" s="154" t="s">
        <v>1998</v>
      </c>
      <c r="D125" s="154">
        <v>80</v>
      </c>
      <c r="E125" s="154">
        <v>108.669709244323</v>
      </c>
      <c r="F125" s="154">
        <v>-0.05</v>
      </c>
      <c r="G125" s="154">
        <v>1.15999382358089</v>
      </c>
      <c r="H125" s="154">
        <v>1.15999382358089</v>
      </c>
      <c r="I125" s="154">
        <v>1.0598548896347999</v>
      </c>
      <c r="J125" s="154" t="b">
        <v>0</v>
      </c>
      <c r="K125" s="154"/>
      <c r="L125" s="154"/>
      <c r="M125" s="154"/>
      <c r="N125" s="154"/>
      <c r="O125" s="154"/>
      <c r="P125" s="154"/>
      <c r="Q125" s="154"/>
      <c r="R125" s="154"/>
      <c r="S125" s="154"/>
      <c r="T125" s="154"/>
      <c r="U125" s="154"/>
      <c r="V125" s="154"/>
      <c r="W125" s="154"/>
      <c r="X125" s="154"/>
      <c r="Y125" s="154"/>
      <c r="Z125" s="154"/>
    </row>
    <row r="126" spans="1:26">
      <c r="A126" s="154" t="s">
        <v>605</v>
      </c>
      <c r="B126" s="154" t="s">
        <v>1999</v>
      </c>
      <c r="C126" s="154" t="s">
        <v>1998</v>
      </c>
      <c r="D126" s="154">
        <v>80</v>
      </c>
      <c r="E126" s="154">
        <v>109.229609981511</v>
      </c>
      <c r="F126" s="154">
        <v>-5.5E-2</v>
      </c>
      <c r="G126" s="154">
        <v>1.1753842085866799</v>
      </c>
      <c r="H126" s="154">
        <v>1.1753842085866799</v>
      </c>
      <c r="I126" s="154">
        <v>1.0735489817816</v>
      </c>
      <c r="J126" s="154" t="b">
        <v>0</v>
      </c>
      <c r="K126" s="154"/>
      <c r="L126" s="154"/>
      <c r="M126" s="154"/>
      <c r="N126" s="154"/>
      <c r="O126" s="154"/>
      <c r="P126" s="154"/>
      <c r="Q126" s="154"/>
      <c r="R126" s="154"/>
      <c r="S126" s="154"/>
      <c r="T126" s="154"/>
      <c r="U126" s="154"/>
      <c r="V126" s="154"/>
      <c r="W126" s="154"/>
      <c r="X126" s="154"/>
      <c r="Y126" s="154"/>
      <c r="Z126" s="154"/>
    </row>
    <row r="127" spans="1:26">
      <c r="A127" s="154" t="s">
        <v>606</v>
      </c>
      <c r="B127" s="154" t="s">
        <v>1999</v>
      </c>
      <c r="C127" s="154" t="s">
        <v>1998</v>
      </c>
      <c r="D127" s="154">
        <v>80</v>
      </c>
      <c r="E127" s="154">
        <v>113.109650695185</v>
      </c>
      <c r="F127" s="154">
        <v>-3.3000000000000002E-2</v>
      </c>
      <c r="G127" s="154">
        <v>1.0399209407733201</v>
      </c>
      <c r="H127" s="154">
        <v>1.0399209407733201</v>
      </c>
      <c r="I127" s="154">
        <v>0.94761563576876895</v>
      </c>
      <c r="J127" s="154" t="b">
        <v>0</v>
      </c>
      <c r="K127" s="154"/>
      <c r="L127" s="154"/>
      <c r="M127" s="154"/>
      <c r="N127" s="154"/>
      <c r="O127" s="154"/>
      <c r="P127" s="154"/>
      <c r="Q127" s="154"/>
      <c r="R127" s="154"/>
      <c r="S127" s="154"/>
      <c r="T127" s="154"/>
      <c r="U127" s="154"/>
      <c r="V127" s="154"/>
      <c r="W127" s="154"/>
      <c r="X127" s="154"/>
      <c r="Y127" s="154"/>
      <c r="Z127" s="154"/>
    </row>
    <row r="128" spans="1:26">
      <c r="A128" s="154" t="s">
        <v>607</v>
      </c>
      <c r="B128" s="154" t="s">
        <v>1999</v>
      </c>
      <c r="C128" s="154" t="s">
        <v>1998</v>
      </c>
      <c r="D128" s="154">
        <v>80</v>
      </c>
      <c r="E128" s="154">
        <v>149.73824816216</v>
      </c>
      <c r="F128" s="154">
        <v>-7.4999999999999997E-2</v>
      </c>
      <c r="G128" s="154">
        <v>1.0159983053336901</v>
      </c>
      <c r="H128" s="154">
        <v>1.0159983053336901</v>
      </c>
      <c r="I128" s="154">
        <v>0.90867105090731104</v>
      </c>
      <c r="J128" s="154" t="b">
        <v>0</v>
      </c>
      <c r="K128" s="154"/>
      <c r="L128" s="154"/>
      <c r="M128" s="154"/>
      <c r="N128" s="154"/>
      <c r="O128" s="154"/>
      <c r="P128" s="154"/>
      <c r="Q128" s="154"/>
      <c r="R128" s="154"/>
      <c r="S128" s="154"/>
      <c r="T128" s="154"/>
      <c r="U128" s="154"/>
      <c r="V128" s="154"/>
      <c r="W128" s="154"/>
      <c r="X128" s="154"/>
      <c r="Y128" s="154"/>
      <c r="Z128" s="154"/>
    </row>
    <row r="129" spans="1:26">
      <c r="A129" s="154" t="s">
        <v>608</v>
      </c>
      <c r="B129" s="154" t="s">
        <v>1999</v>
      </c>
      <c r="C129" s="154" t="s">
        <v>1998</v>
      </c>
      <c r="D129" s="154">
        <v>80</v>
      </c>
      <c r="E129" s="154">
        <v>116.95802495999</v>
      </c>
      <c r="F129" s="154">
        <v>-3.5999999999999997E-2</v>
      </c>
      <c r="G129" s="154">
        <v>1.02025744101284</v>
      </c>
      <c r="H129" s="154">
        <v>1.02025744101284</v>
      </c>
      <c r="I129" s="154">
        <v>0.92762715546896901</v>
      </c>
      <c r="J129" s="154" t="b">
        <v>0</v>
      </c>
      <c r="K129" s="154"/>
      <c r="L129" s="154"/>
      <c r="M129" s="154"/>
      <c r="N129" s="154"/>
      <c r="O129" s="154"/>
      <c r="P129" s="154"/>
      <c r="Q129" s="154"/>
      <c r="R129" s="154"/>
      <c r="S129" s="154"/>
      <c r="T129" s="154"/>
      <c r="U129" s="154"/>
      <c r="V129" s="154"/>
      <c r="W129" s="154"/>
      <c r="X129" s="154"/>
      <c r="Y129" s="154"/>
      <c r="Z129" s="154"/>
    </row>
    <row r="130" spans="1:26">
      <c r="A130" s="154" t="s">
        <v>609</v>
      </c>
      <c r="B130" s="154" t="s">
        <v>1999</v>
      </c>
      <c r="C130" s="154" t="s">
        <v>1998</v>
      </c>
      <c r="D130" s="154">
        <v>80</v>
      </c>
      <c r="E130" s="154">
        <v>116.392420202586</v>
      </c>
      <c r="F130" s="154">
        <v>-4.8000000000000001E-2</v>
      </c>
      <c r="G130" s="154">
        <v>1.04800583599547</v>
      </c>
      <c r="H130" s="154">
        <v>1.04800583599547</v>
      </c>
      <c r="I130" s="154">
        <v>0.95316408446388601</v>
      </c>
      <c r="J130" s="154" t="b">
        <v>0</v>
      </c>
      <c r="K130" s="154"/>
      <c r="L130" s="154"/>
      <c r="M130" s="154"/>
      <c r="N130" s="154"/>
      <c r="O130" s="154"/>
      <c r="P130" s="154"/>
      <c r="Q130" s="154"/>
      <c r="R130" s="154"/>
      <c r="S130" s="154"/>
      <c r="T130" s="154"/>
      <c r="U130" s="154"/>
      <c r="V130" s="154"/>
      <c r="W130" s="154"/>
      <c r="X130" s="154"/>
      <c r="Y130" s="154"/>
      <c r="Z130" s="154"/>
    </row>
    <row r="131" spans="1:26">
      <c r="A131" s="154" t="s">
        <v>610</v>
      </c>
      <c r="B131" s="154" t="s">
        <v>1999</v>
      </c>
      <c r="C131" s="154" t="s">
        <v>1998</v>
      </c>
      <c r="D131" s="154">
        <v>80</v>
      </c>
      <c r="E131" s="154">
        <v>149.73824816216</v>
      </c>
      <c r="F131" s="154">
        <v>-7.0999999999999994E-2</v>
      </c>
      <c r="G131" s="154">
        <v>1.0192628484025801</v>
      </c>
      <c r="H131" s="154">
        <v>1.0192628484025801</v>
      </c>
      <c r="I131" s="154">
        <v>0.91159073666423396</v>
      </c>
      <c r="J131" s="154" t="b">
        <v>0</v>
      </c>
      <c r="K131" s="154"/>
      <c r="L131" s="154"/>
      <c r="M131" s="154"/>
      <c r="N131" s="154"/>
      <c r="O131" s="154"/>
      <c r="P131" s="154"/>
      <c r="Q131" s="154"/>
      <c r="R131" s="154"/>
      <c r="S131" s="154"/>
      <c r="T131" s="154"/>
      <c r="U131" s="154"/>
      <c r="V131" s="154"/>
      <c r="W131" s="154"/>
      <c r="X131" s="154"/>
      <c r="Y131" s="154"/>
      <c r="Z131" s="154"/>
    </row>
    <row r="132" spans="1:26">
      <c r="A132" s="154" t="s">
        <v>611</v>
      </c>
      <c r="B132" s="154" t="s">
        <v>1999</v>
      </c>
      <c r="C132" s="154" t="s">
        <v>1998</v>
      </c>
      <c r="D132" s="154">
        <v>80</v>
      </c>
      <c r="E132" s="154">
        <v>80.747335277052002</v>
      </c>
      <c r="F132" s="154">
        <v>-2.7E-2</v>
      </c>
      <c r="G132" s="154">
        <v>1.1716767223862801</v>
      </c>
      <c r="H132" s="154">
        <v>1.1716767223862801</v>
      </c>
      <c r="I132" s="154">
        <v>1.0919253887367699</v>
      </c>
      <c r="J132" s="154" t="b">
        <v>0</v>
      </c>
      <c r="K132" s="154"/>
      <c r="L132" s="154"/>
      <c r="M132" s="154"/>
      <c r="N132" s="154"/>
      <c r="O132" s="154"/>
      <c r="P132" s="154"/>
      <c r="Q132" s="154"/>
      <c r="R132" s="154"/>
      <c r="S132" s="154"/>
      <c r="T132" s="154"/>
      <c r="U132" s="154"/>
      <c r="V132" s="154"/>
      <c r="W132" s="154"/>
      <c r="X132" s="154"/>
      <c r="Y132" s="154"/>
      <c r="Z132" s="154"/>
    </row>
    <row r="133" spans="1:26">
      <c r="A133" s="154" t="s">
        <v>612</v>
      </c>
      <c r="B133" s="154" t="s">
        <v>1999</v>
      </c>
      <c r="C133" s="154" t="s">
        <v>1998</v>
      </c>
      <c r="D133" s="154">
        <v>80</v>
      </c>
      <c r="E133" s="154">
        <v>75.772394947606003</v>
      </c>
      <c r="F133" s="154">
        <v>-2.5999999999999999E-2</v>
      </c>
      <c r="G133" s="154">
        <v>1.2083000608471599</v>
      </c>
      <c r="H133" s="154">
        <v>1.2083000608471599</v>
      </c>
      <c r="I133" s="154">
        <v>1.1308374793471401</v>
      </c>
      <c r="J133" s="154" t="b">
        <v>0</v>
      </c>
      <c r="K133" s="154"/>
      <c r="L133" s="154"/>
      <c r="M133" s="154"/>
      <c r="N133" s="154"/>
      <c r="O133" s="154"/>
      <c r="P133" s="154"/>
      <c r="Q133" s="154"/>
      <c r="R133" s="154"/>
      <c r="S133" s="154"/>
      <c r="T133" s="154"/>
      <c r="U133" s="154"/>
      <c r="V133" s="154"/>
      <c r="W133" s="154"/>
      <c r="X133" s="154"/>
      <c r="Y133" s="154"/>
      <c r="Z133" s="154"/>
    </row>
    <row r="134" spans="1:26">
      <c r="A134" s="154" t="s">
        <v>613</v>
      </c>
      <c r="B134" s="154" t="s">
        <v>1999</v>
      </c>
      <c r="C134" s="154" t="s">
        <v>1998</v>
      </c>
      <c r="D134" s="154">
        <v>80</v>
      </c>
      <c r="E134" s="154">
        <v>67.303353633146997</v>
      </c>
      <c r="F134" s="154">
        <v>1E-3</v>
      </c>
      <c r="G134" s="154">
        <v>1.13826683364875</v>
      </c>
      <c r="H134" s="154">
        <v>1.13826683364875</v>
      </c>
      <c r="I134" s="154">
        <v>1.0737406632023401</v>
      </c>
      <c r="J134" s="154" t="b">
        <v>0</v>
      </c>
      <c r="K134" s="154"/>
      <c r="L134" s="154"/>
      <c r="M134" s="154"/>
      <c r="N134" s="154"/>
      <c r="O134" s="154"/>
      <c r="P134" s="154"/>
      <c r="Q134" s="154"/>
      <c r="R134" s="154"/>
      <c r="S134" s="154"/>
      <c r="T134" s="154"/>
      <c r="U134" s="154"/>
      <c r="V134" s="154"/>
      <c r="W134" s="154"/>
      <c r="X134" s="154"/>
      <c r="Y134" s="154"/>
      <c r="Z134" s="154"/>
    </row>
    <row r="135" spans="1:26">
      <c r="A135" s="154" t="s">
        <v>614</v>
      </c>
      <c r="B135" s="154" t="s">
        <v>1999</v>
      </c>
      <c r="C135" s="154" t="s">
        <v>1998</v>
      </c>
      <c r="D135" s="154">
        <v>80</v>
      </c>
      <c r="E135" s="154">
        <v>74.620793318286005</v>
      </c>
      <c r="F135" s="154">
        <v>-1.7999999999999999E-2</v>
      </c>
      <c r="G135" s="154">
        <v>1.1223999568373499</v>
      </c>
      <c r="H135" s="154">
        <v>1.1223999568373499</v>
      </c>
      <c r="I135" s="154">
        <v>1.0515168309273799</v>
      </c>
      <c r="J135" s="154" t="b">
        <v>0</v>
      </c>
      <c r="K135" s="154"/>
      <c r="L135" s="154"/>
      <c r="M135" s="154"/>
      <c r="N135" s="154"/>
      <c r="O135" s="154"/>
      <c r="P135" s="154"/>
      <c r="Q135" s="154"/>
      <c r="R135" s="154"/>
      <c r="S135" s="154"/>
      <c r="T135" s="154"/>
      <c r="U135" s="154"/>
      <c r="V135" s="154"/>
      <c r="W135" s="154"/>
      <c r="X135" s="154"/>
      <c r="Y135" s="154"/>
      <c r="Z135" s="154"/>
    </row>
    <row r="136" spans="1:26">
      <c r="A136" s="154" t="s">
        <v>615</v>
      </c>
      <c r="B136" s="154" t="s">
        <v>1999</v>
      </c>
      <c r="C136" s="154" t="s">
        <v>1998</v>
      </c>
      <c r="D136" s="154">
        <v>80</v>
      </c>
      <c r="E136" s="154">
        <v>75.772394947606003</v>
      </c>
      <c r="F136" s="154">
        <v>-2.5999999999999999E-2</v>
      </c>
      <c r="G136" s="154">
        <v>1.13427786832708</v>
      </c>
      <c r="H136" s="154">
        <v>1.13427786832708</v>
      </c>
      <c r="I136" s="154">
        <v>1.0615607555286699</v>
      </c>
      <c r="J136" s="154" t="b">
        <v>0</v>
      </c>
      <c r="K136" s="154"/>
      <c r="L136" s="154"/>
      <c r="M136" s="154"/>
      <c r="N136" s="154"/>
      <c r="O136" s="154"/>
      <c r="P136" s="154"/>
      <c r="Q136" s="154"/>
      <c r="R136" s="154"/>
      <c r="S136" s="154"/>
      <c r="T136" s="154"/>
      <c r="U136" s="154"/>
      <c r="V136" s="154"/>
      <c r="W136" s="154"/>
      <c r="X136" s="154"/>
      <c r="Y136" s="154"/>
      <c r="Z136" s="154"/>
    </row>
    <row r="137" spans="1:26">
      <c r="A137" s="154" t="s">
        <v>616</v>
      </c>
      <c r="B137" s="154" t="s">
        <v>1999</v>
      </c>
      <c r="C137" s="154" t="s">
        <v>1998</v>
      </c>
      <c r="D137" s="154">
        <v>80</v>
      </c>
      <c r="E137" s="154">
        <v>81.330299659950995</v>
      </c>
      <c r="F137" s="154">
        <v>-1.2E-2</v>
      </c>
      <c r="G137" s="154">
        <v>1.0550140713223</v>
      </c>
      <c r="H137" s="154">
        <v>1.0550140713223</v>
      </c>
      <c r="I137" s="154">
        <v>0.98273231950765605</v>
      </c>
      <c r="J137" s="154" t="b">
        <v>0</v>
      </c>
      <c r="K137" s="154"/>
      <c r="L137" s="154"/>
      <c r="M137" s="154"/>
      <c r="N137" s="154"/>
      <c r="O137" s="154"/>
      <c r="P137" s="154"/>
      <c r="Q137" s="154"/>
      <c r="R137" s="154"/>
      <c r="S137" s="154"/>
      <c r="T137" s="154"/>
      <c r="U137" s="154"/>
      <c r="V137" s="154"/>
      <c r="W137" s="154"/>
      <c r="X137" s="154"/>
      <c r="Y137" s="154"/>
      <c r="Z137" s="154"/>
    </row>
    <row r="138" spans="1:26">
      <c r="A138" s="154" t="s">
        <v>617</v>
      </c>
      <c r="B138" s="154" t="s">
        <v>1999</v>
      </c>
      <c r="C138" s="154" t="s">
        <v>1998</v>
      </c>
      <c r="D138" s="154">
        <v>64.5833333333333</v>
      </c>
      <c r="E138" s="154">
        <v>6.6892269446740302</v>
      </c>
      <c r="F138" s="154">
        <v>0.13700000000000001</v>
      </c>
      <c r="G138" s="154">
        <v>0.74377527599154003</v>
      </c>
      <c r="H138" s="154">
        <v>0.74377527599154003</v>
      </c>
      <c r="I138" s="154">
        <v>0.86709134330330395</v>
      </c>
      <c r="J138" s="154" t="b">
        <v>0</v>
      </c>
      <c r="K138" s="154"/>
      <c r="L138" s="154"/>
      <c r="M138" s="154"/>
      <c r="N138" s="154"/>
      <c r="O138" s="154"/>
      <c r="P138" s="154"/>
      <c r="Q138" s="154"/>
      <c r="R138" s="154"/>
      <c r="S138" s="154"/>
      <c r="T138" s="154"/>
      <c r="U138" s="154"/>
      <c r="V138" s="154"/>
      <c r="W138" s="154"/>
      <c r="X138" s="154"/>
      <c r="Y138" s="154"/>
      <c r="Z138" s="154"/>
    </row>
    <row r="139" spans="1:26">
      <c r="A139" s="154" t="s">
        <v>618</v>
      </c>
      <c r="B139" s="154" t="s">
        <v>1999</v>
      </c>
      <c r="C139" s="154" t="s">
        <v>1998</v>
      </c>
      <c r="D139" s="154">
        <v>64.5833333333333</v>
      </c>
      <c r="E139" s="154">
        <v>14.391786013197001</v>
      </c>
      <c r="F139" s="154">
        <v>6.0999999999999999E-2</v>
      </c>
      <c r="G139" s="154">
        <v>1.0710922770206699</v>
      </c>
      <c r="H139" s="154">
        <v>1.0710922770206699</v>
      </c>
      <c r="I139" s="154">
        <v>1.1865291044833099</v>
      </c>
      <c r="J139" s="154" t="b">
        <v>0</v>
      </c>
      <c r="K139" s="154"/>
      <c r="L139" s="154"/>
      <c r="M139" s="154"/>
      <c r="N139" s="154"/>
      <c r="O139" s="154"/>
      <c r="P139" s="154"/>
      <c r="Q139" s="154"/>
      <c r="R139" s="154"/>
      <c r="S139" s="154"/>
      <c r="T139" s="154"/>
      <c r="U139" s="154"/>
      <c r="V139" s="154"/>
      <c r="W139" s="154"/>
      <c r="X139" s="154"/>
      <c r="Y139" s="154"/>
      <c r="Z139" s="154"/>
    </row>
    <row r="140" spans="1:26">
      <c r="A140" s="154" t="s">
        <v>619</v>
      </c>
      <c r="B140" s="154" t="s">
        <v>1999</v>
      </c>
      <c r="C140" s="154" t="s">
        <v>1998</v>
      </c>
      <c r="D140" s="154">
        <v>64.5833333333333</v>
      </c>
      <c r="E140" s="154">
        <v>6.1197360989259604</v>
      </c>
      <c r="F140" s="154">
        <v>7.9000000000000001E-2</v>
      </c>
      <c r="G140" s="154">
        <v>1.0486827405396599</v>
      </c>
      <c r="H140" s="154">
        <v>1.0486827405396599</v>
      </c>
      <c r="I140" s="154">
        <v>1.22982176174223</v>
      </c>
      <c r="J140" s="154" t="b">
        <v>0</v>
      </c>
      <c r="K140" s="154"/>
      <c r="L140" s="154"/>
      <c r="M140" s="154"/>
      <c r="N140" s="154"/>
      <c r="O140" s="154"/>
      <c r="P140" s="154"/>
      <c r="Q140" s="154"/>
      <c r="R140" s="154"/>
      <c r="S140" s="154"/>
      <c r="T140" s="154"/>
      <c r="U140" s="154"/>
      <c r="V140" s="154"/>
      <c r="W140" s="154"/>
      <c r="X140" s="154"/>
      <c r="Y140" s="154"/>
      <c r="Z140" s="154"/>
    </row>
    <row r="141" spans="1:26">
      <c r="A141" s="154" t="s">
        <v>620</v>
      </c>
      <c r="B141" s="154" t="s">
        <v>1999</v>
      </c>
      <c r="C141" s="154" t="s">
        <v>1998</v>
      </c>
      <c r="D141" s="154">
        <v>64.5833333333333</v>
      </c>
      <c r="E141" s="154">
        <v>6.6892269446740302</v>
      </c>
      <c r="F141" s="154">
        <v>7.4999999999999997E-2</v>
      </c>
      <c r="G141" s="154">
        <v>1.06039345056342</v>
      </c>
      <c r="H141" s="154">
        <v>1.06039345056342</v>
      </c>
      <c r="I141" s="154">
        <v>1.23620401371008</v>
      </c>
      <c r="J141" s="154" t="b">
        <v>0</v>
      </c>
      <c r="K141" s="154"/>
      <c r="L141" s="154"/>
      <c r="M141" s="154"/>
      <c r="N141" s="154"/>
      <c r="O141" s="154"/>
      <c r="P141" s="154"/>
      <c r="Q141" s="154"/>
      <c r="R141" s="154"/>
      <c r="S141" s="154"/>
      <c r="T141" s="154"/>
      <c r="U141" s="154"/>
      <c r="V141" s="154"/>
      <c r="W141" s="154"/>
      <c r="X141" s="154"/>
      <c r="Y141" s="154"/>
      <c r="Z141" s="154"/>
    </row>
    <row r="142" spans="1:26">
      <c r="A142" s="154" t="s">
        <v>621</v>
      </c>
      <c r="B142" s="154" t="s">
        <v>1999</v>
      </c>
      <c r="C142" s="154" t="s">
        <v>1998</v>
      </c>
      <c r="D142" s="154">
        <v>64.5833333333333</v>
      </c>
      <c r="E142" s="154">
        <v>12.720290447549999</v>
      </c>
      <c r="F142" s="154">
        <v>0.107</v>
      </c>
      <c r="G142" s="154">
        <v>0.82452960021178701</v>
      </c>
      <c r="H142" s="154">
        <v>0.82452960021178701</v>
      </c>
      <c r="I142" s="154">
        <v>0.92093822766904199</v>
      </c>
      <c r="J142" s="154" t="b">
        <v>0</v>
      </c>
      <c r="K142" s="154"/>
      <c r="L142" s="154"/>
      <c r="M142" s="154"/>
      <c r="N142" s="154"/>
      <c r="O142" s="154"/>
      <c r="P142" s="154"/>
      <c r="Q142" s="154"/>
      <c r="R142" s="154"/>
      <c r="S142" s="154"/>
      <c r="T142" s="154"/>
      <c r="U142" s="154"/>
      <c r="V142" s="154"/>
      <c r="W142" s="154"/>
      <c r="X142" s="154"/>
      <c r="Y142" s="154"/>
      <c r="Z142" s="154"/>
    </row>
    <row r="143" spans="1:26">
      <c r="A143" s="154" t="s">
        <v>622</v>
      </c>
      <c r="B143" s="154" t="s">
        <v>1999</v>
      </c>
      <c r="C143" s="154" t="s">
        <v>1998</v>
      </c>
      <c r="D143" s="154">
        <v>64.5833333333333</v>
      </c>
      <c r="E143" s="154">
        <v>14.942634646710999</v>
      </c>
      <c r="F143" s="154">
        <v>9.2999999999999999E-2</v>
      </c>
      <c r="G143" s="154">
        <v>0.86839868235252804</v>
      </c>
      <c r="H143" s="154">
        <v>0.86839868235252804</v>
      </c>
      <c r="I143" s="154">
        <v>0.95958555713110005</v>
      </c>
      <c r="J143" s="154" t="b">
        <v>0</v>
      </c>
      <c r="K143" s="154"/>
      <c r="L143" s="154"/>
      <c r="M143" s="154"/>
      <c r="N143" s="154"/>
      <c r="O143" s="154"/>
      <c r="P143" s="154"/>
      <c r="Q143" s="154"/>
      <c r="R143" s="154"/>
      <c r="S143" s="154"/>
      <c r="T143" s="154"/>
      <c r="U143" s="154"/>
      <c r="V143" s="154"/>
      <c r="W143" s="154"/>
      <c r="X143" s="154"/>
      <c r="Y143" s="154"/>
      <c r="Z143" s="154"/>
    </row>
    <row r="144" spans="1:26">
      <c r="A144" s="154" t="s">
        <v>623</v>
      </c>
      <c r="B144" s="154" t="s">
        <v>1999</v>
      </c>
      <c r="C144" s="154" t="s">
        <v>1998</v>
      </c>
      <c r="D144" s="154">
        <v>64.5833333333333</v>
      </c>
      <c r="E144" s="154">
        <v>15.496278620101</v>
      </c>
      <c r="F144" s="154">
        <v>9.1999999999999998E-2</v>
      </c>
      <c r="G144" s="154">
        <v>0.87048113523873705</v>
      </c>
      <c r="H144" s="154">
        <v>0.87048113523873705</v>
      </c>
      <c r="I144" s="154">
        <v>0.95955767327094399</v>
      </c>
      <c r="J144" s="154" t="b">
        <v>0</v>
      </c>
      <c r="K144" s="154"/>
      <c r="L144" s="154"/>
      <c r="M144" s="154"/>
      <c r="N144" s="154"/>
      <c r="O144" s="154"/>
      <c r="P144" s="154"/>
      <c r="Q144" s="154"/>
      <c r="R144" s="154"/>
      <c r="S144" s="154"/>
      <c r="T144" s="154"/>
      <c r="U144" s="154"/>
      <c r="V144" s="154"/>
      <c r="W144" s="154"/>
      <c r="X144" s="154"/>
      <c r="Y144" s="154"/>
      <c r="Z144" s="154"/>
    </row>
    <row r="145" spans="1:26">
      <c r="A145" s="154" t="s">
        <v>624</v>
      </c>
      <c r="B145" s="154" t="s">
        <v>1999</v>
      </c>
      <c r="C145" s="154" t="s">
        <v>1998</v>
      </c>
      <c r="D145" s="154">
        <v>64.5833333333333</v>
      </c>
      <c r="E145" s="154">
        <v>11.6449695839671</v>
      </c>
      <c r="F145" s="154">
        <v>7.2999999999999995E-2</v>
      </c>
      <c r="G145" s="154">
        <v>1.0001445816621599</v>
      </c>
      <c r="H145" s="154">
        <v>1.0001445816621599</v>
      </c>
      <c r="I145" s="154">
        <v>1.12368094127165</v>
      </c>
      <c r="J145" s="154" t="b">
        <v>0</v>
      </c>
      <c r="K145" s="154"/>
      <c r="L145" s="154"/>
      <c r="M145" s="154"/>
      <c r="N145" s="154"/>
      <c r="O145" s="154"/>
      <c r="P145" s="154"/>
      <c r="Q145" s="154"/>
      <c r="R145" s="154"/>
      <c r="S145" s="154"/>
      <c r="T145" s="154"/>
      <c r="U145" s="154"/>
      <c r="V145" s="154"/>
      <c r="W145" s="154"/>
      <c r="X145" s="154"/>
      <c r="Y145" s="154"/>
      <c r="Z145" s="154"/>
    </row>
    <row r="146" spans="1:26">
      <c r="A146" s="154" t="s">
        <v>625</v>
      </c>
      <c r="B146" s="154" t="s">
        <v>1999</v>
      </c>
      <c r="C146" s="154" t="s">
        <v>1998</v>
      </c>
      <c r="D146" s="154">
        <v>64.5833333333333</v>
      </c>
      <c r="E146" s="154">
        <v>12.181147826038</v>
      </c>
      <c r="F146" s="154">
        <v>7.1999999999999995E-2</v>
      </c>
      <c r="G146" s="154">
        <v>1.0103869401442001</v>
      </c>
      <c r="H146" s="154">
        <v>1.0103869401442001</v>
      </c>
      <c r="I146" s="154">
        <v>1.13178849233156</v>
      </c>
      <c r="J146" s="154" t="b">
        <v>0</v>
      </c>
      <c r="K146" s="154"/>
      <c r="L146" s="154"/>
      <c r="M146" s="154"/>
      <c r="N146" s="154"/>
      <c r="O146" s="154"/>
      <c r="P146" s="154"/>
      <c r="Q146" s="154"/>
      <c r="R146" s="154"/>
      <c r="S146" s="154"/>
      <c r="T146" s="154"/>
      <c r="U146" s="154"/>
      <c r="V146" s="154"/>
      <c r="W146" s="154"/>
      <c r="X146" s="154"/>
      <c r="Y146" s="154"/>
      <c r="Z146" s="154"/>
    </row>
    <row r="147" spans="1:26">
      <c r="A147" s="154" t="s">
        <v>626</v>
      </c>
      <c r="B147" s="154" t="s">
        <v>1999</v>
      </c>
      <c r="C147" s="154" t="s">
        <v>1998</v>
      </c>
      <c r="D147" s="154">
        <v>64.5833333333333</v>
      </c>
      <c r="E147" s="154">
        <v>12.720290447549999</v>
      </c>
      <c r="F147" s="154">
        <v>6.8000000000000005E-2</v>
      </c>
      <c r="G147" s="154">
        <v>1.0350671171611101</v>
      </c>
      <c r="H147" s="154">
        <v>1.0350671171611101</v>
      </c>
      <c r="I147" s="154">
        <v>1.1560929724681901</v>
      </c>
      <c r="J147" s="154" t="b">
        <v>0</v>
      </c>
      <c r="K147" s="154"/>
      <c r="L147" s="154"/>
      <c r="M147" s="154"/>
      <c r="N147" s="154"/>
      <c r="O147" s="154"/>
      <c r="P147" s="154"/>
      <c r="Q147" s="154"/>
      <c r="R147" s="154"/>
      <c r="S147" s="154"/>
      <c r="T147" s="154"/>
      <c r="U147" s="154"/>
      <c r="V147" s="154"/>
      <c r="W147" s="154"/>
      <c r="X147" s="154"/>
      <c r="Y147" s="154"/>
      <c r="Z147" s="154"/>
    </row>
    <row r="148" spans="1:26">
      <c r="A148" s="154" t="s">
        <v>627</v>
      </c>
      <c r="B148" s="154" t="s">
        <v>1999</v>
      </c>
      <c r="C148" s="154" t="s">
        <v>1998</v>
      </c>
      <c r="D148" s="154">
        <v>64.5833333333333</v>
      </c>
      <c r="E148" s="154">
        <v>22.738171226725999</v>
      </c>
      <c r="F148" s="154">
        <v>7.6999999999999999E-2</v>
      </c>
      <c r="G148" s="154">
        <v>0.90614741299136303</v>
      </c>
      <c r="H148" s="154">
        <v>0.90614741299136303</v>
      </c>
      <c r="I148" s="154">
        <v>0.97367539252842905</v>
      </c>
      <c r="J148" s="154" t="b">
        <v>0</v>
      </c>
      <c r="K148" s="154"/>
      <c r="L148" s="154"/>
      <c r="M148" s="154"/>
      <c r="N148" s="154"/>
      <c r="O148" s="154"/>
      <c r="P148" s="154"/>
      <c r="Q148" s="154"/>
      <c r="R148" s="154"/>
      <c r="S148" s="154"/>
      <c r="T148" s="154"/>
      <c r="U148" s="154"/>
      <c r="V148" s="154"/>
      <c r="W148" s="154"/>
      <c r="X148" s="154"/>
      <c r="Y148" s="154"/>
      <c r="Z148" s="154"/>
    </row>
    <row r="149" spans="1:26">
      <c r="A149" s="154" t="s">
        <v>628</v>
      </c>
      <c r="B149" s="154" t="s">
        <v>1999</v>
      </c>
      <c r="C149" s="154" t="s">
        <v>1998</v>
      </c>
      <c r="D149" s="154">
        <v>64.5833333333333</v>
      </c>
      <c r="E149" s="154">
        <v>23.839287782165002</v>
      </c>
      <c r="F149" s="154">
        <v>7.0000000000000007E-2</v>
      </c>
      <c r="G149" s="154">
        <v>0.93588881600922702</v>
      </c>
      <c r="H149" s="154">
        <v>0.93588881600922702</v>
      </c>
      <c r="I149" s="154">
        <v>1.0024693233388799</v>
      </c>
      <c r="J149" s="154" t="b">
        <v>0</v>
      </c>
      <c r="K149" s="154"/>
      <c r="L149" s="154"/>
      <c r="M149" s="154"/>
      <c r="N149" s="154"/>
      <c r="O149" s="154"/>
      <c r="P149" s="154"/>
      <c r="Q149" s="154"/>
      <c r="R149" s="154"/>
      <c r="S149" s="154"/>
      <c r="T149" s="154"/>
      <c r="U149" s="154"/>
      <c r="V149" s="154"/>
      <c r="W149" s="154"/>
      <c r="X149" s="154"/>
      <c r="Y149" s="154"/>
      <c r="Z149" s="154"/>
    </row>
    <row r="150" spans="1:26">
      <c r="A150" s="154" t="s">
        <v>629</v>
      </c>
      <c r="B150" s="154" t="s">
        <v>1999</v>
      </c>
      <c r="C150" s="154" t="s">
        <v>1998</v>
      </c>
      <c r="D150" s="154">
        <v>64.5833333333333</v>
      </c>
      <c r="E150" s="154">
        <v>24.392929823915001</v>
      </c>
      <c r="F150" s="154">
        <v>6.9000000000000006E-2</v>
      </c>
      <c r="G150" s="154">
        <v>0.93666611360329999</v>
      </c>
      <c r="H150" s="154">
        <v>0.93666611360329999</v>
      </c>
      <c r="I150" s="154">
        <v>1.0017682412264199</v>
      </c>
      <c r="J150" s="154" t="b">
        <v>0</v>
      </c>
      <c r="K150" s="154"/>
      <c r="L150" s="154"/>
      <c r="M150" s="154"/>
      <c r="N150" s="154"/>
      <c r="O150" s="154"/>
      <c r="P150" s="154"/>
      <c r="Q150" s="154"/>
      <c r="R150" s="154"/>
      <c r="S150" s="154"/>
      <c r="T150" s="154"/>
      <c r="U150" s="154"/>
      <c r="V150" s="154"/>
      <c r="W150" s="154"/>
      <c r="X150" s="154"/>
      <c r="Y150" s="154"/>
      <c r="Z150" s="154"/>
    </row>
    <row r="151" spans="1:26">
      <c r="A151" s="154" t="s">
        <v>630</v>
      </c>
      <c r="B151" s="154" t="s">
        <v>1999</v>
      </c>
      <c r="C151" s="154" t="s">
        <v>1998</v>
      </c>
      <c r="D151" s="154">
        <v>64.5833333333333</v>
      </c>
      <c r="E151" s="154">
        <v>23.839287782165002</v>
      </c>
      <c r="F151" s="154">
        <v>6.5000000000000002E-2</v>
      </c>
      <c r="G151" s="154">
        <v>0.96081780775704695</v>
      </c>
      <c r="H151" s="154">
        <v>0.96081780775704695</v>
      </c>
      <c r="I151" s="154">
        <v>1.0291718002372801</v>
      </c>
      <c r="J151" s="154" t="b">
        <v>0</v>
      </c>
      <c r="K151" s="154"/>
      <c r="L151" s="154"/>
      <c r="M151" s="154"/>
      <c r="N151" s="154"/>
      <c r="O151" s="154"/>
      <c r="P151" s="154"/>
      <c r="Q151" s="154"/>
      <c r="R151" s="154"/>
      <c r="S151" s="154"/>
      <c r="T151" s="154"/>
      <c r="U151" s="154"/>
      <c r="V151" s="154"/>
      <c r="W151" s="154"/>
      <c r="X151" s="154"/>
      <c r="Y151" s="154"/>
      <c r="Z151" s="154"/>
    </row>
    <row r="152" spans="1:26">
      <c r="A152" s="154" t="s">
        <v>631</v>
      </c>
      <c r="B152" s="154" t="s">
        <v>1999</v>
      </c>
      <c r="C152" s="154" t="s">
        <v>1998</v>
      </c>
      <c r="D152" s="154">
        <v>64.5833333333333</v>
      </c>
      <c r="E152" s="154">
        <v>7.2630361481990304</v>
      </c>
      <c r="F152" s="154">
        <v>9.6000000000000002E-2</v>
      </c>
      <c r="G152" s="154">
        <v>0.88459311528631102</v>
      </c>
      <c r="H152" s="154">
        <v>0.88459311528631102</v>
      </c>
      <c r="I152" s="154">
        <v>1.0256165697142401</v>
      </c>
      <c r="J152" s="154" t="b">
        <v>0</v>
      </c>
      <c r="K152" s="154"/>
      <c r="L152" s="154"/>
      <c r="M152" s="154"/>
      <c r="N152" s="154"/>
      <c r="O152" s="154"/>
      <c r="P152" s="154"/>
      <c r="Q152" s="154"/>
      <c r="R152" s="154"/>
      <c r="S152" s="154"/>
      <c r="T152" s="154"/>
      <c r="U152" s="154"/>
      <c r="V152" s="154"/>
      <c r="W152" s="154"/>
      <c r="X152" s="154"/>
      <c r="Y152" s="154"/>
      <c r="Z152" s="154"/>
    </row>
    <row r="153" spans="1:26">
      <c r="A153" s="154" t="s">
        <v>632</v>
      </c>
      <c r="B153" s="154" t="s">
        <v>1999</v>
      </c>
      <c r="C153" s="154" t="s">
        <v>1998</v>
      </c>
      <c r="D153" s="154">
        <v>64.5833333333333</v>
      </c>
      <c r="E153" s="154">
        <v>7.2630361481990304</v>
      </c>
      <c r="F153" s="154">
        <v>0.105</v>
      </c>
      <c r="G153" s="154">
        <v>0.83043435312592495</v>
      </c>
      <c r="H153" s="154">
        <v>0.83043435312592495</v>
      </c>
      <c r="I153" s="154">
        <v>0.96282371850724302</v>
      </c>
      <c r="J153" s="154" t="b">
        <v>0</v>
      </c>
      <c r="K153" s="154"/>
      <c r="L153" s="154"/>
      <c r="M153" s="154"/>
      <c r="N153" s="154"/>
      <c r="O153" s="154"/>
      <c r="P153" s="154"/>
      <c r="Q153" s="154"/>
      <c r="R153" s="154"/>
      <c r="S153" s="154"/>
      <c r="T153" s="154"/>
      <c r="U153" s="154"/>
      <c r="V153" s="154"/>
      <c r="W153" s="154"/>
      <c r="X153" s="154"/>
      <c r="Y153" s="154"/>
      <c r="Z153" s="154"/>
    </row>
    <row r="154" spans="1:26">
      <c r="A154" s="154" t="s">
        <v>633</v>
      </c>
      <c r="B154" s="154" t="s">
        <v>1999</v>
      </c>
      <c r="C154" s="154" t="s">
        <v>1998</v>
      </c>
      <c r="D154" s="154">
        <v>64.5833333333333</v>
      </c>
      <c r="E154" s="154">
        <v>7.8411045649070301</v>
      </c>
      <c r="F154" s="154">
        <v>0.10199999999999999</v>
      </c>
      <c r="G154" s="154">
        <v>0.83738972358401098</v>
      </c>
      <c r="H154" s="154">
        <v>0.83738972358401098</v>
      </c>
      <c r="I154" s="154">
        <v>0.96594617861662302</v>
      </c>
      <c r="J154" s="154" t="b">
        <v>0</v>
      </c>
      <c r="K154" s="154"/>
      <c r="L154" s="154"/>
      <c r="M154" s="154"/>
      <c r="N154" s="154"/>
      <c r="O154" s="154"/>
      <c r="P154" s="154"/>
      <c r="Q154" s="154"/>
      <c r="R154" s="154"/>
      <c r="S154" s="154"/>
      <c r="T154" s="154"/>
      <c r="U154" s="154"/>
      <c r="V154" s="154"/>
      <c r="W154" s="154"/>
      <c r="X154" s="154"/>
      <c r="Y154" s="154"/>
      <c r="Z154" s="154"/>
    </row>
    <row r="155" spans="1:26">
      <c r="A155" s="154" t="s">
        <v>634</v>
      </c>
      <c r="B155" s="154" t="s">
        <v>1999</v>
      </c>
      <c r="C155" s="154" t="s">
        <v>1998</v>
      </c>
      <c r="D155" s="154">
        <v>64.5833333333333</v>
      </c>
      <c r="E155" s="154">
        <v>11.111790695305</v>
      </c>
      <c r="F155" s="154">
        <v>9.1999999999999998E-2</v>
      </c>
      <c r="G155" s="154">
        <v>0.88365982576854596</v>
      </c>
      <c r="H155" s="154">
        <v>0.88365982576854596</v>
      </c>
      <c r="I155" s="154">
        <v>0.99591350455448902</v>
      </c>
      <c r="J155" s="154" t="b">
        <v>0</v>
      </c>
      <c r="K155" s="154"/>
      <c r="L155" s="154"/>
      <c r="M155" s="154"/>
      <c r="N155" s="154"/>
      <c r="O155" s="154"/>
      <c r="P155" s="154"/>
      <c r="Q155" s="154"/>
      <c r="R155" s="154"/>
      <c r="S155" s="154"/>
      <c r="T155" s="154"/>
      <c r="U155" s="154"/>
      <c r="V155" s="154"/>
      <c r="W155" s="154"/>
      <c r="X155" s="154"/>
      <c r="Y155" s="154"/>
      <c r="Z155" s="154"/>
    </row>
    <row r="156" spans="1:26">
      <c r="A156" s="154" t="s">
        <v>635</v>
      </c>
      <c r="B156" s="154" t="s">
        <v>1999</v>
      </c>
      <c r="C156" s="154" t="s">
        <v>1998</v>
      </c>
      <c r="D156" s="154">
        <v>64.5833333333333</v>
      </c>
      <c r="E156" s="154">
        <v>12.720290447549999</v>
      </c>
      <c r="F156" s="154">
        <v>7.3999999999999996E-2</v>
      </c>
      <c r="G156" s="154">
        <v>0.96595711144719498</v>
      </c>
      <c r="H156" s="154">
        <v>0.96595711144719498</v>
      </c>
      <c r="I156" s="154">
        <v>1.0789022370961401</v>
      </c>
      <c r="J156" s="154" t="b">
        <v>0</v>
      </c>
      <c r="K156" s="154"/>
      <c r="L156" s="154"/>
      <c r="M156" s="154"/>
      <c r="N156" s="154"/>
      <c r="O156" s="154"/>
      <c r="P156" s="154"/>
      <c r="Q156" s="154"/>
      <c r="R156" s="154"/>
      <c r="S156" s="154"/>
      <c r="T156" s="154"/>
      <c r="U156" s="154"/>
      <c r="V156" s="154"/>
      <c r="W156" s="154"/>
      <c r="X156" s="154"/>
      <c r="Y156" s="154"/>
      <c r="Z156" s="154"/>
    </row>
    <row r="157" spans="1:26">
      <c r="A157" s="154" t="s">
        <v>636</v>
      </c>
      <c r="B157" s="154" t="s">
        <v>1999</v>
      </c>
      <c r="C157" s="154" t="s">
        <v>1998</v>
      </c>
      <c r="D157" s="154">
        <v>64.5833333333333</v>
      </c>
      <c r="E157" s="154">
        <v>13.298604532476</v>
      </c>
      <c r="F157" s="154">
        <v>7.5999999999999998E-2</v>
      </c>
      <c r="G157" s="154">
        <v>0.93389455123723697</v>
      </c>
      <c r="H157" s="154">
        <v>0.93389455123723697</v>
      </c>
      <c r="I157" s="154">
        <v>1.0400050749855101</v>
      </c>
      <c r="J157" s="154" t="b">
        <v>0</v>
      </c>
      <c r="K157" s="154"/>
      <c r="L157" s="154"/>
      <c r="M157" s="154"/>
      <c r="N157" s="154"/>
      <c r="O157" s="154"/>
      <c r="P157" s="154"/>
      <c r="Q157" s="154"/>
      <c r="R157" s="154"/>
      <c r="S157" s="154"/>
      <c r="T157" s="154"/>
      <c r="U157" s="154"/>
      <c r="V157" s="154"/>
      <c r="W157" s="154"/>
      <c r="X157" s="154"/>
      <c r="Y157" s="154"/>
      <c r="Z157" s="154"/>
    </row>
    <row r="158" spans="1:26">
      <c r="A158" s="154" t="s">
        <v>637</v>
      </c>
      <c r="B158" s="154" t="s">
        <v>1999</v>
      </c>
      <c r="C158" s="154" t="s">
        <v>1998</v>
      </c>
      <c r="D158" s="154">
        <v>64.5833333333333</v>
      </c>
      <c r="E158" s="154">
        <v>13.843765034719</v>
      </c>
      <c r="F158" s="154">
        <v>7.2999999999999995E-2</v>
      </c>
      <c r="G158" s="154">
        <v>0.93780968176503199</v>
      </c>
      <c r="H158" s="154">
        <v>0.93780968176503199</v>
      </c>
      <c r="I158" s="154">
        <v>1.0415729554413999</v>
      </c>
      <c r="J158" s="154" t="b">
        <v>0</v>
      </c>
      <c r="K158" s="154"/>
      <c r="L158" s="154"/>
      <c r="M158" s="154"/>
      <c r="N158" s="154"/>
      <c r="O158" s="154"/>
      <c r="P158" s="154"/>
      <c r="Q158" s="154"/>
      <c r="R158" s="154"/>
      <c r="S158" s="154"/>
      <c r="T158" s="154"/>
      <c r="U158" s="154"/>
      <c r="V158" s="154"/>
      <c r="W158" s="154"/>
      <c r="X158" s="154"/>
      <c r="Y158" s="154"/>
      <c r="Z158" s="154"/>
    </row>
    <row r="159" spans="1:26">
      <c r="A159" s="154" t="s">
        <v>638</v>
      </c>
      <c r="B159" s="154" t="s">
        <v>1999</v>
      </c>
      <c r="C159" s="154" t="s">
        <v>1998</v>
      </c>
      <c r="D159" s="154">
        <v>64.5833333333333</v>
      </c>
      <c r="E159" s="154">
        <v>10.581646687584</v>
      </c>
      <c r="F159" s="154">
        <v>8.1000000000000003E-2</v>
      </c>
      <c r="G159" s="154">
        <v>0.93191729749862295</v>
      </c>
      <c r="H159" s="154">
        <v>0.93191729749862295</v>
      </c>
      <c r="I159" s="154">
        <v>1.05372811832451</v>
      </c>
      <c r="J159" s="154" t="b">
        <v>0</v>
      </c>
      <c r="K159" s="154"/>
      <c r="L159" s="154"/>
      <c r="M159" s="154"/>
      <c r="N159" s="154"/>
      <c r="O159" s="154"/>
      <c r="P159" s="154"/>
      <c r="Q159" s="154"/>
      <c r="R159" s="154"/>
      <c r="S159" s="154"/>
      <c r="T159" s="154"/>
      <c r="U159" s="154"/>
      <c r="V159" s="154"/>
      <c r="W159" s="154"/>
      <c r="X159" s="154"/>
      <c r="Y159" s="154"/>
      <c r="Z159" s="154"/>
    </row>
    <row r="160" spans="1:26">
      <c r="A160" s="154" t="s">
        <v>639</v>
      </c>
      <c r="B160" s="154" t="s">
        <v>1999</v>
      </c>
      <c r="C160" s="154" t="s">
        <v>1998</v>
      </c>
      <c r="D160" s="154">
        <v>64.5833333333333</v>
      </c>
      <c r="E160" s="154">
        <v>9.5306082524190305</v>
      </c>
      <c r="F160" s="154">
        <v>9.0999999999999998E-2</v>
      </c>
      <c r="G160" s="154">
        <v>0.86367758889602297</v>
      </c>
      <c r="H160" s="154">
        <v>0.86367758889602297</v>
      </c>
      <c r="I160" s="154">
        <v>0.98339996897139703</v>
      </c>
      <c r="J160" s="154" t="b">
        <v>0</v>
      </c>
      <c r="K160" s="154"/>
      <c r="L160" s="154"/>
      <c r="M160" s="154"/>
      <c r="N160" s="154"/>
      <c r="O160" s="154"/>
      <c r="P160" s="154"/>
      <c r="Q160" s="154"/>
      <c r="R160" s="154"/>
      <c r="S160" s="154"/>
      <c r="T160" s="154"/>
      <c r="U160" s="154"/>
      <c r="V160" s="154"/>
      <c r="W160" s="154"/>
      <c r="X160" s="154"/>
      <c r="Y160" s="154"/>
      <c r="Z160" s="154"/>
    </row>
    <row r="161" spans="1:26">
      <c r="A161" s="154" t="s">
        <v>640</v>
      </c>
      <c r="B161" s="154" t="s">
        <v>1999</v>
      </c>
      <c r="C161" s="154" t="s">
        <v>1998</v>
      </c>
      <c r="D161" s="154">
        <v>64.5833333333333</v>
      </c>
      <c r="E161" s="154">
        <v>10.054573651783</v>
      </c>
      <c r="F161" s="154">
        <v>8.6999999999999994E-2</v>
      </c>
      <c r="G161" s="154">
        <v>0.88348436819199005</v>
      </c>
      <c r="H161" s="154">
        <v>0.88348436819199005</v>
      </c>
      <c r="I161" s="154">
        <v>1.0023713392876501</v>
      </c>
      <c r="J161" s="154" t="b">
        <v>0</v>
      </c>
      <c r="K161" s="154"/>
      <c r="L161" s="154"/>
      <c r="M161" s="154"/>
      <c r="N161" s="154"/>
      <c r="O161" s="154"/>
      <c r="P161" s="154"/>
      <c r="Q161" s="154"/>
      <c r="R161" s="154"/>
      <c r="S161" s="154"/>
      <c r="T161" s="154"/>
      <c r="U161" s="154"/>
      <c r="V161" s="154"/>
      <c r="W161" s="154"/>
      <c r="X161" s="154"/>
      <c r="Y161" s="154"/>
      <c r="Z161" s="154"/>
    </row>
    <row r="162" spans="1:26">
      <c r="A162" s="154" t="s">
        <v>641</v>
      </c>
      <c r="B162" s="154" t="s">
        <v>1999</v>
      </c>
      <c r="C162" s="154" t="s">
        <v>1998</v>
      </c>
      <c r="D162" s="154">
        <v>64.5833333333333</v>
      </c>
      <c r="E162" s="154">
        <v>11.111790695305</v>
      </c>
      <c r="F162" s="154">
        <v>8.5999999999999993E-2</v>
      </c>
      <c r="G162" s="154">
        <v>0.89376380448869697</v>
      </c>
      <c r="H162" s="154">
        <v>0.89376380448869697</v>
      </c>
      <c r="I162" s="154">
        <v>1.0073010188034</v>
      </c>
      <c r="J162" s="154" t="b">
        <v>0</v>
      </c>
      <c r="K162" s="154"/>
      <c r="L162" s="154"/>
      <c r="M162" s="154"/>
      <c r="N162" s="154"/>
      <c r="O162" s="154"/>
      <c r="P162" s="154"/>
      <c r="Q162" s="154"/>
      <c r="R162" s="154"/>
      <c r="S162" s="154"/>
      <c r="T162" s="154"/>
      <c r="U162" s="154"/>
      <c r="V162" s="154"/>
      <c r="W162" s="154"/>
      <c r="X162" s="154"/>
      <c r="Y162" s="154"/>
      <c r="Z162" s="154"/>
    </row>
    <row r="163" spans="1:26">
      <c r="A163" s="154" t="s">
        <v>642</v>
      </c>
      <c r="B163" s="154" t="s">
        <v>1999</v>
      </c>
      <c r="C163" s="154" t="s">
        <v>1998</v>
      </c>
      <c r="D163" s="154">
        <v>64.516129032258107</v>
      </c>
      <c r="E163" s="154">
        <v>125.280873969135</v>
      </c>
      <c r="F163" s="154">
        <v>-0.159</v>
      </c>
      <c r="G163" s="154">
        <v>1.04516278622548</v>
      </c>
      <c r="H163" s="154">
        <v>1.04516278622548</v>
      </c>
      <c r="I163" s="154">
        <v>1.0026225435707401</v>
      </c>
      <c r="J163" s="154" t="b">
        <v>0</v>
      </c>
      <c r="K163" s="154"/>
      <c r="L163" s="154"/>
      <c r="M163" s="154"/>
      <c r="N163" s="154"/>
      <c r="O163" s="154"/>
      <c r="P163" s="154"/>
      <c r="Q163" s="154"/>
      <c r="R163" s="154"/>
      <c r="S163" s="154"/>
      <c r="T163" s="154"/>
      <c r="U163" s="154"/>
      <c r="V163" s="154"/>
      <c r="W163" s="154"/>
      <c r="X163" s="154"/>
      <c r="Y163" s="154"/>
      <c r="Z163" s="154"/>
    </row>
    <row r="164" spans="1:26">
      <c r="A164" s="154" t="s">
        <v>643</v>
      </c>
      <c r="B164" s="154" t="s">
        <v>1999</v>
      </c>
      <c r="C164" s="154" t="s">
        <v>1998</v>
      </c>
      <c r="D164" s="154">
        <v>64.516129032258107</v>
      </c>
      <c r="E164" s="154">
        <v>34.981133756935002</v>
      </c>
      <c r="F164" s="154">
        <v>5.1999999999999998E-2</v>
      </c>
      <c r="G164" s="154">
        <v>1.0042367148521101</v>
      </c>
      <c r="H164" s="154">
        <v>1.0042367148521101</v>
      </c>
      <c r="I164" s="154">
        <v>1.0488371627992701</v>
      </c>
      <c r="J164" s="154" t="b">
        <v>0</v>
      </c>
      <c r="K164" s="154"/>
      <c r="L164" s="154"/>
      <c r="M164" s="154"/>
      <c r="N164" s="154"/>
      <c r="O164" s="154"/>
      <c r="P164" s="154"/>
      <c r="Q164" s="154"/>
      <c r="R164" s="154"/>
      <c r="S164" s="154"/>
      <c r="T164" s="154"/>
      <c r="U164" s="154"/>
      <c r="V164" s="154"/>
      <c r="W164" s="154"/>
      <c r="X164" s="154"/>
      <c r="Y164" s="154"/>
      <c r="Z164" s="154"/>
    </row>
    <row r="165" spans="1:26">
      <c r="A165" s="154" t="s">
        <v>644</v>
      </c>
      <c r="B165" s="154" t="s">
        <v>1999</v>
      </c>
      <c r="C165" s="154" t="s">
        <v>1998</v>
      </c>
      <c r="D165" s="154">
        <v>64.516129032258107</v>
      </c>
      <c r="E165" s="154">
        <v>75.772394947606003</v>
      </c>
      <c r="F165" s="154">
        <v>-3.1E-2</v>
      </c>
      <c r="G165" s="154">
        <v>1.0152937868326899</v>
      </c>
      <c r="H165" s="154">
        <v>1.0152937868326899</v>
      </c>
      <c r="I165" s="154">
        <v>1.0071549718828801</v>
      </c>
      <c r="J165" s="154" t="b">
        <v>0</v>
      </c>
      <c r="K165" s="154"/>
      <c r="L165" s="154"/>
      <c r="M165" s="154"/>
      <c r="N165" s="154"/>
      <c r="O165" s="154"/>
      <c r="P165" s="154"/>
      <c r="Q165" s="154"/>
      <c r="R165" s="154"/>
      <c r="S165" s="154"/>
      <c r="T165" s="154"/>
      <c r="U165" s="154"/>
      <c r="V165" s="154"/>
      <c r="W165" s="154"/>
      <c r="X165" s="154"/>
      <c r="Y165" s="154"/>
      <c r="Z165" s="154"/>
    </row>
    <row r="166" spans="1:26">
      <c r="A166" s="154" t="s">
        <v>645</v>
      </c>
      <c r="B166" s="154" t="s">
        <v>1999</v>
      </c>
      <c r="C166" s="154" t="s">
        <v>1998</v>
      </c>
      <c r="D166" s="154">
        <v>64.516129032258107</v>
      </c>
      <c r="E166" s="154">
        <v>76.349291711918994</v>
      </c>
      <c r="F166" s="154">
        <v>-3.5999999999999997E-2</v>
      </c>
      <c r="G166" s="154">
        <v>1.0123253374183301</v>
      </c>
      <c r="H166" s="154">
        <v>1.0123253374183301</v>
      </c>
      <c r="I166" s="154">
        <v>1.00370292140333</v>
      </c>
      <c r="J166" s="154" t="b">
        <v>0</v>
      </c>
      <c r="K166" s="154"/>
      <c r="L166" s="154"/>
      <c r="M166" s="154"/>
      <c r="N166" s="154"/>
      <c r="O166" s="154"/>
      <c r="P166" s="154"/>
      <c r="Q166" s="154"/>
      <c r="R166" s="154"/>
      <c r="S166" s="154"/>
      <c r="T166" s="154"/>
      <c r="U166" s="154"/>
      <c r="V166" s="154"/>
      <c r="W166" s="154"/>
      <c r="X166" s="154"/>
      <c r="Y166" s="154"/>
      <c r="Z166" s="154"/>
    </row>
    <row r="167" spans="1:26">
      <c r="A167" s="154" t="s">
        <v>646</v>
      </c>
      <c r="B167" s="154" t="s">
        <v>1999</v>
      </c>
      <c r="C167" s="154" t="s">
        <v>1998</v>
      </c>
      <c r="D167" s="154">
        <v>64.516129032258107</v>
      </c>
      <c r="E167" s="154">
        <v>75.772394947606003</v>
      </c>
      <c r="F167" s="154">
        <v>-3.2000000000000001E-2</v>
      </c>
      <c r="G167" s="154">
        <v>1.00527004710447</v>
      </c>
      <c r="H167" s="154">
        <v>1.00527004710447</v>
      </c>
      <c r="I167" s="154">
        <v>0.99721158462387904</v>
      </c>
      <c r="J167" s="154" t="b">
        <v>0</v>
      </c>
      <c r="K167" s="154"/>
      <c r="L167" s="154"/>
      <c r="M167" s="154"/>
      <c r="N167" s="154"/>
      <c r="O167" s="154"/>
      <c r="P167" s="154"/>
      <c r="Q167" s="154"/>
      <c r="R167" s="154"/>
      <c r="S167" s="154"/>
      <c r="T167" s="154"/>
      <c r="U167" s="154"/>
      <c r="V167" s="154"/>
      <c r="W167" s="154"/>
      <c r="X167" s="154"/>
      <c r="Y167" s="154"/>
      <c r="Z167" s="154"/>
    </row>
    <row r="168" spans="1:26">
      <c r="A168" s="154" t="s">
        <v>647</v>
      </c>
      <c r="B168" s="154" t="s">
        <v>1999</v>
      </c>
      <c r="C168" s="154" t="s">
        <v>1998</v>
      </c>
      <c r="D168" s="154">
        <v>64.516129032258107</v>
      </c>
      <c r="E168" s="154">
        <v>75.772394947606003</v>
      </c>
      <c r="F168" s="154">
        <v>-3.6999999999999998E-2</v>
      </c>
      <c r="G168" s="154">
        <v>1.01814372769307</v>
      </c>
      <c r="H168" s="154">
        <v>1.01814372769307</v>
      </c>
      <c r="I168" s="154">
        <v>1.00998206699991</v>
      </c>
      <c r="J168" s="154" t="b">
        <v>0</v>
      </c>
      <c r="K168" s="154"/>
      <c r="L168" s="154"/>
      <c r="M168" s="154"/>
      <c r="N168" s="154"/>
      <c r="O168" s="154"/>
      <c r="P168" s="154"/>
      <c r="Q168" s="154"/>
      <c r="R168" s="154"/>
      <c r="S168" s="154"/>
      <c r="T168" s="154"/>
      <c r="U168" s="154"/>
      <c r="V168" s="154"/>
      <c r="W168" s="154"/>
      <c r="X168" s="154"/>
      <c r="Y168" s="154"/>
      <c r="Z168" s="154"/>
    </row>
    <row r="169" spans="1:26">
      <c r="A169" s="154" t="s">
        <v>648</v>
      </c>
      <c r="B169" s="154" t="s">
        <v>1999</v>
      </c>
      <c r="C169" s="154" t="s">
        <v>1998</v>
      </c>
      <c r="D169" s="154">
        <v>64.516129032258107</v>
      </c>
      <c r="E169" s="154">
        <v>74.093960955670994</v>
      </c>
      <c r="F169" s="154">
        <v>-3.6999999999999998E-2</v>
      </c>
      <c r="G169" s="154">
        <v>1.04156518475003</v>
      </c>
      <c r="H169" s="154">
        <v>1.04156518475003</v>
      </c>
      <c r="I169" s="154">
        <v>1.0347590968668201</v>
      </c>
      <c r="J169" s="154" t="b">
        <v>0</v>
      </c>
      <c r="K169" s="154"/>
      <c r="L169" s="154"/>
      <c r="M169" s="154"/>
      <c r="N169" s="154"/>
      <c r="O169" s="154"/>
      <c r="P169" s="154"/>
      <c r="Q169" s="154"/>
      <c r="R169" s="154"/>
      <c r="S169" s="154"/>
      <c r="T169" s="154"/>
      <c r="U169" s="154"/>
      <c r="V169" s="154"/>
      <c r="W169" s="154"/>
      <c r="X169" s="154"/>
      <c r="Y169" s="154"/>
      <c r="Z169" s="154"/>
    </row>
    <row r="170" spans="1:26">
      <c r="A170" s="154" t="s">
        <v>649</v>
      </c>
      <c r="B170" s="154" t="s">
        <v>1999</v>
      </c>
      <c r="C170" s="154" t="s">
        <v>1998</v>
      </c>
      <c r="D170" s="154">
        <v>64.516129032258107</v>
      </c>
      <c r="E170" s="154">
        <v>75.772394947606003</v>
      </c>
      <c r="F170" s="154">
        <v>-3.9E-2</v>
      </c>
      <c r="G170" s="154">
        <v>1.0400409861893201</v>
      </c>
      <c r="H170" s="154">
        <v>1.0400409861893201</v>
      </c>
      <c r="I170" s="154">
        <v>1.0317037923282</v>
      </c>
      <c r="J170" s="154" t="b">
        <v>0</v>
      </c>
      <c r="K170" s="154"/>
      <c r="L170" s="154"/>
      <c r="M170" s="154"/>
      <c r="N170" s="154"/>
      <c r="O170" s="154"/>
      <c r="P170" s="154"/>
      <c r="Q170" s="154"/>
      <c r="R170" s="154"/>
      <c r="S170" s="154"/>
      <c r="T170" s="154"/>
      <c r="U170" s="154"/>
      <c r="V170" s="154"/>
      <c r="W170" s="154"/>
      <c r="X170" s="154"/>
      <c r="Y170" s="154"/>
      <c r="Z170" s="154"/>
    </row>
    <row r="171" spans="1:26">
      <c r="A171" s="154" t="s">
        <v>650</v>
      </c>
      <c r="B171" s="154" t="s">
        <v>1999</v>
      </c>
      <c r="C171" s="154" t="s">
        <v>1998</v>
      </c>
      <c r="D171" s="154">
        <v>64.516129032258107</v>
      </c>
      <c r="E171" s="154">
        <v>77.408813648879004</v>
      </c>
      <c r="F171" s="154">
        <v>-3.5999999999999997E-2</v>
      </c>
      <c r="G171" s="154">
        <v>1.0101874887465501</v>
      </c>
      <c r="H171" s="154">
        <v>1.0101874887465501</v>
      </c>
      <c r="I171" s="154">
        <v>1.0006639119765799</v>
      </c>
      <c r="J171" s="154" t="b">
        <v>0</v>
      </c>
      <c r="K171" s="154"/>
      <c r="L171" s="154"/>
      <c r="M171" s="154"/>
      <c r="N171" s="154"/>
      <c r="O171" s="154"/>
      <c r="P171" s="154"/>
      <c r="Q171" s="154"/>
      <c r="R171" s="154"/>
      <c r="S171" s="154"/>
      <c r="T171" s="154"/>
      <c r="U171" s="154"/>
      <c r="V171" s="154"/>
      <c r="W171" s="154"/>
      <c r="X171" s="154"/>
      <c r="Y171" s="154"/>
      <c r="Z171" s="154"/>
    </row>
    <row r="172" spans="1:26">
      <c r="A172" s="154" t="s">
        <v>651</v>
      </c>
      <c r="B172" s="154" t="s">
        <v>1999</v>
      </c>
      <c r="C172" s="154" t="s">
        <v>1998</v>
      </c>
      <c r="D172" s="154">
        <v>64.516129032258107</v>
      </c>
      <c r="E172" s="154">
        <v>75.772394947606003</v>
      </c>
      <c r="F172" s="154">
        <v>-3.3000000000000002E-2</v>
      </c>
      <c r="G172" s="154">
        <v>1.01488434764253</v>
      </c>
      <c r="H172" s="154">
        <v>1.01488434764253</v>
      </c>
      <c r="I172" s="154">
        <v>1.00674881484597</v>
      </c>
      <c r="J172" s="154" t="b">
        <v>0</v>
      </c>
      <c r="K172" s="154"/>
      <c r="L172" s="154"/>
      <c r="M172" s="154"/>
      <c r="N172" s="154"/>
      <c r="O172" s="154"/>
      <c r="P172" s="154"/>
      <c r="Q172" s="154"/>
      <c r="R172" s="154"/>
      <c r="S172" s="154"/>
      <c r="T172" s="154"/>
      <c r="U172" s="154"/>
      <c r="V172" s="154"/>
      <c r="W172" s="154"/>
      <c r="X172" s="154"/>
      <c r="Y172" s="154"/>
      <c r="Z172" s="154"/>
    </row>
    <row r="173" spans="1:26">
      <c r="A173" s="154" t="s">
        <v>652</v>
      </c>
      <c r="B173" s="154" t="s">
        <v>1999</v>
      </c>
      <c r="C173" s="154" t="s">
        <v>1998</v>
      </c>
      <c r="D173" s="154">
        <v>64.516129032258107</v>
      </c>
      <c r="E173" s="154">
        <v>76.734292249819006</v>
      </c>
      <c r="F173" s="154">
        <v>-3.9E-2</v>
      </c>
      <c r="G173" s="154">
        <v>1.0159056723914599</v>
      </c>
      <c r="H173" s="154">
        <v>1.0159056723914599</v>
      </c>
      <c r="I173" s="154">
        <v>1.0069152228096501</v>
      </c>
      <c r="J173" s="154" t="b">
        <v>0</v>
      </c>
      <c r="K173" s="154"/>
      <c r="L173" s="154"/>
      <c r="M173" s="154"/>
      <c r="N173" s="154"/>
      <c r="O173" s="154"/>
      <c r="P173" s="154"/>
      <c r="Q173" s="154"/>
      <c r="R173" s="154"/>
      <c r="S173" s="154"/>
      <c r="T173" s="154"/>
      <c r="U173" s="154"/>
      <c r="V173" s="154"/>
      <c r="W173" s="154"/>
      <c r="X173" s="154"/>
      <c r="Y173" s="154"/>
      <c r="Z173" s="154"/>
    </row>
    <row r="174" spans="1:26">
      <c r="A174" s="154" t="s">
        <v>653</v>
      </c>
      <c r="B174" s="154" t="s">
        <v>1999</v>
      </c>
      <c r="C174" s="154" t="s">
        <v>1998</v>
      </c>
      <c r="D174" s="154">
        <v>64.516129032258107</v>
      </c>
      <c r="E174" s="154">
        <v>77.987750558129093</v>
      </c>
      <c r="F174" s="154">
        <v>-4.4999999999999998E-2</v>
      </c>
      <c r="G174" s="154">
        <v>1.02039953423789</v>
      </c>
      <c r="H174" s="154">
        <v>1.02039953423789</v>
      </c>
      <c r="I174" s="154">
        <v>1.01027795977223</v>
      </c>
      <c r="J174" s="154" t="b">
        <v>0</v>
      </c>
      <c r="K174" s="154"/>
      <c r="L174" s="154"/>
      <c r="M174" s="154"/>
      <c r="N174" s="154"/>
      <c r="O174" s="154"/>
      <c r="P174" s="154"/>
      <c r="Q174" s="154"/>
      <c r="R174" s="154"/>
      <c r="S174" s="154"/>
      <c r="T174" s="154"/>
      <c r="U174" s="154"/>
      <c r="V174" s="154"/>
      <c r="W174" s="154"/>
      <c r="X174" s="154"/>
      <c r="Y174" s="154"/>
      <c r="Z174" s="154"/>
    </row>
    <row r="175" spans="1:26">
      <c r="A175" s="154" t="s">
        <v>654</v>
      </c>
      <c r="B175" s="154" t="s">
        <v>1999</v>
      </c>
      <c r="C175" s="154" t="s">
        <v>1998</v>
      </c>
      <c r="D175" s="154">
        <v>64.516129032258107</v>
      </c>
      <c r="E175" s="154">
        <v>129.13304436149201</v>
      </c>
      <c r="F175" s="154">
        <v>-0.191</v>
      </c>
      <c r="G175" s="154">
        <v>1.0170472284179699</v>
      </c>
      <c r="H175" s="154">
        <v>1.0170472284179699</v>
      </c>
      <c r="I175" s="154">
        <v>0.97368446501744699</v>
      </c>
      <c r="J175" s="154" t="b">
        <v>0</v>
      </c>
      <c r="K175" s="154"/>
      <c r="L175" s="154"/>
      <c r="M175" s="154"/>
      <c r="N175" s="154"/>
      <c r="O175" s="154"/>
      <c r="P175" s="154"/>
      <c r="Q175" s="154"/>
      <c r="R175" s="154"/>
      <c r="S175" s="154"/>
      <c r="T175" s="154"/>
      <c r="U175" s="154"/>
      <c r="V175" s="154"/>
      <c r="W175" s="154"/>
      <c r="X175" s="154"/>
      <c r="Y175" s="154"/>
      <c r="Z175" s="154"/>
    </row>
    <row r="176" spans="1:26">
      <c r="A176" s="154" t="s">
        <v>655</v>
      </c>
      <c r="B176" s="154" t="s">
        <v>1999</v>
      </c>
      <c r="C176" s="154" t="s">
        <v>1998</v>
      </c>
      <c r="D176" s="154">
        <v>64.516129032258107</v>
      </c>
      <c r="E176" s="154">
        <v>73.519946946860003</v>
      </c>
      <c r="F176" s="154">
        <v>-5.8999999999999997E-2</v>
      </c>
      <c r="G176" s="154">
        <v>1.02943477322421</v>
      </c>
      <c r="H176" s="154">
        <v>1.02943477322421</v>
      </c>
      <c r="I176" s="154">
        <v>1.02323808485078</v>
      </c>
      <c r="J176" s="154" t="b">
        <v>0</v>
      </c>
      <c r="K176" s="154"/>
      <c r="L176" s="154"/>
      <c r="M176" s="154"/>
      <c r="N176" s="154"/>
      <c r="O176" s="154"/>
      <c r="P176" s="154"/>
      <c r="Q176" s="154"/>
      <c r="R176" s="154"/>
      <c r="S176" s="154"/>
      <c r="T176" s="154"/>
      <c r="U176" s="154"/>
      <c r="V176" s="154"/>
      <c r="W176" s="154"/>
      <c r="X176" s="154"/>
      <c r="Y176" s="154"/>
      <c r="Z176" s="154"/>
    </row>
    <row r="177" spans="1:26">
      <c r="A177" s="154" t="s">
        <v>656</v>
      </c>
      <c r="B177" s="154" t="s">
        <v>1999</v>
      </c>
      <c r="C177" s="154" t="s">
        <v>1998</v>
      </c>
      <c r="D177" s="154">
        <v>64.516129032258107</v>
      </c>
      <c r="E177" s="154">
        <v>21.645417670491</v>
      </c>
      <c r="F177" s="154">
        <v>8.1000000000000003E-2</v>
      </c>
      <c r="G177" s="154">
        <v>0.88191660731350596</v>
      </c>
      <c r="H177" s="154">
        <v>0.88191660731350596</v>
      </c>
      <c r="I177" s="154">
        <v>0.95102180558414695</v>
      </c>
      <c r="J177" s="154" t="b">
        <v>0</v>
      </c>
      <c r="K177" s="154"/>
      <c r="L177" s="154"/>
      <c r="M177" s="154"/>
      <c r="N177" s="154"/>
      <c r="O177" s="154"/>
      <c r="P177" s="154"/>
      <c r="Q177" s="154"/>
      <c r="R177" s="154"/>
      <c r="S177" s="154"/>
      <c r="T177" s="154"/>
      <c r="U177" s="154"/>
      <c r="V177" s="154"/>
      <c r="W177" s="154"/>
      <c r="X177" s="154"/>
      <c r="Y177" s="154"/>
      <c r="Z177" s="154"/>
    </row>
    <row r="178" spans="1:26">
      <c r="A178" s="154" t="s">
        <v>657</v>
      </c>
      <c r="B178" s="154" t="s">
        <v>1999</v>
      </c>
      <c r="C178" s="154" t="s">
        <v>1998</v>
      </c>
      <c r="D178" s="154">
        <v>64.516129032258107</v>
      </c>
      <c r="E178" s="154">
        <v>71.231419426159107</v>
      </c>
      <c r="F178" s="154">
        <v>-8.2000000000000003E-2</v>
      </c>
      <c r="G178" s="154">
        <v>1.0786523946223101</v>
      </c>
      <c r="H178" s="154">
        <v>1.0786523946223101</v>
      </c>
      <c r="I178" s="154">
        <v>1.07442101241438</v>
      </c>
      <c r="J178" s="154" t="b">
        <v>0</v>
      </c>
      <c r="K178" s="154"/>
      <c r="L178" s="154"/>
      <c r="M178" s="154"/>
      <c r="N178" s="154"/>
      <c r="O178" s="154"/>
      <c r="P178" s="154"/>
      <c r="Q178" s="154"/>
      <c r="R178" s="154"/>
      <c r="S178" s="154"/>
      <c r="T178" s="154"/>
      <c r="U178" s="154"/>
      <c r="V178" s="154"/>
      <c r="W178" s="154"/>
      <c r="X178" s="154"/>
      <c r="Y178" s="154"/>
      <c r="Z178" s="154"/>
    </row>
    <row r="179" spans="1:26">
      <c r="A179" s="154" t="s">
        <v>658</v>
      </c>
      <c r="B179" s="154" t="s">
        <v>1999</v>
      </c>
      <c r="C179" s="154" t="s">
        <v>1998</v>
      </c>
      <c r="D179" s="154">
        <v>66.844919786096298</v>
      </c>
      <c r="E179" s="154">
        <v>20.060761785651898</v>
      </c>
      <c r="F179" s="154">
        <v>0.11700000000000001</v>
      </c>
      <c r="G179" s="154">
        <v>0.82489123286579302</v>
      </c>
      <c r="H179" s="154">
        <v>0.82489123286579302</v>
      </c>
      <c r="I179" s="154">
        <v>0.88550831030101496</v>
      </c>
      <c r="J179" s="154" t="b">
        <v>0</v>
      </c>
      <c r="K179" s="154"/>
      <c r="L179" s="154"/>
      <c r="M179" s="154"/>
      <c r="N179" s="154"/>
      <c r="O179" s="154"/>
      <c r="P179" s="154"/>
      <c r="Q179" s="154"/>
      <c r="R179" s="154"/>
      <c r="S179" s="154"/>
      <c r="T179" s="154"/>
      <c r="U179" s="154"/>
      <c r="V179" s="154"/>
      <c r="W179" s="154"/>
      <c r="X179" s="154"/>
      <c r="Y179" s="154"/>
      <c r="Z179" s="154"/>
    </row>
    <row r="180" spans="1:26">
      <c r="A180" s="154" t="s">
        <v>659</v>
      </c>
      <c r="B180" s="154" t="s">
        <v>1999</v>
      </c>
      <c r="C180" s="154" t="s">
        <v>1998</v>
      </c>
      <c r="D180" s="154">
        <v>66.844919786096298</v>
      </c>
      <c r="E180" s="154">
        <v>47.701208285978097</v>
      </c>
      <c r="F180" s="154">
        <v>5.2999999999999999E-2</v>
      </c>
      <c r="G180" s="154">
        <v>0.94642361130359898</v>
      </c>
      <c r="H180" s="154">
        <v>0.94642361130359898</v>
      </c>
      <c r="I180" s="154">
        <v>0.95899233355056501</v>
      </c>
      <c r="J180" s="154" t="b">
        <v>0</v>
      </c>
      <c r="K180" s="154"/>
      <c r="L180" s="154"/>
      <c r="M180" s="154"/>
      <c r="N180" s="154"/>
      <c r="O180" s="154"/>
      <c r="P180" s="154"/>
      <c r="Q180" s="154"/>
      <c r="R180" s="154"/>
      <c r="S180" s="154"/>
      <c r="T180" s="154"/>
      <c r="U180" s="154"/>
      <c r="V180" s="154"/>
      <c r="W180" s="154"/>
      <c r="X180" s="154"/>
      <c r="Y180" s="154"/>
      <c r="Z180" s="154"/>
    </row>
    <row r="181" spans="1:26">
      <c r="A181" s="154" t="s">
        <v>660</v>
      </c>
      <c r="B181" s="154" t="s">
        <v>1999</v>
      </c>
      <c r="C181" s="154" t="s">
        <v>1998</v>
      </c>
      <c r="D181" s="154">
        <v>66.844919786096298</v>
      </c>
      <c r="E181" s="154">
        <v>32.763691392416902</v>
      </c>
      <c r="F181" s="154">
        <v>7.9000000000000001E-2</v>
      </c>
      <c r="G181" s="154">
        <v>0.92281298839021597</v>
      </c>
      <c r="H181" s="154">
        <v>0.92281298839021597</v>
      </c>
      <c r="I181" s="154">
        <v>0.95876827397616005</v>
      </c>
      <c r="J181" s="154" t="b">
        <v>0</v>
      </c>
      <c r="K181" s="154"/>
      <c r="L181" s="154"/>
      <c r="M181" s="154"/>
      <c r="N181" s="154"/>
      <c r="O181" s="154"/>
      <c r="P181" s="154"/>
      <c r="Q181" s="154"/>
      <c r="R181" s="154"/>
      <c r="S181" s="154"/>
      <c r="T181" s="154"/>
      <c r="U181" s="154"/>
      <c r="V181" s="154"/>
      <c r="W181" s="154"/>
      <c r="X181" s="154"/>
      <c r="Y181" s="154"/>
      <c r="Z181" s="154"/>
    </row>
    <row r="182" spans="1:26">
      <c r="A182" s="154" t="s">
        <v>661</v>
      </c>
      <c r="B182" s="154" t="s">
        <v>1999</v>
      </c>
      <c r="C182" s="154" t="s">
        <v>1998</v>
      </c>
      <c r="D182" s="154">
        <v>66.844919786096298</v>
      </c>
      <c r="E182" s="154">
        <v>33.305294471072003</v>
      </c>
      <c r="F182" s="154">
        <v>8.6999999999999994E-2</v>
      </c>
      <c r="G182" s="154">
        <v>0.89091497493977601</v>
      </c>
      <c r="H182" s="154">
        <v>0.89091497493977601</v>
      </c>
      <c r="I182" s="154">
        <v>0.92461674249800396</v>
      </c>
      <c r="J182" s="154" t="b">
        <v>0</v>
      </c>
      <c r="K182" s="154"/>
      <c r="L182" s="154"/>
      <c r="M182" s="154"/>
      <c r="N182" s="154"/>
      <c r="O182" s="154"/>
      <c r="P182" s="154"/>
      <c r="Q182" s="154"/>
      <c r="R182" s="154"/>
      <c r="S182" s="154"/>
      <c r="T182" s="154"/>
      <c r="U182" s="154"/>
      <c r="V182" s="154"/>
      <c r="W182" s="154"/>
      <c r="X182" s="154"/>
      <c r="Y182" s="154"/>
      <c r="Z182" s="154"/>
    </row>
    <row r="183" spans="1:26">
      <c r="A183" s="154" t="s">
        <v>662</v>
      </c>
      <c r="B183" s="154" t="s">
        <v>1999</v>
      </c>
      <c r="C183" s="154" t="s">
        <v>1998</v>
      </c>
      <c r="D183" s="154">
        <v>66.844919786096298</v>
      </c>
      <c r="E183" s="154">
        <v>62.157068361454002</v>
      </c>
      <c r="F183" s="154">
        <v>1.4999999999999999E-2</v>
      </c>
      <c r="G183" s="154">
        <v>0.95303734403812301</v>
      </c>
      <c r="H183" s="154">
        <v>0.95303734403812301</v>
      </c>
      <c r="I183" s="154">
        <v>0.94880989315952502</v>
      </c>
      <c r="J183" s="154" t="b">
        <v>0</v>
      </c>
      <c r="K183" s="154"/>
      <c r="L183" s="154"/>
      <c r="M183" s="154"/>
      <c r="N183" s="154"/>
      <c r="O183" s="154"/>
      <c r="P183" s="154"/>
      <c r="Q183" s="154"/>
      <c r="R183" s="154"/>
      <c r="S183" s="154"/>
      <c r="T183" s="154"/>
      <c r="U183" s="154"/>
      <c r="V183" s="154"/>
      <c r="W183" s="154"/>
      <c r="X183" s="154"/>
      <c r="Y183" s="154"/>
      <c r="Z183" s="154"/>
    </row>
    <row r="184" spans="1:26">
      <c r="A184" s="154" t="s">
        <v>663</v>
      </c>
      <c r="B184" s="154" t="s">
        <v>1999</v>
      </c>
      <c r="C184" s="154" t="s">
        <v>1998</v>
      </c>
      <c r="D184" s="154">
        <v>66.844919786096298</v>
      </c>
      <c r="E184" s="154">
        <v>75.772394947606003</v>
      </c>
      <c r="F184" s="154">
        <v>-1.4E-2</v>
      </c>
      <c r="G184" s="154">
        <v>0.92951254871956901</v>
      </c>
      <c r="H184" s="154">
        <v>0.92951254871956901</v>
      </c>
      <c r="I184" s="154">
        <v>0.913256311127982</v>
      </c>
      <c r="J184" s="154" t="b">
        <v>0</v>
      </c>
      <c r="K184" s="154"/>
      <c r="L184" s="154"/>
      <c r="M184" s="154"/>
      <c r="N184" s="154"/>
      <c r="O184" s="154"/>
      <c r="P184" s="154"/>
      <c r="Q184" s="154"/>
      <c r="R184" s="154"/>
      <c r="S184" s="154"/>
      <c r="T184" s="154"/>
      <c r="U184" s="154"/>
      <c r="V184" s="154"/>
      <c r="W184" s="154"/>
      <c r="X184" s="154"/>
      <c r="Y184" s="154"/>
      <c r="Z184" s="154"/>
    </row>
    <row r="185" spans="1:26">
      <c r="A185" s="154" t="s">
        <v>664</v>
      </c>
      <c r="B185" s="154" t="s">
        <v>1999</v>
      </c>
      <c r="C185" s="154" t="s">
        <v>1998</v>
      </c>
      <c r="D185" s="154">
        <v>66.844919786096298</v>
      </c>
      <c r="E185" s="154">
        <v>76.878750163887005</v>
      </c>
      <c r="F185" s="154">
        <v>-0.09</v>
      </c>
      <c r="G185" s="154">
        <v>1.1610462010707101</v>
      </c>
      <c r="H185" s="154">
        <v>1.1610462010707101</v>
      </c>
      <c r="I185" s="154">
        <v>1.1396393798073301</v>
      </c>
      <c r="J185" s="154" t="b">
        <v>0</v>
      </c>
      <c r="K185" s="154"/>
      <c r="L185" s="154"/>
      <c r="M185" s="154"/>
      <c r="N185" s="154"/>
      <c r="O185" s="154"/>
      <c r="P185" s="154"/>
      <c r="Q185" s="154"/>
      <c r="R185" s="154"/>
      <c r="S185" s="154"/>
      <c r="T185" s="154"/>
      <c r="U185" s="154"/>
      <c r="V185" s="154"/>
      <c r="W185" s="154"/>
      <c r="X185" s="154"/>
      <c r="Y185" s="154"/>
      <c r="Z185" s="154"/>
    </row>
    <row r="186" spans="1:26">
      <c r="A186" s="154" t="s">
        <v>665</v>
      </c>
      <c r="B186" s="154" t="s">
        <v>1999</v>
      </c>
      <c r="C186" s="154" t="s">
        <v>1998</v>
      </c>
      <c r="D186" s="154">
        <v>66.844919786096298</v>
      </c>
      <c r="E186" s="154">
        <v>106.434461202638</v>
      </c>
      <c r="F186" s="154">
        <v>-0.14399999999999999</v>
      </c>
      <c r="G186" s="154">
        <v>1.0477304514613499</v>
      </c>
      <c r="H186" s="154">
        <v>1.0477304514613499</v>
      </c>
      <c r="I186" s="154">
        <v>1.0063609518985399</v>
      </c>
      <c r="J186" s="154" t="b">
        <v>0</v>
      </c>
      <c r="K186" s="154"/>
      <c r="L186" s="154"/>
      <c r="M186" s="154"/>
      <c r="N186" s="154"/>
      <c r="O186" s="154"/>
      <c r="P186" s="154"/>
      <c r="Q186" s="154"/>
      <c r="R186" s="154"/>
      <c r="S186" s="154"/>
      <c r="T186" s="154"/>
      <c r="U186" s="154"/>
      <c r="V186" s="154"/>
      <c r="W186" s="154"/>
      <c r="X186" s="154"/>
      <c r="Y186" s="154"/>
      <c r="Z186" s="154"/>
    </row>
    <row r="187" spans="1:26">
      <c r="A187" s="154" t="s">
        <v>666</v>
      </c>
      <c r="B187" s="154" t="s">
        <v>1999</v>
      </c>
      <c r="C187" s="154" t="s">
        <v>1998</v>
      </c>
      <c r="D187" s="154">
        <v>66.844919786096298</v>
      </c>
      <c r="E187" s="154">
        <v>79.631918733112002</v>
      </c>
      <c r="F187" s="154">
        <v>-2.7E-2</v>
      </c>
      <c r="G187" s="154">
        <v>0.91958096031630798</v>
      </c>
      <c r="H187" s="154">
        <v>0.91958096031630798</v>
      </c>
      <c r="I187" s="154">
        <v>0.90051239805380801</v>
      </c>
      <c r="J187" s="154" t="b">
        <v>0</v>
      </c>
      <c r="K187" s="154"/>
      <c r="L187" s="154"/>
      <c r="M187" s="154"/>
      <c r="N187" s="154"/>
      <c r="O187" s="154"/>
      <c r="P187" s="154"/>
      <c r="Q187" s="154"/>
      <c r="R187" s="154"/>
      <c r="S187" s="154"/>
      <c r="T187" s="154"/>
      <c r="U187" s="154"/>
      <c r="V187" s="154"/>
      <c r="W187" s="154"/>
      <c r="X187" s="154"/>
      <c r="Y187" s="154"/>
      <c r="Z187" s="154"/>
    </row>
    <row r="188" spans="1:26">
      <c r="A188" s="154" t="s">
        <v>667</v>
      </c>
      <c r="B188" s="154" t="s">
        <v>1999</v>
      </c>
      <c r="C188" s="154" t="s">
        <v>1998</v>
      </c>
      <c r="D188" s="154">
        <v>66.844919786096298</v>
      </c>
      <c r="E188" s="154">
        <v>122.532052098694</v>
      </c>
      <c r="F188" s="154">
        <v>-0.17399999999999999</v>
      </c>
      <c r="G188" s="154">
        <v>1.0376475756552499</v>
      </c>
      <c r="H188" s="154">
        <v>1.0376475756552499</v>
      </c>
      <c r="I188" s="154">
        <v>0.98736624365814096</v>
      </c>
      <c r="J188" s="154" t="b">
        <v>0</v>
      </c>
      <c r="K188" s="154"/>
      <c r="L188" s="154"/>
      <c r="M188" s="154"/>
      <c r="N188" s="154"/>
      <c r="O188" s="154"/>
      <c r="P188" s="154"/>
      <c r="Q188" s="154"/>
      <c r="R188" s="154"/>
      <c r="S188" s="154"/>
      <c r="T188" s="154"/>
      <c r="U188" s="154"/>
      <c r="V188" s="154"/>
      <c r="W188" s="154"/>
      <c r="X188" s="154"/>
      <c r="Y188" s="154"/>
      <c r="Z188" s="154"/>
    </row>
    <row r="189" spans="1:26">
      <c r="A189" s="154" t="s">
        <v>668</v>
      </c>
      <c r="B189" s="154" t="s">
        <v>1999</v>
      </c>
      <c r="C189" s="154" t="s">
        <v>1998</v>
      </c>
      <c r="D189" s="154">
        <v>66.844919786096298</v>
      </c>
      <c r="E189" s="154">
        <v>94.719875280991999</v>
      </c>
      <c r="F189" s="154">
        <v>-5.6000000000000001E-2</v>
      </c>
      <c r="G189" s="154">
        <v>0.90117825915192395</v>
      </c>
      <c r="H189" s="154">
        <v>0.90117825915192395</v>
      </c>
      <c r="I189" s="154">
        <v>0.87234710104251301</v>
      </c>
      <c r="J189" s="154" t="b">
        <v>0</v>
      </c>
      <c r="K189" s="154"/>
      <c r="L189" s="154"/>
      <c r="M189" s="154"/>
      <c r="N189" s="154"/>
      <c r="O189" s="154"/>
      <c r="P189" s="154"/>
      <c r="Q189" s="154"/>
      <c r="R189" s="154"/>
      <c r="S189" s="154"/>
      <c r="T189" s="154"/>
      <c r="U189" s="154"/>
      <c r="V189" s="154"/>
      <c r="W189" s="154"/>
      <c r="X189" s="154"/>
      <c r="Y189" s="154"/>
      <c r="Z189" s="154"/>
    </row>
    <row r="190" spans="1:26">
      <c r="A190" s="154" t="s">
        <v>669</v>
      </c>
      <c r="B190" s="154" t="s">
        <v>1999</v>
      </c>
      <c r="C190" s="154" t="s">
        <v>1998</v>
      </c>
      <c r="D190" s="154">
        <v>66.844919786096298</v>
      </c>
      <c r="E190" s="154">
        <v>76.878750163887005</v>
      </c>
      <c r="F190" s="154">
        <v>-6.0999999999999999E-2</v>
      </c>
      <c r="G190" s="154">
        <v>1.0284568577934501</v>
      </c>
      <c r="H190" s="154">
        <v>1.0284568577934501</v>
      </c>
      <c r="I190" s="154">
        <v>1.0094946561932301</v>
      </c>
      <c r="J190" s="154" t="b">
        <v>0</v>
      </c>
      <c r="K190" s="154"/>
      <c r="L190" s="154"/>
      <c r="M190" s="154"/>
      <c r="N190" s="154"/>
      <c r="O190" s="154"/>
      <c r="P190" s="154"/>
      <c r="Q190" s="154"/>
      <c r="R190" s="154"/>
      <c r="S190" s="154"/>
      <c r="T190" s="154"/>
      <c r="U190" s="154"/>
      <c r="V190" s="154"/>
      <c r="W190" s="154"/>
      <c r="X190" s="154"/>
      <c r="Y190" s="154"/>
      <c r="Z190" s="154"/>
    </row>
    <row r="191" spans="1:26">
      <c r="A191" s="154" t="s">
        <v>670</v>
      </c>
      <c r="B191" s="154" t="s">
        <v>1999</v>
      </c>
      <c r="C191" s="154" t="s">
        <v>1998</v>
      </c>
      <c r="D191" s="154">
        <v>66.844919786096298</v>
      </c>
      <c r="E191" s="154">
        <v>108.110241542381</v>
      </c>
      <c r="F191" s="154">
        <v>-0.128</v>
      </c>
      <c r="G191" s="154">
        <v>0.99416392179707802</v>
      </c>
      <c r="H191" s="154">
        <v>0.99416392179707802</v>
      </c>
      <c r="I191" s="154">
        <v>0.95391598923594401</v>
      </c>
      <c r="J191" s="154" t="b">
        <v>0</v>
      </c>
      <c r="K191" s="154"/>
      <c r="L191" s="154"/>
      <c r="M191" s="154"/>
      <c r="N191" s="154"/>
      <c r="O191" s="154"/>
      <c r="P191" s="154"/>
      <c r="Q191" s="154"/>
      <c r="R191" s="154"/>
      <c r="S191" s="154"/>
      <c r="T191" s="154"/>
      <c r="U191" s="154"/>
      <c r="V191" s="154"/>
      <c r="W191" s="154"/>
      <c r="X191" s="154"/>
      <c r="Y191" s="154"/>
      <c r="Z191" s="154"/>
    </row>
    <row r="192" spans="1:26">
      <c r="A192" s="154" t="s">
        <v>671</v>
      </c>
      <c r="B192" s="154" t="s">
        <v>1999</v>
      </c>
      <c r="C192" s="154" t="s">
        <v>1998</v>
      </c>
      <c r="D192" s="154">
        <v>66.844919786096298</v>
      </c>
      <c r="E192" s="154">
        <v>162.570583241961</v>
      </c>
      <c r="F192" s="154">
        <v>-0.28399999999999997</v>
      </c>
      <c r="G192" s="154">
        <v>1.1052937814180701</v>
      </c>
      <c r="H192" s="154">
        <v>1.1052937814180701</v>
      </c>
      <c r="I192" s="154">
        <v>1.0321053457665199</v>
      </c>
      <c r="J192" s="154" t="b">
        <v>0</v>
      </c>
      <c r="K192" s="154"/>
      <c r="L192" s="154"/>
      <c r="M192" s="154"/>
      <c r="N192" s="154"/>
      <c r="O192" s="154"/>
      <c r="P192" s="154"/>
      <c r="Q192" s="154"/>
      <c r="R192" s="154"/>
      <c r="S192" s="154"/>
      <c r="T192" s="154"/>
      <c r="U192" s="154"/>
      <c r="V192" s="154"/>
      <c r="W192" s="154"/>
      <c r="X192" s="154"/>
      <c r="Y192" s="154"/>
      <c r="Z192" s="154"/>
    </row>
    <row r="193" spans="1:26">
      <c r="A193" s="154" t="s">
        <v>672</v>
      </c>
      <c r="B193" s="154" t="s">
        <v>1999</v>
      </c>
      <c r="C193" s="154" t="s">
        <v>1998</v>
      </c>
      <c r="D193" s="154">
        <v>66.844919786096298</v>
      </c>
      <c r="E193" s="154">
        <v>129.13304436149201</v>
      </c>
      <c r="F193" s="154">
        <v>-0.14799999999999999</v>
      </c>
      <c r="G193" s="154">
        <v>0.93636374213829099</v>
      </c>
      <c r="H193" s="154">
        <v>0.93636374213829099</v>
      </c>
      <c r="I193" s="154">
        <v>0.88788058862243702</v>
      </c>
      <c r="J193" s="154" t="b">
        <v>0</v>
      </c>
      <c r="K193" s="154"/>
      <c r="L193" s="154"/>
      <c r="M193" s="154"/>
      <c r="N193" s="154"/>
      <c r="O193" s="154"/>
      <c r="P193" s="154"/>
      <c r="Q193" s="154"/>
      <c r="R193" s="154"/>
      <c r="S193" s="154"/>
      <c r="T193" s="154"/>
      <c r="U193" s="154"/>
      <c r="V193" s="154"/>
      <c r="W193" s="154"/>
      <c r="X193" s="154"/>
      <c r="Y193" s="154"/>
      <c r="Z193" s="154"/>
    </row>
    <row r="194" spans="1:26">
      <c r="A194" s="154" t="s">
        <v>673</v>
      </c>
      <c r="B194" s="154" t="s">
        <v>1999</v>
      </c>
      <c r="C194" s="154" t="s">
        <v>1998</v>
      </c>
      <c r="D194" s="154">
        <v>66.844919786096298</v>
      </c>
      <c r="E194" s="154">
        <v>133.053567562251</v>
      </c>
      <c r="F194" s="154">
        <v>-0.216</v>
      </c>
      <c r="G194" s="154">
        <v>1.05454516151399</v>
      </c>
      <c r="H194" s="154">
        <v>1.05454516151399</v>
      </c>
      <c r="I194" s="154">
        <v>0.99795197592885398</v>
      </c>
      <c r="J194" s="154" t="b">
        <v>0</v>
      </c>
      <c r="K194" s="154"/>
      <c r="L194" s="154"/>
      <c r="M194" s="154"/>
      <c r="N194" s="154"/>
      <c r="O194" s="154"/>
      <c r="P194" s="154"/>
      <c r="Q194" s="154"/>
      <c r="R194" s="154"/>
      <c r="S194" s="154"/>
      <c r="T194" s="154"/>
      <c r="U194" s="154"/>
      <c r="V194" s="154"/>
      <c r="W194" s="154"/>
      <c r="X194" s="154"/>
      <c r="Y194" s="154"/>
      <c r="Z194" s="154"/>
    </row>
    <row r="195" spans="1:26">
      <c r="A195" s="154" t="s">
        <v>674</v>
      </c>
      <c r="B195" s="154" t="s">
        <v>1999</v>
      </c>
      <c r="C195" s="154" t="s">
        <v>1998</v>
      </c>
      <c r="D195" s="154">
        <v>66.844919786096298</v>
      </c>
      <c r="E195" s="154">
        <v>101.93499791303</v>
      </c>
      <c r="F195" s="154">
        <v>-8.5000000000000006E-2</v>
      </c>
      <c r="G195" s="154">
        <v>0.92480983546692297</v>
      </c>
      <c r="H195" s="154">
        <v>0.92480983546692297</v>
      </c>
      <c r="I195" s="154">
        <v>0.89085419236408603</v>
      </c>
      <c r="J195" s="154" t="b">
        <v>0</v>
      </c>
      <c r="K195" s="154"/>
      <c r="L195" s="154"/>
      <c r="M195" s="154"/>
      <c r="N195" s="154"/>
      <c r="O195" s="154"/>
      <c r="P195" s="154"/>
      <c r="Q195" s="154"/>
      <c r="R195" s="154"/>
      <c r="S195" s="154"/>
      <c r="T195" s="154"/>
      <c r="U195" s="154"/>
      <c r="V195" s="154"/>
      <c r="W195" s="154"/>
      <c r="X195" s="154"/>
      <c r="Y195" s="154"/>
      <c r="Z195" s="154"/>
    </row>
    <row r="196" spans="1:26">
      <c r="A196" s="154" t="s">
        <v>675</v>
      </c>
      <c r="B196" s="154" t="s">
        <v>1999</v>
      </c>
      <c r="C196" s="154" t="s">
        <v>1998</v>
      </c>
      <c r="D196" s="154">
        <v>66.844919786096298</v>
      </c>
      <c r="E196" s="154">
        <v>194.53713963824501</v>
      </c>
      <c r="F196" s="154">
        <v>-0.33400000000000002</v>
      </c>
      <c r="G196" s="154">
        <v>1.0989117330018201</v>
      </c>
      <c r="H196" s="154">
        <v>1.0989117330018201</v>
      </c>
      <c r="I196" s="154">
        <v>1.0139448012182299</v>
      </c>
      <c r="J196" s="154" t="b">
        <v>0</v>
      </c>
      <c r="K196" s="154"/>
      <c r="L196" s="154"/>
      <c r="M196" s="154"/>
      <c r="N196" s="154"/>
      <c r="O196" s="154"/>
      <c r="P196" s="154"/>
      <c r="Q196" s="154"/>
      <c r="R196" s="154"/>
      <c r="S196" s="154"/>
      <c r="T196" s="154"/>
      <c r="U196" s="154"/>
      <c r="V196" s="154"/>
      <c r="W196" s="154"/>
      <c r="X196" s="154"/>
      <c r="Y196" s="154"/>
      <c r="Z196" s="154"/>
    </row>
    <row r="197" spans="1:26">
      <c r="A197" s="154" t="s">
        <v>676</v>
      </c>
      <c r="B197" s="154" t="s">
        <v>1999</v>
      </c>
      <c r="C197" s="154" t="s">
        <v>1998</v>
      </c>
      <c r="D197" s="154">
        <v>66.844919786096298</v>
      </c>
      <c r="E197" s="154">
        <v>189.342041365477</v>
      </c>
      <c r="F197" s="154">
        <v>-0.32900000000000001</v>
      </c>
      <c r="G197" s="154">
        <v>1.11015751344328</v>
      </c>
      <c r="H197" s="154">
        <v>1.11015751344328</v>
      </c>
      <c r="I197" s="154">
        <v>1.02617023921479</v>
      </c>
      <c r="J197" s="154" t="b">
        <v>0</v>
      </c>
      <c r="K197" s="154"/>
      <c r="L197" s="154"/>
      <c r="M197" s="154"/>
      <c r="N197" s="154"/>
      <c r="O197" s="154"/>
      <c r="P197" s="154"/>
      <c r="Q197" s="154"/>
      <c r="R197" s="154"/>
      <c r="S197" s="154"/>
      <c r="T197" s="154"/>
      <c r="U197" s="154"/>
      <c r="V197" s="154"/>
      <c r="W197" s="154"/>
      <c r="X197" s="154"/>
      <c r="Y197" s="154"/>
      <c r="Z197" s="154"/>
    </row>
    <row r="198" spans="1:26">
      <c r="A198" s="154" t="s">
        <v>677</v>
      </c>
      <c r="B198" s="154" t="s">
        <v>1999</v>
      </c>
      <c r="C198" s="154" t="s">
        <v>1998</v>
      </c>
      <c r="D198" s="154">
        <v>66.844919786096298</v>
      </c>
      <c r="E198" s="154">
        <v>5.8532517687890504</v>
      </c>
      <c r="F198" s="154">
        <v>0.13</v>
      </c>
      <c r="G198" s="154">
        <v>0.71644225635232806</v>
      </c>
      <c r="H198" s="154">
        <v>0.71644225635232806</v>
      </c>
      <c r="I198" s="154">
        <v>0.834877664943111</v>
      </c>
      <c r="J198" s="154" t="b">
        <v>0</v>
      </c>
      <c r="K198" s="154"/>
      <c r="L198" s="154"/>
      <c r="M198" s="154"/>
      <c r="N198" s="154"/>
      <c r="O198" s="154"/>
      <c r="P198" s="154"/>
      <c r="Q198" s="154"/>
      <c r="R198" s="154"/>
      <c r="S198" s="154"/>
      <c r="T198" s="154"/>
      <c r="U198" s="154"/>
      <c r="V198" s="154"/>
      <c r="W198" s="154"/>
      <c r="X198" s="154"/>
      <c r="Y198" s="154"/>
      <c r="Z198" s="154"/>
    </row>
    <row r="199" spans="1:26">
      <c r="A199" s="154" t="s">
        <v>678</v>
      </c>
      <c r="B199" s="154" t="s">
        <v>1999</v>
      </c>
      <c r="C199" s="154" t="s">
        <v>1998</v>
      </c>
      <c r="D199" s="154">
        <v>66.844919786096298</v>
      </c>
      <c r="E199" s="154">
        <v>6.6892269446740302</v>
      </c>
      <c r="F199" s="154">
        <v>0.13</v>
      </c>
      <c r="G199" s="154">
        <v>0.72100783009613301</v>
      </c>
      <c r="H199" s="154">
        <v>0.72100783009613301</v>
      </c>
      <c r="I199" s="154">
        <v>0.83275700704489497</v>
      </c>
      <c r="J199" s="154" t="b">
        <v>0</v>
      </c>
      <c r="K199" s="154"/>
      <c r="L199" s="154"/>
      <c r="M199" s="154"/>
      <c r="N199" s="154"/>
      <c r="O199" s="154"/>
      <c r="P199" s="154"/>
      <c r="Q199" s="154"/>
      <c r="R199" s="154"/>
      <c r="S199" s="154"/>
      <c r="T199" s="154"/>
      <c r="U199" s="154"/>
      <c r="V199" s="154"/>
      <c r="W199" s="154"/>
      <c r="X199" s="154"/>
      <c r="Y199" s="154"/>
      <c r="Z199" s="154"/>
    </row>
    <row r="200" spans="1:26">
      <c r="A200" s="154" t="s">
        <v>679</v>
      </c>
      <c r="B200" s="154" t="s">
        <v>1999</v>
      </c>
      <c r="C200" s="154" t="s">
        <v>1998</v>
      </c>
      <c r="D200" s="154">
        <v>66.844919786096298</v>
      </c>
      <c r="E200" s="154">
        <v>251.090091834417</v>
      </c>
      <c r="F200" s="154">
        <v>-0.45700000000000002</v>
      </c>
      <c r="G200" s="154">
        <v>1.17324474560018</v>
      </c>
      <c r="H200" s="154">
        <v>1.17324474560018</v>
      </c>
      <c r="I200" s="154">
        <v>1.0642785451658601</v>
      </c>
      <c r="J200" s="154" t="b">
        <v>0</v>
      </c>
      <c r="K200" s="154"/>
      <c r="L200" s="154"/>
      <c r="M200" s="154"/>
      <c r="N200" s="154"/>
      <c r="O200" s="154"/>
      <c r="P200" s="154"/>
      <c r="Q200" s="154"/>
      <c r="R200" s="154"/>
      <c r="S200" s="154"/>
      <c r="T200" s="154"/>
      <c r="U200" s="154"/>
      <c r="V200" s="154"/>
      <c r="W200" s="154"/>
      <c r="X200" s="154"/>
      <c r="Y200" s="154"/>
      <c r="Z200" s="154"/>
    </row>
    <row r="201" spans="1:26">
      <c r="A201" s="154" t="s">
        <v>680</v>
      </c>
      <c r="B201" s="154" t="s">
        <v>1999</v>
      </c>
      <c r="C201" s="154" t="s">
        <v>1998</v>
      </c>
      <c r="D201" s="154">
        <v>66.844919786096298</v>
      </c>
      <c r="E201" s="154">
        <v>20.060761785651898</v>
      </c>
      <c r="F201" s="154">
        <v>8.8999999999999996E-2</v>
      </c>
      <c r="G201" s="154">
        <v>0.848793008674952</v>
      </c>
      <c r="H201" s="154">
        <v>0.848793008674952</v>
      </c>
      <c r="I201" s="154">
        <v>0.91116650651729802</v>
      </c>
      <c r="J201" s="154" t="b">
        <v>0</v>
      </c>
      <c r="K201" s="154"/>
      <c r="L201" s="154"/>
      <c r="M201" s="154"/>
      <c r="N201" s="154"/>
      <c r="O201" s="154"/>
      <c r="P201" s="154"/>
      <c r="Q201" s="154"/>
      <c r="R201" s="154"/>
      <c r="S201" s="154"/>
      <c r="T201" s="154"/>
      <c r="U201" s="154"/>
      <c r="V201" s="154"/>
      <c r="W201" s="154"/>
      <c r="X201" s="154"/>
      <c r="Y201" s="154"/>
      <c r="Z201" s="154"/>
    </row>
    <row r="202" spans="1:26">
      <c r="A202" s="154" t="s">
        <v>681</v>
      </c>
      <c r="B202" s="154" t="s">
        <v>1999</v>
      </c>
      <c r="C202" s="154" t="s">
        <v>1998</v>
      </c>
      <c r="D202" s="154">
        <v>66.844919786096298</v>
      </c>
      <c r="E202" s="154">
        <v>20.445546039298101</v>
      </c>
      <c r="F202" s="154">
        <v>7.1999999999999995E-2</v>
      </c>
      <c r="G202" s="154">
        <v>0.93031201225359705</v>
      </c>
      <c r="H202" s="154">
        <v>0.93031201225359705</v>
      </c>
      <c r="I202" s="154">
        <v>0.99741241153409099</v>
      </c>
      <c r="J202" s="154" t="b">
        <v>0</v>
      </c>
      <c r="K202" s="154"/>
      <c r="L202" s="154"/>
      <c r="M202" s="154"/>
      <c r="N202" s="154"/>
      <c r="O202" s="154"/>
      <c r="P202" s="154"/>
      <c r="Q202" s="154"/>
      <c r="R202" s="154"/>
      <c r="S202" s="154"/>
      <c r="T202" s="154"/>
      <c r="U202" s="154"/>
      <c r="V202" s="154"/>
      <c r="W202" s="154"/>
      <c r="X202" s="154"/>
      <c r="Y202" s="154"/>
      <c r="Z202" s="154"/>
    </row>
    <row r="203" spans="1:26">
      <c r="A203" s="154" t="s">
        <v>682</v>
      </c>
      <c r="B203" s="154" t="s">
        <v>1999</v>
      </c>
      <c r="C203" s="154" t="s">
        <v>1998</v>
      </c>
      <c r="D203" s="154">
        <v>75.980392156862706</v>
      </c>
      <c r="E203" s="154">
        <v>23.839287782165002</v>
      </c>
      <c r="F203" s="154">
        <v>8.3000000000000004E-2</v>
      </c>
      <c r="G203" s="154">
        <v>0.93563934583850294</v>
      </c>
      <c r="H203" s="154">
        <v>0.93563934583850294</v>
      </c>
      <c r="I203" s="154">
        <v>0.959083954192407</v>
      </c>
      <c r="J203" s="154" t="b">
        <v>0</v>
      </c>
      <c r="K203" s="154"/>
      <c r="L203" s="154"/>
      <c r="M203" s="154"/>
      <c r="N203" s="154"/>
      <c r="O203" s="154"/>
      <c r="P203" s="154"/>
      <c r="Q203" s="154"/>
      <c r="R203" s="154"/>
      <c r="S203" s="154"/>
      <c r="T203" s="154"/>
      <c r="U203" s="154"/>
      <c r="V203" s="154"/>
      <c r="W203" s="154"/>
      <c r="X203" s="154"/>
      <c r="Y203" s="154"/>
      <c r="Z203" s="154"/>
    </row>
    <row r="204" spans="1:26">
      <c r="A204" s="154" t="s">
        <v>683</v>
      </c>
      <c r="B204" s="154" t="s">
        <v>1999</v>
      </c>
      <c r="C204" s="154" t="s">
        <v>1998</v>
      </c>
      <c r="D204" s="154">
        <v>75.980392156862706</v>
      </c>
      <c r="E204" s="154">
        <v>24.392929823915001</v>
      </c>
      <c r="F204" s="154">
        <v>8.2000000000000003E-2</v>
      </c>
      <c r="G204" s="154">
        <v>0.94012707108129501</v>
      </c>
      <c r="H204" s="154">
        <v>0.94012707108129501</v>
      </c>
      <c r="I204" s="154">
        <v>0.96221101292875699</v>
      </c>
      <c r="J204" s="154" t="b">
        <v>0</v>
      </c>
      <c r="K204" s="154"/>
      <c r="L204" s="154"/>
      <c r="M204" s="154"/>
      <c r="N204" s="154"/>
      <c r="O204" s="154"/>
      <c r="P204" s="154"/>
      <c r="Q204" s="154"/>
      <c r="R204" s="154"/>
      <c r="S204" s="154"/>
      <c r="T204" s="154"/>
      <c r="U204" s="154"/>
      <c r="V204" s="154"/>
      <c r="W204" s="154"/>
      <c r="X204" s="154"/>
      <c r="Y204" s="154"/>
      <c r="Z204" s="154"/>
    </row>
    <row r="205" spans="1:26">
      <c r="A205" s="154" t="s">
        <v>684</v>
      </c>
      <c r="B205" s="154" t="s">
        <v>1999</v>
      </c>
      <c r="C205" s="154" t="s">
        <v>1998</v>
      </c>
      <c r="D205" s="154">
        <v>75.980392156862706</v>
      </c>
      <c r="E205" s="154">
        <v>33.848400181536</v>
      </c>
      <c r="F205" s="154">
        <v>4.9000000000000002E-2</v>
      </c>
      <c r="G205" s="154">
        <v>1.0098178257822601</v>
      </c>
      <c r="H205" s="154">
        <v>1.0098178257822601</v>
      </c>
      <c r="I205" s="154">
        <v>1.01122208691108</v>
      </c>
      <c r="J205" s="154" t="b">
        <v>0</v>
      </c>
      <c r="K205" s="154"/>
      <c r="L205" s="154"/>
      <c r="M205" s="154"/>
      <c r="N205" s="154"/>
      <c r="O205" s="154"/>
      <c r="P205" s="154"/>
      <c r="Q205" s="154"/>
      <c r="R205" s="154"/>
      <c r="S205" s="154"/>
      <c r="T205" s="154"/>
      <c r="U205" s="154"/>
      <c r="V205" s="154"/>
      <c r="W205" s="154"/>
      <c r="X205" s="154"/>
      <c r="Y205" s="154"/>
      <c r="Z205" s="154"/>
    </row>
    <row r="206" spans="1:26">
      <c r="A206" s="154" t="s">
        <v>685</v>
      </c>
      <c r="B206" s="154" t="s">
        <v>1999</v>
      </c>
      <c r="C206" s="154" t="s">
        <v>1998</v>
      </c>
      <c r="D206" s="154">
        <v>75.980392156862706</v>
      </c>
      <c r="E206" s="154">
        <v>22.738171226725999</v>
      </c>
      <c r="F206" s="154">
        <v>8.1000000000000003E-2</v>
      </c>
      <c r="G206" s="154">
        <v>0.93141486990935296</v>
      </c>
      <c r="H206" s="154">
        <v>0.93141486990935296</v>
      </c>
      <c r="I206" s="154">
        <v>0.95776689325152098</v>
      </c>
      <c r="J206" s="154" t="b">
        <v>0</v>
      </c>
      <c r="K206" s="154"/>
      <c r="L206" s="154"/>
      <c r="M206" s="154"/>
      <c r="N206" s="154"/>
      <c r="O206" s="154"/>
      <c r="P206" s="154"/>
      <c r="Q206" s="154"/>
      <c r="R206" s="154"/>
      <c r="S206" s="154"/>
      <c r="T206" s="154"/>
      <c r="U206" s="154"/>
      <c r="V206" s="154"/>
      <c r="W206" s="154"/>
      <c r="X206" s="154"/>
      <c r="Y206" s="154"/>
      <c r="Z206" s="154"/>
    </row>
    <row r="207" spans="1:26">
      <c r="A207" s="154" t="s">
        <v>686</v>
      </c>
      <c r="B207" s="154" t="s">
        <v>1999</v>
      </c>
      <c r="C207" s="154" t="s">
        <v>1998</v>
      </c>
      <c r="D207" s="154">
        <v>75.980392156862706</v>
      </c>
      <c r="E207" s="154">
        <v>23.287694674756001</v>
      </c>
      <c r="F207" s="154">
        <v>7.6999999999999999E-2</v>
      </c>
      <c r="G207" s="154">
        <v>0.95728788396248299</v>
      </c>
      <c r="H207" s="154">
        <v>0.95728788396248299</v>
      </c>
      <c r="I207" s="154">
        <v>0.98280681768870104</v>
      </c>
      <c r="J207" s="154" t="b">
        <v>0</v>
      </c>
      <c r="K207" s="154"/>
      <c r="L207" s="154"/>
      <c r="M207" s="154"/>
      <c r="N207" s="154"/>
      <c r="O207" s="154"/>
      <c r="P207" s="154"/>
      <c r="Q207" s="154"/>
      <c r="R207" s="154"/>
      <c r="S207" s="154"/>
      <c r="T207" s="154"/>
      <c r="U207" s="154"/>
      <c r="V207" s="154"/>
      <c r="W207" s="154"/>
      <c r="X207" s="154"/>
      <c r="Y207" s="154"/>
      <c r="Z207" s="154"/>
    </row>
    <row r="208" spans="1:26">
      <c r="A208" s="154" t="s">
        <v>687</v>
      </c>
      <c r="B208" s="154" t="s">
        <v>1999</v>
      </c>
      <c r="C208" s="154" t="s">
        <v>1998</v>
      </c>
      <c r="D208" s="154">
        <v>75.980392156862706</v>
      </c>
      <c r="E208" s="154">
        <v>35.528781735236997</v>
      </c>
      <c r="F208" s="154">
        <v>3.6999999999999998E-2</v>
      </c>
      <c r="G208" s="154">
        <v>1.0434766068105501</v>
      </c>
      <c r="H208" s="154">
        <v>1.0434766068105501</v>
      </c>
      <c r="I208" s="154">
        <v>1.0415595716830699</v>
      </c>
      <c r="J208" s="154" t="b">
        <v>0</v>
      </c>
      <c r="K208" s="154"/>
      <c r="L208" s="154"/>
      <c r="M208" s="154"/>
      <c r="N208" s="154"/>
      <c r="O208" s="154"/>
      <c r="P208" s="154"/>
      <c r="Q208" s="154"/>
      <c r="R208" s="154"/>
      <c r="S208" s="154"/>
      <c r="T208" s="154"/>
      <c r="U208" s="154"/>
      <c r="V208" s="154"/>
      <c r="W208" s="154"/>
      <c r="X208" s="154"/>
      <c r="Y208" s="154"/>
      <c r="Z208" s="154"/>
    </row>
    <row r="209" spans="1:26">
      <c r="A209" s="154" t="s">
        <v>688</v>
      </c>
      <c r="B209" s="154" t="s">
        <v>1999</v>
      </c>
      <c r="C209" s="154" t="s">
        <v>1998</v>
      </c>
      <c r="D209" s="154">
        <v>75.980392156862706</v>
      </c>
      <c r="E209" s="154">
        <v>35.528781735236997</v>
      </c>
      <c r="F209" s="154">
        <v>3.4000000000000002E-2</v>
      </c>
      <c r="G209" s="154">
        <v>1.0518067421366799</v>
      </c>
      <c r="H209" s="154">
        <v>1.0518067421366799</v>
      </c>
      <c r="I209" s="154">
        <v>1.0498744032046601</v>
      </c>
      <c r="J209" s="154" t="b">
        <v>0</v>
      </c>
      <c r="K209" s="154"/>
      <c r="L209" s="154"/>
      <c r="M209" s="154"/>
      <c r="N209" s="154"/>
      <c r="O209" s="154"/>
      <c r="P209" s="154"/>
      <c r="Q209" s="154"/>
      <c r="R209" s="154"/>
      <c r="S209" s="154"/>
      <c r="T209" s="154"/>
      <c r="U209" s="154"/>
      <c r="V209" s="154"/>
      <c r="W209" s="154"/>
      <c r="X209" s="154"/>
      <c r="Y209" s="154"/>
      <c r="Z209" s="154"/>
    </row>
    <row r="210" spans="1:26">
      <c r="A210" s="154" t="s">
        <v>689</v>
      </c>
      <c r="B210" s="154" t="s">
        <v>1999</v>
      </c>
      <c r="C210" s="154" t="s">
        <v>1998</v>
      </c>
      <c r="D210" s="154">
        <v>75.980392156862706</v>
      </c>
      <c r="E210" s="154">
        <v>36.077880097391002</v>
      </c>
      <c r="F210" s="154">
        <v>3.3000000000000002E-2</v>
      </c>
      <c r="G210" s="154">
        <v>1.04384419093119</v>
      </c>
      <c r="H210" s="154">
        <v>1.04384419093119</v>
      </c>
      <c r="I210" s="154">
        <v>1.0408622292996199</v>
      </c>
      <c r="J210" s="154" t="b">
        <v>0</v>
      </c>
      <c r="K210" s="154"/>
      <c r="L210" s="154"/>
      <c r="M210" s="154"/>
      <c r="N210" s="154"/>
      <c r="O210" s="154"/>
      <c r="P210" s="154"/>
      <c r="Q210" s="154"/>
      <c r="R210" s="154"/>
      <c r="S210" s="154"/>
      <c r="T210" s="154"/>
      <c r="U210" s="154"/>
      <c r="V210" s="154"/>
      <c r="W210" s="154"/>
      <c r="X210" s="154"/>
      <c r="Y210" s="154"/>
      <c r="Z210" s="154"/>
    </row>
    <row r="211" spans="1:26">
      <c r="A211" s="154" t="s">
        <v>1218</v>
      </c>
      <c r="B211" s="154" t="s">
        <v>1999</v>
      </c>
      <c r="C211" s="154" t="s">
        <v>2010</v>
      </c>
      <c r="D211" s="154">
        <v>365.33333333333297</v>
      </c>
      <c r="E211" s="154">
        <v>320.37320443502102</v>
      </c>
      <c r="F211" s="154">
        <v>-3.1E-2</v>
      </c>
      <c r="G211" s="154">
        <v>1.64660199640591</v>
      </c>
      <c r="H211" s="154">
        <v>0.92694926774568798</v>
      </c>
      <c r="I211" s="154">
        <v>0.91833749767582795</v>
      </c>
      <c r="J211" s="154" t="b">
        <v>0</v>
      </c>
      <c r="K211" s="154"/>
      <c r="L211" s="154"/>
      <c r="M211" s="154"/>
      <c r="N211" s="154"/>
      <c r="O211" s="154"/>
      <c r="P211" s="154"/>
      <c r="Q211" s="154"/>
      <c r="R211" s="154"/>
      <c r="S211" s="154"/>
      <c r="T211" s="154"/>
      <c r="U211" s="154"/>
      <c r="V211" s="154"/>
      <c r="W211" s="154"/>
      <c r="X211" s="154"/>
      <c r="Y211" s="154"/>
      <c r="Z211" s="154"/>
    </row>
    <row r="212" spans="1:26">
      <c r="A212" s="154" t="s">
        <v>1219</v>
      </c>
      <c r="B212" s="154" t="s">
        <v>1999</v>
      </c>
      <c r="C212" s="154" t="s">
        <v>2010</v>
      </c>
      <c r="D212" s="154">
        <v>365.33333333333297</v>
      </c>
      <c r="E212" s="154">
        <v>318.68763943502103</v>
      </c>
      <c r="F212" s="154">
        <v>-8.6999999999999994E-2</v>
      </c>
      <c r="G212" s="154">
        <v>1.69534040676583</v>
      </c>
      <c r="H212" s="154">
        <v>0.95438639820758997</v>
      </c>
      <c r="I212" s="154">
        <v>0.94585213569113702</v>
      </c>
      <c r="J212" s="154" t="b">
        <v>0</v>
      </c>
      <c r="K212" s="154"/>
      <c r="L212" s="154"/>
      <c r="M212" s="154"/>
      <c r="N212" s="154"/>
      <c r="O212" s="154"/>
      <c r="P212" s="154"/>
      <c r="Q212" s="154"/>
      <c r="R212" s="154"/>
      <c r="S212" s="154"/>
      <c r="T212" s="154"/>
      <c r="U212" s="154"/>
      <c r="V212" s="154"/>
      <c r="W212" s="154"/>
      <c r="X212" s="154"/>
      <c r="Y212" s="154"/>
      <c r="Z212" s="154"/>
    </row>
    <row r="213" spans="1:26">
      <c r="A213" s="154" t="s">
        <v>1220</v>
      </c>
      <c r="B213" s="154" t="s">
        <v>1999</v>
      </c>
      <c r="C213" s="154" t="s">
        <v>2010</v>
      </c>
      <c r="D213" s="154">
        <v>365.33333333333297</v>
      </c>
      <c r="E213" s="154">
        <v>320.37320443502102</v>
      </c>
      <c r="F213" s="154">
        <v>-8.7999999999999995E-2</v>
      </c>
      <c r="G213" s="154">
        <v>1.6576180653670201</v>
      </c>
      <c r="H213" s="154">
        <v>0.93315072813455302</v>
      </c>
      <c r="I213" s="154">
        <v>0.92448134374552304</v>
      </c>
      <c r="J213" s="154" t="b">
        <v>0</v>
      </c>
      <c r="K213" s="154"/>
      <c r="L213" s="154"/>
      <c r="M213" s="154"/>
      <c r="N213" s="154"/>
      <c r="O213" s="154"/>
      <c r="P213" s="154"/>
      <c r="Q213" s="154"/>
      <c r="R213" s="154"/>
      <c r="S213" s="154"/>
      <c r="T213" s="154"/>
      <c r="U213" s="154"/>
      <c r="V213" s="154"/>
      <c r="W213" s="154"/>
      <c r="X213" s="154"/>
      <c r="Y213" s="154"/>
      <c r="Z213" s="154"/>
    </row>
    <row r="214" spans="1:26">
      <c r="A214" s="154" t="s">
        <v>1221</v>
      </c>
      <c r="B214" s="154" t="s">
        <v>1999</v>
      </c>
      <c r="C214" s="154" t="s">
        <v>2010</v>
      </c>
      <c r="D214" s="154">
        <v>365.33333333333297</v>
      </c>
      <c r="E214" s="154">
        <v>320.93507143502097</v>
      </c>
      <c r="F214" s="154">
        <v>-9.6000000000000002E-2</v>
      </c>
      <c r="G214" s="154">
        <v>1.64756687677834</v>
      </c>
      <c r="H214" s="154">
        <v>0.92749244403032705</v>
      </c>
      <c r="I214" s="154">
        <v>0.91876834683667996</v>
      </c>
      <c r="J214" s="154" t="b">
        <v>0</v>
      </c>
      <c r="K214" s="154"/>
      <c r="L214" s="154"/>
      <c r="M214" s="154"/>
      <c r="N214" s="154"/>
      <c r="O214" s="154"/>
      <c r="P214" s="154"/>
      <c r="Q214" s="154"/>
      <c r="R214" s="154"/>
      <c r="S214" s="154"/>
      <c r="T214" s="154"/>
      <c r="U214" s="154"/>
      <c r="V214" s="154"/>
      <c r="W214" s="154"/>
      <c r="X214" s="154"/>
      <c r="Y214" s="154"/>
      <c r="Z214" s="154"/>
    </row>
    <row r="215" spans="1:26">
      <c r="A215" s="154" t="s">
        <v>1222</v>
      </c>
      <c r="B215" s="154" t="s">
        <v>1999</v>
      </c>
      <c r="C215" s="154" t="s">
        <v>2010</v>
      </c>
      <c r="D215" s="154">
        <v>365.33333333333297</v>
      </c>
      <c r="E215" s="154">
        <v>318.18198243502098</v>
      </c>
      <c r="F215" s="154">
        <v>-4.3999999999999997E-2</v>
      </c>
      <c r="G215" s="154">
        <v>1.62131397469806</v>
      </c>
      <c r="H215" s="154">
        <v>0.91271345772238399</v>
      </c>
      <c r="I215" s="154">
        <v>0.90464755699078903</v>
      </c>
      <c r="J215" s="154" t="b">
        <v>1</v>
      </c>
      <c r="K215" s="154"/>
      <c r="L215" s="154"/>
      <c r="M215" s="154"/>
      <c r="N215" s="154"/>
      <c r="O215" s="154"/>
      <c r="P215" s="154"/>
      <c r="Q215" s="154"/>
      <c r="R215" s="154"/>
      <c r="S215" s="154"/>
      <c r="T215" s="154"/>
      <c r="U215" s="154"/>
      <c r="V215" s="154"/>
      <c r="W215" s="154"/>
      <c r="X215" s="154"/>
      <c r="Y215" s="154"/>
      <c r="Z215" s="154"/>
    </row>
    <row r="216" spans="1:26">
      <c r="A216" s="154" t="s">
        <v>1223</v>
      </c>
      <c r="B216" s="154" t="s">
        <v>1999</v>
      </c>
      <c r="C216" s="154" t="s">
        <v>2010</v>
      </c>
      <c r="D216" s="154">
        <v>365.33333333333297</v>
      </c>
      <c r="E216" s="154">
        <v>318.18198243502098</v>
      </c>
      <c r="F216" s="154">
        <v>-0.06</v>
      </c>
      <c r="G216" s="154">
        <v>1.5736704822218199</v>
      </c>
      <c r="H216" s="154">
        <v>0.88589270774145701</v>
      </c>
      <c r="I216" s="154">
        <v>0.87806382937987604</v>
      </c>
      <c r="J216" s="154" t="b">
        <v>0</v>
      </c>
      <c r="K216" s="154"/>
      <c r="L216" s="154"/>
      <c r="M216" s="154"/>
      <c r="N216" s="154"/>
      <c r="O216" s="154"/>
      <c r="P216" s="154"/>
      <c r="Q216" s="154"/>
      <c r="R216" s="154"/>
      <c r="S216" s="154"/>
      <c r="T216" s="154"/>
      <c r="U216" s="154"/>
      <c r="V216" s="154"/>
      <c r="W216" s="154"/>
      <c r="X216" s="154"/>
      <c r="Y216" s="154"/>
      <c r="Z216" s="154"/>
    </row>
    <row r="217" spans="1:26">
      <c r="A217" s="154" t="s">
        <v>1224</v>
      </c>
      <c r="B217" s="154" t="s">
        <v>1999</v>
      </c>
      <c r="C217" s="154" t="s">
        <v>2010</v>
      </c>
      <c r="D217" s="154">
        <v>365.33333333333297</v>
      </c>
      <c r="E217" s="154">
        <v>317.62014843501998</v>
      </c>
      <c r="F217" s="154">
        <v>-0.105</v>
      </c>
      <c r="G217" s="154">
        <v>1.58753995586813</v>
      </c>
      <c r="H217" s="154">
        <v>0.89370048306817695</v>
      </c>
      <c r="I217" s="154">
        <v>0.88590692640128699</v>
      </c>
      <c r="J217" s="154" t="b">
        <v>0</v>
      </c>
      <c r="K217" s="154"/>
      <c r="L217" s="154"/>
      <c r="M217" s="154"/>
      <c r="N217" s="154"/>
      <c r="O217" s="154"/>
      <c r="P217" s="154"/>
      <c r="Q217" s="154"/>
      <c r="R217" s="154"/>
      <c r="S217" s="154"/>
      <c r="T217" s="154"/>
      <c r="U217" s="154"/>
      <c r="V217" s="154"/>
      <c r="W217" s="154"/>
      <c r="X217" s="154"/>
      <c r="Y217" s="154"/>
      <c r="Z217" s="154"/>
    </row>
    <row r="218" spans="1:26">
      <c r="A218" s="154" t="s">
        <v>1225</v>
      </c>
      <c r="B218" s="154" t="s">
        <v>2015</v>
      </c>
      <c r="C218" s="154" t="s">
        <v>2010</v>
      </c>
      <c r="D218" s="154">
        <v>365.33333333333297</v>
      </c>
      <c r="E218" s="154">
        <v>328.85427459859</v>
      </c>
      <c r="F218" s="154">
        <v>-8.5999999999999993E-2</v>
      </c>
      <c r="G218" s="154">
        <v>1.8773305141633301</v>
      </c>
      <c r="H218" s="154">
        <v>1.0568371404982499</v>
      </c>
      <c r="I218" s="154">
        <v>1.0299960770798899</v>
      </c>
      <c r="J218" s="154" t="b">
        <v>0</v>
      </c>
      <c r="K218" s="154"/>
      <c r="L218" s="154"/>
      <c r="M218" s="154"/>
      <c r="N218" s="154"/>
      <c r="O218" s="154"/>
      <c r="P218" s="154"/>
      <c r="Q218" s="154"/>
      <c r="R218" s="154"/>
      <c r="S218" s="154"/>
      <c r="T218" s="154"/>
      <c r="U218" s="154"/>
      <c r="V218" s="154"/>
      <c r="W218" s="154"/>
      <c r="X218" s="154"/>
      <c r="Y218" s="154"/>
      <c r="Z218" s="154"/>
    </row>
    <row r="219" spans="1:26">
      <c r="A219" s="154" t="s">
        <v>1226</v>
      </c>
      <c r="B219" s="154" t="s">
        <v>2015</v>
      </c>
      <c r="C219" s="154" t="s">
        <v>2010</v>
      </c>
      <c r="D219" s="154">
        <v>365.33333333333297</v>
      </c>
      <c r="E219" s="154">
        <v>328.29181383811402</v>
      </c>
      <c r="F219" s="154">
        <v>-0.114</v>
      </c>
      <c r="G219" s="154">
        <v>1.8497323737877001</v>
      </c>
      <c r="H219" s="154">
        <v>1.04130085664328</v>
      </c>
      <c r="I219" s="154">
        <v>1.0149701430429701</v>
      </c>
      <c r="J219" s="154" t="b">
        <v>0</v>
      </c>
      <c r="K219" s="154"/>
      <c r="L219" s="154"/>
      <c r="M219" s="154"/>
      <c r="N219" s="154"/>
      <c r="O219" s="154"/>
      <c r="P219" s="154"/>
      <c r="Q219" s="154"/>
      <c r="R219" s="154"/>
      <c r="S219" s="154"/>
      <c r="T219" s="154"/>
      <c r="U219" s="154"/>
      <c r="V219" s="154"/>
      <c r="W219" s="154"/>
      <c r="X219" s="154"/>
      <c r="Y219" s="154"/>
      <c r="Z219" s="154"/>
    </row>
    <row r="220" spans="1:26">
      <c r="A220" s="154" t="s">
        <v>1227</v>
      </c>
      <c r="B220" s="154" t="s">
        <v>2015</v>
      </c>
      <c r="C220" s="154" t="s">
        <v>2010</v>
      </c>
      <c r="D220" s="154">
        <v>365.33333333333297</v>
      </c>
      <c r="E220" s="154">
        <v>328.85427459859</v>
      </c>
      <c r="F220" s="154">
        <v>-0.156</v>
      </c>
      <c r="G220" s="154">
        <v>1.8818348297026</v>
      </c>
      <c r="H220" s="154">
        <v>1.0593728303613399</v>
      </c>
      <c r="I220" s="154">
        <v>1.03246736665857</v>
      </c>
      <c r="J220" s="154" t="b">
        <v>0</v>
      </c>
      <c r="K220" s="154"/>
      <c r="L220" s="154"/>
      <c r="M220" s="154"/>
      <c r="N220" s="154"/>
      <c r="O220" s="154"/>
      <c r="P220" s="154"/>
      <c r="Q220" s="154"/>
      <c r="R220" s="154"/>
      <c r="S220" s="154"/>
      <c r="T220" s="154"/>
      <c r="U220" s="154"/>
      <c r="V220" s="154"/>
      <c r="W220" s="154"/>
      <c r="X220" s="154"/>
      <c r="Y220" s="154"/>
      <c r="Z220" s="154"/>
    </row>
    <row r="221" spans="1:26">
      <c r="A221" s="154" t="s">
        <v>1228</v>
      </c>
      <c r="B221" s="154" t="s">
        <v>2015</v>
      </c>
      <c r="C221" s="154" t="s">
        <v>2010</v>
      </c>
      <c r="D221" s="154">
        <v>365.33333333333297</v>
      </c>
      <c r="E221" s="154">
        <v>326.660740146759</v>
      </c>
      <c r="F221" s="154">
        <v>-7.5999999999999998E-2</v>
      </c>
      <c r="G221" s="154">
        <v>1.73586219878197</v>
      </c>
      <c r="H221" s="154">
        <v>0.97719800995049499</v>
      </c>
      <c r="I221" s="154">
        <v>0.95280439389486304</v>
      </c>
      <c r="J221" s="154" t="b">
        <v>0</v>
      </c>
      <c r="K221" s="154"/>
      <c r="L221" s="154"/>
      <c r="M221" s="154"/>
      <c r="N221" s="154"/>
      <c r="O221" s="154"/>
      <c r="P221" s="154"/>
      <c r="Q221" s="154"/>
      <c r="R221" s="154"/>
      <c r="S221" s="154"/>
      <c r="T221" s="154"/>
      <c r="U221" s="154"/>
      <c r="V221" s="154"/>
      <c r="W221" s="154"/>
      <c r="X221" s="154"/>
      <c r="Y221" s="154"/>
      <c r="Z221" s="154"/>
    </row>
    <row r="222" spans="1:26">
      <c r="A222" s="154" t="s">
        <v>1229</v>
      </c>
      <c r="B222" s="154" t="s">
        <v>2015</v>
      </c>
      <c r="C222" s="154" t="s">
        <v>2010</v>
      </c>
      <c r="D222" s="154">
        <v>365.33333333333297</v>
      </c>
      <c r="E222" s="154">
        <v>329.97922670934503</v>
      </c>
      <c r="F222" s="154">
        <v>-9.7000000000000003E-2</v>
      </c>
      <c r="G222" s="154">
        <v>1.75534401552278</v>
      </c>
      <c r="H222" s="154">
        <v>0.98816523566846903</v>
      </c>
      <c r="I222" s="154">
        <v>0.96284914557568901</v>
      </c>
      <c r="J222" s="154" t="b">
        <v>0</v>
      </c>
      <c r="K222" s="154"/>
      <c r="L222" s="154"/>
      <c r="M222" s="154"/>
      <c r="N222" s="154"/>
      <c r="O222" s="154"/>
      <c r="P222" s="154"/>
      <c r="Q222" s="154"/>
      <c r="R222" s="154"/>
      <c r="S222" s="154"/>
      <c r="T222" s="154"/>
      <c r="U222" s="154"/>
      <c r="V222" s="154"/>
      <c r="W222" s="154"/>
      <c r="X222" s="154"/>
      <c r="Y222" s="154"/>
      <c r="Z222" s="154"/>
    </row>
    <row r="223" spans="1:26">
      <c r="A223" s="154" t="s">
        <v>1230</v>
      </c>
      <c r="B223" s="154" t="s">
        <v>2015</v>
      </c>
      <c r="C223" s="154" t="s">
        <v>2010</v>
      </c>
      <c r="D223" s="154">
        <v>365.33333333333297</v>
      </c>
      <c r="E223" s="154">
        <v>327.72936386354797</v>
      </c>
      <c r="F223" s="154">
        <v>-0.13800000000000001</v>
      </c>
      <c r="G223" s="154">
        <v>1.7973897827581</v>
      </c>
      <c r="H223" s="154">
        <v>1.01183476433153</v>
      </c>
      <c r="I223" s="154">
        <v>0.98636183523715204</v>
      </c>
      <c r="J223" s="154" t="b">
        <v>0</v>
      </c>
      <c r="K223" s="154"/>
      <c r="L223" s="154"/>
      <c r="M223" s="154"/>
      <c r="N223" s="154"/>
      <c r="O223" s="154"/>
      <c r="P223" s="154"/>
      <c r="Q223" s="154"/>
      <c r="R223" s="154"/>
      <c r="S223" s="154"/>
      <c r="T223" s="154"/>
      <c r="U223" s="154"/>
      <c r="V223" s="154"/>
      <c r="W223" s="154"/>
      <c r="X223" s="154"/>
      <c r="Y223" s="154"/>
      <c r="Z223" s="154"/>
    </row>
    <row r="224" spans="1:26">
      <c r="A224" s="154" t="s">
        <v>1231</v>
      </c>
      <c r="B224" s="154" t="s">
        <v>2015</v>
      </c>
      <c r="C224" s="154" t="s">
        <v>2010</v>
      </c>
      <c r="D224" s="154">
        <v>365.33333333333297</v>
      </c>
      <c r="E224" s="154">
        <v>335.99053269906699</v>
      </c>
      <c r="F224" s="154">
        <v>-0.11899999999999999</v>
      </c>
      <c r="G224" s="154">
        <v>2.0870455596022901</v>
      </c>
      <c r="H224" s="154">
        <v>1.17489554697973</v>
      </c>
      <c r="I224" s="154">
        <v>1.11639896470793</v>
      </c>
      <c r="J224" s="154" t="b">
        <v>0</v>
      </c>
      <c r="K224" s="154"/>
      <c r="L224" s="154"/>
      <c r="M224" s="154"/>
      <c r="N224" s="154"/>
      <c r="O224" s="154"/>
      <c r="P224" s="154"/>
      <c r="Q224" s="154"/>
      <c r="R224" s="154"/>
      <c r="S224" s="154"/>
      <c r="T224" s="154"/>
      <c r="U224" s="154"/>
      <c r="V224" s="154"/>
      <c r="W224" s="154"/>
      <c r="X224" s="154"/>
      <c r="Y224" s="154"/>
      <c r="Z224" s="154"/>
    </row>
    <row r="225" spans="1:26">
      <c r="A225" s="154" t="s">
        <v>1232</v>
      </c>
      <c r="B225" s="154" t="s">
        <v>2015</v>
      </c>
      <c r="C225" s="154" t="s">
        <v>2010</v>
      </c>
      <c r="D225" s="154">
        <v>365.33333333333297</v>
      </c>
      <c r="E225" s="154">
        <v>336.55358306845602</v>
      </c>
      <c r="F225" s="154">
        <v>-0.33800000000000002</v>
      </c>
      <c r="G225" s="154">
        <v>2.2971744006133501</v>
      </c>
      <c r="H225" s="154">
        <v>1.2931868983400501</v>
      </c>
      <c r="I225" s="154">
        <v>1.22866364682985</v>
      </c>
      <c r="J225" s="154" t="b">
        <v>0</v>
      </c>
      <c r="K225" s="154"/>
      <c r="L225" s="154"/>
      <c r="M225" s="154"/>
      <c r="N225" s="154"/>
      <c r="O225" s="154"/>
      <c r="P225" s="154"/>
      <c r="Q225" s="154"/>
      <c r="R225" s="154"/>
      <c r="S225" s="154"/>
      <c r="T225" s="154"/>
      <c r="U225" s="154"/>
      <c r="V225" s="154"/>
      <c r="W225" s="154"/>
      <c r="X225" s="154"/>
      <c r="Y225" s="154"/>
      <c r="Z225" s="154"/>
    </row>
    <row r="226" spans="1:26">
      <c r="A226" s="154" t="s">
        <v>1233</v>
      </c>
      <c r="B226" s="154" t="s">
        <v>2015</v>
      </c>
      <c r="C226" s="154" t="s">
        <v>2010</v>
      </c>
      <c r="D226" s="154">
        <v>365.33333333333297</v>
      </c>
      <c r="E226" s="154">
        <v>335.42749733589602</v>
      </c>
      <c r="F226" s="154">
        <v>-0.23100000000000001</v>
      </c>
      <c r="G226" s="154">
        <v>2.0503945987503198</v>
      </c>
      <c r="H226" s="154">
        <v>1.1542630071200299</v>
      </c>
      <c r="I226" s="154">
        <v>1.09691627214507</v>
      </c>
      <c r="J226" s="154" t="b">
        <v>0</v>
      </c>
      <c r="K226" s="154"/>
      <c r="L226" s="154"/>
      <c r="M226" s="154"/>
      <c r="N226" s="154"/>
      <c r="O226" s="154"/>
      <c r="P226" s="154"/>
      <c r="Q226" s="154"/>
      <c r="R226" s="154"/>
      <c r="S226" s="154"/>
      <c r="T226" s="154"/>
      <c r="U226" s="154"/>
      <c r="V226" s="154"/>
      <c r="W226" s="154"/>
      <c r="X226" s="154"/>
      <c r="Y226" s="154"/>
      <c r="Z226" s="154"/>
    </row>
    <row r="227" spans="1:26">
      <c r="A227" s="154" t="s">
        <v>1234</v>
      </c>
      <c r="B227" s="154" t="s">
        <v>2015</v>
      </c>
      <c r="C227" s="154" t="s">
        <v>2010</v>
      </c>
      <c r="D227" s="154">
        <v>365.33333333333297</v>
      </c>
      <c r="E227" s="154">
        <v>338.18651099653101</v>
      </c>
      <c r="F227" s="154">
        <v>-0.35099999999999998</v>
      </c>
      <c r="G227" s="154">
        <v>2.1312855932115902</v>
      </c>
      <c r="H227" s="154">
        <v>1.1998003308004099</v>
      </c>
      <c r="I227" s="154">
        <v>1.13956898804528</v>
      </c>
      <c r="J227" s="154" t="b">
        <v>0</v>
      </c>
      <c r="K227" s="154"/>
      <c r="L227" s="154"/>
      <c r="M227" s="154"/>
      <c r="N227" s="154"/>
      <c r="O227" s="154"/>
      <c r="P227" s="154"/>
      <c r="Q227" s="154"/>
      <c r="R227" s="154"/>
      <c r="S227" s="154"/>
      <c r="T227" s="154"/>
      <c r="U227" s="154"/>
      <c r="V227" s="154"/>
      <c r="W227" s="154"/>
      <c r="X227" s="154"/>
      <c r="Y227" s="154"/>
      <c r="Z227" s="154"/>
    </row>
    <row r="228" spans="1:26">
      <c r="A228" s="154" t="s">
        <v>1235</v>
      </c>
      <c r="B228" s="154" t="s">
        <v>2015</v>
      </c>
      <c r="C228" s="154" t="s">
        <v>2010</v>
      </c>
      <c r="D228" s="154">
        <v>365.33333333333297</v>
      </c>
      <c r="E228" s="154">
        <v>334.86447729169299</v>
      </c>
      <c r="F228" s="154">
        <v>-0.38700000000000001</v>
      </c>
      <c r="G228" s="154">
        <v>2.1619992396228902</v>
      </c>
      <c r="H228" s="154">
        <v>1.21709047870069</v>
      </c>
      <c r="I228" s="154">
        <v>1.1567517934951399</v>
      </c>
      <c r="J228" s="154" t="b">
        <v>0</v>
      </c>
      <c r="K228" s="154"/>
      <c r="L228" s="154"/>
      <c r="M228" s="154"/>
      <c r="N228" s="154"/>
      <c r="O228" s="154"/>
      <c r="P228" s="154"/>
      <c r="Q228" s="154"/>
      <c r="R228" s="154"/>
      <c r="S228" s="154"/>
      <c r="T228" s="154"/>
      <c r="U228" s="154"/>
      <c r="V228" s="154"/>
      <c r="W228" s="154"/>
      <c r="X228" s="154"/>
      <c r="Y228" s="154"/>
      <c r="Z228" s="154"/>
    </row>
    <row r="232" spans="1:26">
      <c r="A232" s="152" t="s">
        <v>2540</v>
      </c>
      <c r="B232" s="152"/>
      <c r="C232" s="152"/>
      <c r="D232" s="152"/>
    </row>
    <row r="233" spans="1:26">
      <c r="A233" s="39" t="s">
        <v>1772</v>
      </c>
      <c r="B233" s="39" t="s">
        <v>2533</v>
      </c>
      <c r="C233" s="39" t="s">
        <v>2426</v>
      </c>
      <c r="D233" s="39" t="s">
        <v>2541</v>
      </c>
    </row>
    <row r="234" spans="1:26">
      <c r="A234">
        <v>80</v>
      </c>
      <c r="B234">
        <v>1.15999382358089</v>
      </c>
      <c r="C234">
        <v>1.15999382358089</v>
      </c>
      <c r="D234">
        <v>1</v>
      </c>
    </row>
    <row r="235" spans="1:26">
      <c r="A235">
        <v>80</v>
      </c>
      <c r="B235">
        <v>1.1753842085866799</v>
      </c>
      <c r="C235">
        <v>1.1753842085866799</v>
      </c>
      <c r="D235">
        <v>1</v>
      </c>
    </row>
    <row r="236" spans="1:26">
      <c r="A236">
        <v>80</v>
      </c>
      <c r="B236">
        <v>1.0399209407733201</v>
      </c>
      <c r="C236">
        <v>1.0399209407733201</v>
      </c>
      <c r="D236">
        <v>1</v>
      </c>
    </row>
    <row r="237" spans="1:26">
      <c r="A237">
        <v>80</v>
      </c>
      <c r="B237">
        <v>1.0159983053336901</v>
      </c>
      <c r="C237">
        <v>1.0159983053336901</v>
      </c>
      <c r="D237">
        <v>1</v>
      </c>
    </row>
    <row r="238" spans="1:26">
      <c r="A238">
        <v>80</v>
      </c>
      <c r="B238">
        <v>1.02025744101284</v>
      </c>
      <c r="C238">
        <v>1.02025744101284</v>
      </c>
      <c r="D238">
        <v>1</v>
      </c>
    </row>
    <row r="239" spans="1:26">
      <c r="A239">
        <v>80</v>
      </c>
      <c r="B239">
        <v>1.04800583599547</v>
      </c>
      <c r="C239">
        <v>1.04800583599547</v>
      </c>
      <c r="D239">
        <v>1</v>
      </c>
    </row>
    <row r="240" spans="1:26">
      <c r="A240">
        <v>80</v>
      </c>
      <c r="B240">
        <v>1.0192628484025801</v>
      </c>
      <c r="C240">
        <v>1.0192628484025801</v>
      </c>
      <c r="D240">
        <v>1</v>
      </c>
    </row>
    <row r="241" spans="1:4">
      <c r="A241">
        <v>80</v>
      </c>
      <c r="B241">
        <v>1.1716767223862801</v>
      </c>
      <c r="C241">
        <v>1.1716767223862801</v>
      </c>
      <c r="D241">
        <v>1</v>
      </c>
    </row>
    <row r="242" spans="1:4">
      <c r="A242">
        <v>80</v>
      </c>
      <c r="B242">
        <v>1.2083000608471599</v>
      </c>
      <c r="C242">
        <v>1.2083000608471599</v>
      </c>
      <c r="D242">
        <v>1</v>
      </c>
    </row>
    <row r="243" spans="1:4">
      <c r="A243">
        <v>80</v>
      </c>
      <c r="B243">
        <v>1.13826683364875</v>
      </c>
      <c r="C243">
        <v>1.13826683364875</v>
      </c>
      <c r="D243">
        <v>1</v>
      </c>
    </row>
    <row r="244" spans="1:4">
      <c r="A244">
        <v>80</v>
      </c>
      <c r="B244">
        <v>1.1223999568373499</v>
      </c>
      <c r="C244">
        <v>1.1223999568373499</v>
      </c>
      <c r="D244">
        <v>1</v>
      </c>
    </row>
    <row r="245" spans="1:4">
      <c r="A245">
        <v>80</v>
      </c>
      <c r="B245">
        <v>1.13427786832708</v>
      </c>
      <c r="C245">
        <v>1.13427786832708</v>
      </c>
      <c r="D245">
        <v>1</v>
      </c>
    </row>
    <row r="246" spans="1:4">
      <c r="A246">
        <v>80</v>
      </c>
      <c r="B246">
        <v>1.0550140713223</v>
      </c>
      <c r="C246">
        <v>1.0550140713223</v>
      </c>
      <c r="D246">
        <v>1</v>
      </c>
    </row>
    <row r="247" spans="1:4">
      <c r="A247">
        <v>64.5833333333333</v>
      </c>
      <c r="B247">
        <v>0.74377527599154003</v>
      </c>
      <c r="C247">
        <v>0.74377527599154003</v>
      </c>
      <c r="D247">
        <v>1</v>
      </c>
    </row>
    <row r="248" spans="1:4">
      <c r="A248">
        <v>64.5833333333333</v>
      </c>
      <c r="B248">
        <v>1.0710922770206699</v>
      </c>
      <c r="C248">
        <v>1.0710922770206699</v>
      </c>
      <c r="D248">
        <v>1</v>
      </c>
    </row>
    <row r="249" spans="1:4">
      <c r="A249">
        <v>64.5833333333333</v>
      </c>
      <c r="B249">
        <v>1.0486827405396599</v>
      </c>
      <c r="C249">
        <v>1.0486827405396599</v>
      </c>
      <c r="D249">
        <v>1</v>
      </c>
    </row>
    <row r="250" spans="1:4">
      <c r="A250">
        <v>64.5833333333333</v>
      </c>
      <c r="B250">
        <v>1.06039345056342</v>
      </c>
      <c r="C250">
        <v>1.06039345056342</v>
      </c>
      <c r="D250">
        <v>1</v>
      </c>
    </row>
    <row r="251" spans="1:4">
      <c r="A251">
        <v>64.5833333333333</v>
      </c>
      <c r="B251">
        <v>0.82452960021178701</v>
      </c>
      <c r="C251">
        <v>0.82452960021178701</v>
      </c>
      <c r="D251">
        <v>1</v>
      </c>
    </row>
    <row r="252" spans="1:4">
      <c r="A252">
        <v>64.5833333333333</v>
      </c>
      <c r="B252">
        <v>0.86839868235252804</v>
      </c>
      <c r="C252">
        <v>0.86839868235252804</v>
      </c>
      <c r="D252">
        <v>1</v>
      </c>
    </row>
    <row r="253" spans="1:4">
      <c r="A253">
        <v>64.5833333333333</v>
      </c>
      <c r="B253">
        <v>0.87048113523873705</v>
      </c>
      <c r="C253">
        <v>0.87048113523873705</v>
      </c>
      <c r="D253">
        <v>1</v>
      </c>
    </row>
    <row r="254" spans="1:4">
      <c r="A254">
        <v>64.5833333333333</v>
      </c>
      <c r="B254">
        <v>1.0001445816621599</v>
      </c>
      <c r="C254">
        <v>1.0001445816621599</v>
      </c>
      <c r="D254">
        <v>1</v>
      </c>
    </row>
    <row r="255" spans="1:4">
      <c r="A255">
        <v>64.5833333333333</v>
      </c>
      <c r="B255">
        <v>1.0103869401442001</v>
      </c>
      <c r="C255">
        <v>1.0103869401442001</v>
      </c>
      <c r="D255">
        <v>1</v>
      </c>
    </row>
    <row r="256" spans="1:4">
      <c r="A256">
        <v>64.5833333333333</v>
      </c>
      <c r="B256">
        <v>1.0350671171611101</v>
      </c>
      <c r="C256">
        <v>1.0350671171611101</v>
      </c>
      <c r="D256">
        <v>1</v>
      </c>
    </row>
    <row r="257" spans="1:4">
      <c r="A257">
        <v>64.5833333333333</v>
      </c>
      <c r="B257">
        <v>0.90614741299136303</v>
      </c>
      <c r="C257">
        <v>0.90614741299136303</v>
      </c>
      <c r="D257">
        <v>1</v>
      </c>
    </row>
    <row r="258" spans="1:4">
      <c r="A258">
        <v>64.5833333333333</v>
      </c>
      <c r="B258">
        <v>0.93588881600922702</v>
      </c>
      <c r="C258">
        <v>0.93588881600922702</v>
      </c>
      <c r="D258">
        <v>1</v>
      </c>
    </row>
    <row r="259" spans="1:4">
      <c r="A259">
        <v>64.5833333333333</v>
      </c>
      <c r="B259">
        <v>0.93666611360329999</v>
      </c>
      <c r="C259">
        <v>0.93666611360329999</v>
      </c>
      <c r="D259">
        <v>1</v>
      </c>
    </row>
    <row r="260" spans="1:4">
      <c r="A260">
        <v>64.5833333333333</v>
      </c>
      <c r="B260">
        <v>0.96081780775704695</v>
      </c>
      <c r="C260">
        <v>0.96081780775704695</v>
      </c>
      <c r="D260">
        <v>1</v>
      </c>
    </row>
    <row r="261" spans="1:4">
      <c r="A261">
        <v>64.5833333333333</v>
      </c>
      <c r="B261">
        <v>0.88459311528631102</v>
      </c>
      <c r="C261">
        <v>0.88459311528631102</v>
      </c>
      <c r="D261">
        <v>1</v>
      </c>
    </row>
    <row r="262" spans="1:4">
      <c r="A262">
        <v>64.5833333333333</v>
      </c>
      <c r="B262">
        <v>0.83043435312592495</v>
      </c>
      <c r="C262">
        <v>0.83043435312592495</v>
      </c>
      <c r="D262">
        <v>1</v>
      </c>
    </row>
    <row r="263" spans="1:4">
      <c r="A263">
        <v>64.5833333333333</v>
      </c>
      <c r="B263">
        <v>0.83738972358401098</v>
      </c>
      <c r="C263">
        <v>0.83738972358401098</v>
      </c>
      <c r="D263">
        <v>1</v>
      </c>
    </row>
    <row r="264" spans="1:4">
      <c r="A264">
        <v>64.5833333333333</v>
      </c>
      <c r="B264">
        <v>0.88365982576854596</v>
      </c>
      <c r="C264">
        <v>0.88365982576854596</v>
      </c>
      <c r="D264">
        <v>1</v>
      </c>
    </row>
    <row r="265" spans="1:4">
      <c r="A265">
        <v>64.5833333333333</v>
      </c>
      <c r="B265">
        <v>0.96595711144719498</v>
      </c>
      <c r="C265">
        <v>0.96595711144719498</v>
      </c>
      <c r="D265">
        <v>1</v>
      </c>
    </row>
    <row r="266" spans="1:4">
      <c r="A266">
        <v>64.5833333333333</v>
      </c>
      <c r="B266">
        <v>0.93389455123723697</v>
      </c>
      <c r="C266">
        <v>0.93389455123723697</v>
      </c>
      <c r="D266">
        <v>1</v>
      </c>
    </row>
    <row r="267" spans="1:4">
      <c r="A267">
        <v>64.5833333333333</v>
      </c>
      <c r="B267">
        <v>0.93780968176503199</v>
      </c>
      <c r="C267">
        <v>0.93780968176503199</v>
      </c>
      <c r="D267">
        <v>1</v>
      </c>
    </row>
    <row r="268" spans="1:4">
      <c r="A268">
        <v>64.5833333333333</v>
      </c>
      <c r="B268">
        <v>0.93191729749862295</v>
      </c>
      <c r="C268">
        <v>0.93191729749862295</v>
      </c>
      <c r="D268">
        <v>1</v>
      </c>
    </row>
    <row r="269" spans="1:4">
      <c r="A269">
        <v>64.5833333333333</v>
      </c>
      <c r="B269">
        <v>0.86367758889602297</v>
      </c>
      <c r="C269">
        <v>0.86367758889602297</v>
      </c>
      <c r="D269">
        <v>1</v>
      </c>
    </row>
    <row r="270" spans="1:4">
      <c r="A270">
        <v>64.5833333333333</v>
      </c>
      <c r="B270">
        <v>0.88348436819199005</v>
      </c>
      <c r="C270">
        <v>0.88348436819199005</v>
      </c>
      <c r="D270">
        <v>1</v>
      </c>
    </row>
    <row r="271" spans="1:4">
      <c r="A271">
        <v>64.5833333333333</v>
      </c>
      <c r="B271">
        <v>0.89376380448869697</v>
      </c>
      <c r="C271">
        <v>0.89376380448869697</v>
      </c>
      <c r="D271">
        <v>1</v>
      </c>
    </row>
    <row r="272" spans="1:4">
      <c r="A272">
        <v>64.516129032258107</v>
      </c>
      <c r="B272">
        <v>1.04516278622548</v>
      </c>
      <c r="C272">
        <v>1.04516278622548</v>
      </c>
      <c r="D272">
        <v>1</v>
      </c>
    </row>
    <row r="273" spans="1:4">
      <c r="A273">
        <v>64.516129032258107</v>
      </c>
      <c r="B273">
        <v>1.0042367148521101</v>
      </c>
      <c r="C273">
        <v>1.0042367148521101</v>
      </c>
      <c r="D273">
        <v>1</v>
      </c>
    </row>
    <row r="274" spans="1:4">
      <c r="A274">
        <v>64.516129032258107</v>
      </c>
      <c r="B274">
        <v>1.0152937868326899</v>
      </c>
      <c r="C274">
        <v>1.0152937868326899</v>
      </c>
      <c r="D274">
        <v>1</v>
      </c>
    </row>
    <row r="275" spans="1:4">
      <c r="A275">
        <v>64.516129032258107</v>
      </c>
      <c r="B275">
        <v>1.0123253374183301</v>
      </c>
      <c r="C275">
        <v>1.0123253374183301</v>
      </c>
      <c r="D275">
        <v>1</v>
      </c>
    </row>
    <row r="276" spans="1:4">
      <c r="A276">
        <v>64.516129032258107</v>
      </c>
      <c r="B276">
        <v>1.00527004710447</v>
      </c>
      <c r="C276">
        <v>1.00527004710447</v>
      </c>
      <c r="D276">
        <v>1</v>
      </c>
    </row>
    <row r="277" spans="1:4">
      <c r="A277">
        <v>64.516129032258107</v>
      </c>
      <c r="B277">
        <v>1.01814372769307</v>
      </c>
      <c r="C277">
        <v>1.01814372769307</v>
      </c>
      <c r="D277">
        <v>1</v>
      </c>
    </row>
    <row r="278" spans="1:4">
      <c r="A278">
        <v>64.516129032258107</v>
      </c>
      <c r="B278">
        <v>1.04156518475003</v>
      </c>
      <c r="C278">
        <v>1.04156518475003</v>
      </c>
      <c r="D278">
        <v>1</v>
      </c>
    </row>
    <row r="279" spans="1:4">
      <c r="A279">
        <v>64.516129032258107</v>
      </c>
      <c r="B279">
        <v>1.0400409861893201</v>
      </c>
      <c r="C279">
        <v>1.0400409861893201</v>
      </c>
      <c r="D279">
        <v>1</v>
      </c>
    </row>
    <row r="280" spans="1:4">
      <c r="A280">
        <v>64.516129032258107</v>
      </c>
      <c r="B280">
        <v>1.0101874887465501</v>
      </c>
      <c r="C280">
        <v>1.0101874887465501</v>
      </c>
      <c r="D280">
        <v>1</v>
      </c>
    </row>
    <row r="281" spans="1:4">
      <c r="A281">
        <v>64.516129032258107</v>
      </c>
      <c r="B281">
        <v>1.01488434764253</v>
      </c>
      <c r="C281">
        <v>1.01488434764253</v>
      </c>
      <c r="D281">
        <v>1</v>
      </c>
    </row>
    <row r="282" spans="1:4">
      <c r="A282">
        <v>64.516129032258107</v>
      </c>
      <c r="B282">
        <v>1.0159056723914599</v>
      </c>
      <c r="C282">
        <v>1.0159056723914599</v>
      </c>
      <c r="D282">
        <v>1</v>
      </c>
    </row>
    <row r="283" spans="1:4">
      <c r="A283">
        <v>64.516129032258107</v>
      </c>
      <c r="B283">
        <v>1.02039953423789</v>
      </c>
      <c r="C283">
        <v>1.02039953423789</v>
      </c>
      <c r="D283">
        <v>1</v>
      </c>
    </row>
    <row r="284" spans="1:4">
      <c r="A284">
        <v>64.516129032258107</v>
      </c>
      <c r="B284">
        <v>1.0170472284179699</v>
      </c>
      <c r="C284">
        <v>1.0170472284179699</v>
      </c>
      <c r="D284">
        <v>1</v>
      </c>
    </row>
    <row r="285" spans="1:4">
      <c r="A285">
        <v>64.516129032258107</v>
      </c>
      <c r="B285">
        <v>1.02943477322421</v>
      </c>
      <c r="C285">
        <v>1.02943477322421</v>
      </c>
      <c r="D285">
        <v>1</v>
      </c>
    </row>
    <row r="286" spans="1:4">
      <c r="A286">
        <v>64.516129032258107</v>
      </c>
      <c r="B286">
        <v>0.88191660731350596</v>
      </c>
      <c r="C286">
        <v>0.88191660731350596</v>
      </c>
      <c r="D286">
        <v>1</v>
      </c>
    </row>
    <row r="287" spans="1:4">
      <c r="A287">
        <v>64.516129032258107</v>
      </c>
      <c r="B287">
        <v>1.0786523946223101</v>
      </c>
      <c r="C287">
        <v>1.0786523946223101</v>
      </c>
      <c r="D287">
        <v>1</v>
      </c>
    </row>
    <row r="288" spans="1:4">
      <c r="A288">
        <v>66.844919786096298</v>
      </c>
      <c r="B288">
        <v>0.82489123286579302</v>
      </c>
      <c r="C288">
        <v>0.82489123286579302</v>
      </c>
      <c r="D288">
        <v>1</v>
      </c>
    </row>
    <row r="289" spans="1:4">
      <c r="A289">
        <v>66.844919786096298</v>
      </c>
      <c r="B289">
        <v>0.94642361130359898</v>
      </c>
      <c r="C289">
        <v>0.94642361130359898</v>
      </c>
      <c r="D289">
        <v>1</v>
      </c>
    </row>
    <row r="290" spans="1:4">
      <c r="A290">
        <v>66.844919786096298</v>
      </c>
      <c r="B290">
        <v>0.92281298839021597</v>
      </c>
      <c r="C290">
        <v>0.92281298839021597</v>
      </c>
      <c r="D290">
        <v>1</v>
      </c>
    </row>
    <row r="291" spans="1:4">
      <c r="A291">
        <v>66.844919786096298</v>
      </c>
      <c r="B291">
        <v>0.89091497493977601</v>
      </c>
      <c r="C291">
        <v>0.89091497493977601</v>
      </c>
      <c r="D291">
        <v>1</v>
      </c>
    </row>
    <row r="292" spans="1:4">
      <c r="A292">
        <v>66.844919786096298</v>
      </c>
      <c r="B292">
        <v>0.95303734403812301</v>
      </c>
      <c r="C292">
        <v>0.95303734403812301</v>
      </c>
      <c r="D292">
        <v>1</v>
      </c>
    </row>
    <row r="293" spans="1:4">
      <c r="A293">
        <v>66.844919786096298</v>
      </c>
      <c r="B293">
        <v>0.92951254871956901</v>
      </c>
      <c r="C293">
        <v>0.92951254871956901</v>
      </c>
      <c r="D293">
        <v>1</v>
      </c>
    </row>
    <row r="294" spans="1:4">
      <c r="A294">
        <v>66.844919786096298</v>
      </c>
      <c r="B294">
        <v>1.1610462010707101</v>
      </c>
      <c r="C294">
        <v>1.1610462010707101</v>
      </c>
      <c r="D294">
        <v>1</v>
      </c>
    </row>
    <row r="295" spans="1:4">
      <c r="A295">
        <v>66.844919786096298</v>
      </c>
      <c r="B295">
        <v>1.0477304514613499</v>
      </c>
      <c r="C295">
        <v>1.0477304514613499</v>
      </c>
      <c r="D295">
        <v>1</v>
      </c>
    </row>
    <row r="296" spans="1:4">
      <c r="A296">
        <v>66.844919786096298</v>
      </c>
      <c r="B296">
        <v>0.91958096031630798</v>
      </c>
      <c r="C296">
        <v>0.91958096031630798</v>
      </c>
      <c r="D296">
        <v>1</v>
      </c>
    </row>
    <row r="297" spans="1:4">
      <c r="A297">
        <v>66.844919786096298</v>
      </c>
      <c r="B297">
        <v>1.0376475756552499</v>
      </c>
      <c r="C297">
        <v>1.0376475756552499</v>
      </c>
      <c r="D297">
        <v>1</v>
      </c>
    </row>
    <row r="298" spans="1:4">
      <c r="A298">
        <v>66.844919786096298</v>
      </c>
      <c r="B298">
        <v>0.90117825915192395</v>
      </c>
      <c r="C298">
        <v>0.90117825915192395</v>
      </c>
      <c r="D298">
        <v>1</v>
      </c>
    </row>
    <row r="299" spans="1:4">
      <c r="A299">
        <v>66.844919786096298</v>
      </c>
      <c r="B299">
        <v>1.0284568577934501</v>
      </c>
      <c r="C299">
        <v>1.0284568577934501</v>
      </c>
      <c r="D299">
        <v>1</v>
      </c>
    </row>
    <row r="300" spans="1:4">
      <c r="A300">
        <v>66.844919786096298</v>
      </c>
      <c r="B300">
        <v>0.99416392179707802</v>
      </c>
      <c r="C300">
        <v>0.99416392179707802</v>
      </c>
      <c r="D300">
        <v>1</v>
      </c>
    </row>
    <row r="301" spans="1:4">
      <c r="A301">
        <v>66.844919786096298</v>
      </c>
      <c r="B301">
        <v>1.1052937814180701</v>
      </c>
      <c r="C301">
        <v>1.1052937814180701</v>
      </c>
      <c r="D301">
        <v>1</v>
      </c>
    </row>
    <row r="302" spans="1:4">
      <c r="A302">
        <v>66.844919786096298</v>
      </c>
      <c r="B302">
        <v>0.93636374213829099</v>
      </c>
      <c r="C302">
        <v>0.93636374213829099</v>
      </c>
      <c r="D302">
        <v>1</v>
      </c>
    </row>
    <row r="303" spans="1:4">
      <c r="A303">
        <v>66.844919786096298</v>
      </c>
      <c r="B303">
        <v>1.05454516151399</v>
      </c>
      <c r="C303">
        <v>1.05454516151399</v>
      </c>
      <c r="D303">
        <v>1</v>
      </c>
    </row>
    <row r="304" spans="1:4">
      <c r="A304">
        <v>66.844919786096298</v>
      </c>
      <c r="B304">
        <v>0.92480983546692297</v>
      </c>
      <c r="C304">
        <v>0.92480983546692297</v>
      </c>
      <c r="D304">
        <v>1</v>
      </c>
    </row>
    <row r="305" spans="1:4">
      <c r="A305">
        <v>66.844919786096298</v>
      </c>
      <c r="B305">
        <v>1.0989117330018201</v>
      </c>
      <c r="C305">
        <v>1.0989117330018201</v>
      </c>
      <c r="D305">
        <v>1</v>
      </c>
    </row>
    <row r="306" spans="1:4">
      <c r="A306">
        <v>66.844919786096298</v>
      </c>
      <c r="B306">
        <v>1.11015751344328</v>
      </c>
      <c r="C306">
        <v>1.11015751344328</v>
      </c>
      <c r="D306">
        <v>1</v>
      </c>
    </row>
    <row r="307" spans="1:4">
      <c r="A307">
        <v>66.844919786096298</v>
      </c>
      <c r="B307">
        <v>0.71644225635232806</v>
      </c>
      <c r="C307">
        <v>0.71644225635232806</v>
      </c>
      <c r="D307">
        <v>1</v>
      </c>
    </row>
    <row r="308" spans="1:4">
      <c r="A308">
        <v>66.844919786096298</v>
      </c>
      <c r="B308">
        <v>0.72100783009613301</v>
      </c>
      <c r="C308">
        <v>0.72100783009613301</v>
      </c>
      <c r="D308">
        <v>1</v>
      </c>
    </row>
    <row r="309" spans="1:4">
      <c r="A309">
        <v>66.844919786096298</v>
      </c>
      <c r="B309">
        <v>1.17324474560018</v>
      </c>
      <c r="C309">
        <v>1.17324474560018</v>
      </c>
      <c r="D309">
        <v>1</v>
      </c>
    </row>
    <row r="310" spans="1:4">
      <c r="A310">
        <v>66.844919786096298</v>
      </c>
      <c r="B310">
        <v>0.848793008674952</v>
      </c>
      <c r="C310">
        <v>0.848793008674952</v>
      </c>
      <c r="D310">
        <v>1</v>
      </c>
    </row>
    <row r="311" spans="1:4">
      <c r="A311">
        <v>66.844919786096298</v>
      </c>
      <c r="B311">
        <v>0.93031201225359705</v>
      </c>
      <c r="C311">
        <v>0.93031201225359705</v>
      </c>
      <c r="D311">
        <v>1</v>
      </c>
    </row>
    <row r="312" spans="1:4">
      <c r="A312">
        <v>75.980392156862706</v>
      </c>
      <c r="B312">
        <v>0.93563934583850294</v>
      </c>
      <c r="C312">
        <v>0.93563934583850294</v>
      </c>
      <c r="D312">
        <v>1</v>
      </c>
    </row>
    <row r="313" spans="1:4">
      <c r="A313">
        <v>75.980392156862706</v>
      </c>
      <c r="B313">
        <v>0.94012707108129501</v>
      </c>
      <c r="C313">
        <v>0.94012707108129501</v>
      </c>
      <c r="D313">
        <v>1</v>
      </c>
    </row>
    <row r="314" spans="1:4">
      <c r="A314">
        <v>75.980392156862706</v>
      </c>
      <c r="B314">
        <v>1.0098178257822601</v>
      </c>
      <c r="C314">
        <v>1.0098178257822601</v>
      </c>
      <c r="D314">
        <v>1</v>
      </c>
    </row>
    <row r="315" spans="1:4">
      <c r="A315">
        <v>75.980392156862706</v>
      </c>
      <c r="B315">
        <v>0.93141486990935296</v>
      </c>
      <c r="C315">
        <v>0.93141486990935296</v>
      </c>
      <c r="D315">
        <v>1</v>
      </c>
    </row>
    <row r="316" spans="1:4">
      <c r="A316">
        <v>75.980392156862706</v>
      </c>
      <c r="B316">
        <v>0.95728788396248299</v>
      </c>
      <c r="C316">
        <v>0.95728788396248299</v>
      </c>
      <c r="D316">
        <v>1</v>
      </c>
    </row>
    <row r="317" spans="1:4">
      <c r="A317">
        <v>75.980392156862706</v>
      </c>
      <c r="B317">
        <v>1.0434766068105501</v>
      </c>
      <c r="C317">
        <v>1.0434766068105501</v>
      </c>
      <c r="D317">
        <v>1</v>
      </c>
    </row>
    <row r="318" spans="1:4">
      <c r="A318">
        <v>75.980392156862706</v>
      </c>
      <c r="B318">
        <v>1.0518067421366799</v>
      </c>
      <c r="C318">
        <v>1.0518067421366799</v>
      </c>
      <c r="D318">
        <v>1</v>
      </c>
    </row>
    <row r="319" spans="1:4">
      <c r="A319">
        <v>75.980392156862706</v>
      </c>
      <c r="B319">
        <v>1.04384419093119</v>
      </c>
      <c r="C319">
        <v>1.04384419093119</v>
      </c>
      <c r="D319">
        <v>1</v>
      </c>
    </row>
    <row r="320" spans="1:4">
      <c r="A320">
        <v>365.33333333333297</v>
      </c>
      <c r="B320">
        <v>1.64660199640591</v>
      </c>
      <c r="C320">
        <v>0.92694926774568798</v>
      </c>
      <c r="D320">
        <v>1</v>
      </c>
    </row>
    <row r="321" spans="1:4">
      <c r="A321">
        <v>365.33333333333297</v>
      </c>
      <c r="B321">
        <v>1.69534040676583</v>
      </c>
      <c r="C321">
        <v>0.95438639820758997</v>
      </c>
      <c r="D321">
        <v>1</v>
      </c>
    </row>
    <row r="322" spans="1:4">
      <c r="A322">
        <v>365.33333333333297</v>
      </c>
      <c r="B322">
        <v>1.6576180653670201</v>
      </c>
      <c r="C322">
        <v>0.93315072813455302</v>
      </c>
      <c r="D322">
        <v>1</v>
      </c>
    </row>
    <row r="323" spans="1:4">
      <c r="A323">
        <v>365.33333333333297</v>
      </c>
      <c r="B323">
        <v>1.64756687677834</v>
      </c>
      <c r="C323">
        <v>0.92749244403032705</v>
      </c>
      <c r="D323">
        <v>1</v>
      </c>
    </row>
    <row r="324" spans="1:4">
      <c r="A324">
        <v>365.33333333333297</v>
      </c>
      <c r="B324">
        <v>1.62131397469806</v>
      </c>
      <c r="C324">
        <v>0.91271345772238399</v>
      </c>
      <c r="D324">
        <v>1</v>
      </c>
    </row>
    <row r="325" spans="1:4">
      <c r="A325">
        <v>365.33333333333297</v>
      </c>
      <c r="B325">
        <v>1.5736704822218199</v>
      </c>
      <c r="C325">
        <v>0.88589270774145701</v>
      </c>
      <c r="D325">
        <v>1</v>
      </c>
    </row>
    <row r="326" spans="1:4">
      <c r="A326">
        <v>365.33333333333297</v>
      </c>
      <c r="B326">
        <v>1.58753995586813</v>
      </c>
      <c r="C326">
        <v>0.89370048306817695</v>
      </c>
      <c r="D326">
        <v>1</v>
      </c>
    </row>
    <row r="327" spans="1:4">
      <c r="A327">
        <v>365.33333333333297</v>
      </c>
      <c r="B327">
        <v>1.8773305141633301</v>
      </c>
      <c r="C327">
        <v>1.0568371404982499</v>
      </c>
      <c r="D327">
        <v>1</v>
      </c>
    </row>
    <row r="328" spans="1:4">
      <c r="A328">
        <v>365.33333333333297</v>
      </c>
      <c r="B328">
        <v>1.8497323737877001</v>
      </c>
      <c r="C328">
        <v>1.04130085664328</v>
      </c>
      <c r="D328">
        <v>1</v>
      </c>
    </row>
    <row r="329" spans="1:4">
      <c r="A329">
        <v>365.33333333333297</v>
      </c>
      <c r="B329">
        <v>1.8818348297026</v>
      </c>
      <c r="C329">
        <v>1.0593728303613399</v>
      </c>
      <c r="D329">
        <v>1</v>
      </c>
    </row>
    <row r="330" spans="1:4">
      <c r="A330">
        <v>365.33333333333297</v>
      </c>
      <c r="B330">
        <v>1.73586219878197</v>
      </c>
      <c r="C330">
        <v>0.97719800995049499</v>
      </c>
      <c r="D330">
        <v>1</v>
      </c>
    </row>
    <row r="331" spans="1:4">
      <c r="A331">
        <v>365.33333333333297</v>
      </c>
      <c r="B331">
        <v>1.75534401552278</v>
      </c>
      <c r="C331">
        <v>0.98816523566846903</v>
      </c>
      <c r="D331">
        <v>1</v>
      </c>
    </row>
    <row r="332" spans="1:4">
      <c r="A332">
        <v>365.33333333333297</v>
      </c>
      <c r="B332">
        <v>1.7973897827581</v>
      </c>
      <c r="C332">
        <v>1.01183476433153</v>
      </c>
      <c r="D332">
        <v>1</v>
      </c>
    </row>
    <row r="333" spans="1:4">
      <c r="A333">
        <v>365.33333333333297</v>
      </c>
      <c r="B333">
        <v>2.0870455596022901</v>
      </c>
      <c r="C333">
        <v>1.17489554697973</v>
      </c>
      <c r="D333">
        <v>1</v>
      </c>
    </row>
    <row r="334" spans="1:4">
      <c r="A334">
        <v>365.33333333333297</v>
      </c>
      <c r="B334">
        <v>2.2971744006133501</v>
      </c>
      <c r="C334">
        <v>1.2931868983400501</v>
      </c>
      <c r="D334">
        <v>1</v>
      </c>
    </row>
    <row r="335" spans="1:4">
      <c r="A335">
        <v>365.33333333333297</v>
      </c>
      <c r="B335">
        <v>2.0503945987503198</v>
      </c>
      <c r="C335">
        <v>1.1542630071200299</v>
      </c>
      <c r="D335">
        <v>1</v>
      </c>
    </row>
    <row r="336" spans="1:4">
      <c r="A336">
        <v>365.33333333333297</v>
      </c>
      <c r="B336">
        <v>2.1312855932115902</v>
      </c>
      <c r="C336">
        <v>1.1998003308004099</v>
      </c>
      <c r="D336">
        <v>1</v>
      </c>
    </row>
    <row r="337" spans="1:4">
      <c r="A337">
        <v>365.33333333333297</v>
      </c>
      <c r="B337">
        <v>2.1619992396228902</v>
      </c>
      <c r="C337">
        <v>1.21709047870069</v>
      </c>
      <c r="D337">
        <v>1</v>
      </c>
    </row>
  </sheetData>
  <phoneticPr fontId="1"/>
  <pageMargins left="0.7" right="0.7" top="0.75" bottom="0.75" header="0.3" footer="0.3"/>
  <drawing r:id="rId1"/>
  <tableParts count="9">
    <tablePart r:id="rId2"/>
    <tablePart r:id="rId3"/>
    <tablePart r:id="rId4"/>
    <tablePart r:id="rId5"/>
    <tablePart r:id="rId6"/>
    <tablePart r:id="rId7"/>
    <tablePart r:id="rId8"/>
    <tablePart r:id="rId9"/>
    <tablePart r:id="rId10"/>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F455E-02CD-4152-AB5D-59F98020B948}">
  <dimension ref="A1:J121"/>
  <sheetViews>
    <sheetView showGridLines="0" workbookViewId="0">
      <pane ySplit="3" topLeftCell="A4" activePane="bottomLeft" state="frozen"/>
      <selection pane="bottomLeft"/>
    </sheetView>
  </sheetViews>
  <sheetFormatPr defaultRowHeight="13.5"/>
  <cols>
    <col min="1" max="1" width="47.5" bestFit="1" customWidth="1"/>
    <col min="2" max="2" width="179.25" bestFit="1" customWidth="1"/>
    <col min="3" max="3" width="36.25" style="62" bestFit="1" customWidth="1"/>
    <col min="4" max="4" width="47.75" style="62" bestFit="1" customWidth="1"/>
    <col min="5" max="5" width="50.75" style="62" bestFit="1" customWidth="1"/>
    <col min="6" max="6" width="50.375" bestFit="1" customWidth="1"/>
    <col min="7" max="7" width="44.5" bestFit="1" customWidth="1"/>
    <col min="8" max="8" width="51.125" bestFit="1" customWidth="1"/>
  </cols>
  <sheetData>
    <row r="1" spans="1:10">
      <c r="A1" s="133" t="s">
        <v>2549</v>
      </c>
      <c r="B1" s="133"/>
      <c r="C1" s="169"/>
      <c r="D1" s="169"/>
      <c r="E1" s="169"/>
      <c r="F1" s="133"/>
      <c r="G1" s="133"/>
      <c r="H1" s="133"/>
      <c r="I1" s="133"/>
      <c r="J1" s="133"/>
    </row>
    <row r="2" spans="1:10">
      <c r="A2" s="163" t="s">
        <v>2550</v>
      </c>
      <c r="B2" s="163"/>
      <c r="C2" s="170"/>
      <c r="D2" s="170"/>
      <c r="E2" s="170"/>
      <c r="F2" s="163"/>
      <c r="G2" s="163"/>
      <c r="H2" s="163"/>
      <c r="I2" s="163"/>
      <c r="J2" s="163"/>
    </row>
    <row r="3" spans="1:10">
      <c r="A3" s="154"/>
      <c r="B3" s="154"/>
      <c r="C3" s="171"/>
      <c r="D3" s="171"/>
      <c r="E3" s="171"/>
      <c r="F3" s="154"/>
      <c r="G3" s="154"/>
      <c r="H3" s="154"/>
      <c r="I3" s="154"/>
      <c r="J3" s="154"/>
    </row>
    <row r="4" spans="1:10">
      <c r="A4" s="133" t="s">
        <v>2551</v>
      </c>
      <c r="B4" s="133"/>
      <c r="C4" s="169"/>
      <c r="D4" s="169"/>
      <c r="E4" s="169"/>
      <c r="F4" s="133"/>
      <c r="G4" s="154"/>
      <c r="H4" s="154"/>
      <c r="I4" s="154"/>
      <c r="J4" s="154"/>
    </row>
    <row r="5" spans="1:10">
      <c r="A5" s="158" t="s">
        <v>2552</v>
      </c>
      <c r="B5" s="158" t="s">
        <v>2553</v>
      </c>
      <c r="C5" s="172" t="s">
        <v>2554</v>
      </c>
      <c r="D5" s="172" t="s">
        <v>2555</v>
      </c>
      <c r="E5" s="172" t="s">
        <v>2556</v>
      </c>
      <c r="F5" s="158" t="s">
        <v>1778</v>
      </c>
      <c r="G5" s="154"/>
      <c r="H5" s="154"/>
      <c r="I5" s="154"/>
      <c r="J5" s="154"/>
    </row>
    <row r="6" spans="1:10">
      <c r="A6" s="154" t="s">
        <v>2557</v>
      </c>
      <c r="B6" s="154" t="s">
        <v>2558</v>
      </c>
      <c r="C6" s="171" t="s">
        <v>2559</v>
      </c>
      <c r="D6" s="171" t="s">
        <v>2560</v>
      </c>
      <c r="E6" s="171" t="s">
        <v>2561</v>
      </c>
      <c r="F6" s="154" t="s">
        <v>2562</v>
      </c>
      <c r="G6" s="154"/>
      <c r="H6" s="154"/>
      <c r="I6" s="154"/>
      <c r="J6" s="154"/>
    </row>
    <row r="7" spans="1:10">
      <c r="A7" s="164" t="s">
        <v>2563</v>
      </c>
      <c r="B7" s="164" t="s">
        <v>2564</v>
      </c>
      <c r="C7" s="174" t="s">
        <v>2559</v>
      </c>
      <c r="D7" s="174" t="s">
        <v>2560</v>
      </c>
      <c r="E7" s="174" t="s">
        <v>2565</v>
      </c>
      <c r="F7" s="164" t="s">
        <v>2566</v>
      </c>
      <c r="G7" s="164"/>
      <c r="H7" s="164"/>
      <c r="I7" s="164"/>
      <c r="J7" s="164"/>
    </row>
    <row r="8" spans="1:10">
      <c r="A8" s="154" t="s">
        <v>2567</v>
      </c>
      <c r="B8" s="154" t="s">
        <v>2568</v>
      </c>
      <c r="C8" s="171" t="s">
        <v>2559</v>
      </c>
      <c r="D8" s="171" t="s">
        <v>2560</v>
      </c>
      <c r="E8" s="171" t="s">
        <v>2569</v>
      </c>
      <c r="F8" s="154" t="s">
        <v>2570</v>
      </c>
      <c r="G8" s="154"/>
      <c r="H8" s="154"/>
      <c r="I8" s="154"/>
      <c r="J8" s="154"/>
    </row>
    <row r="9" spans="1:10">
      <c r="A9" s="164" t="s">
        <v>2108</v>
      </c>
      <c r="B9" s="164" t="s">
        <v>2571</v>
      </c>
      <c r="C9" s="174" t="s">
        <v>2559</v>
      </c>
      <c r="D9" s="174" t="s">
        <v>2572</v>
      </c>
      <c r="E9" s="174" t="s">
        <v>2573</v>
      </c>
      <c r="F9" s="164" t="s">
        <v>2574</v>
      </c>
      <c r="G9" s="164"/>
      <c r="H9" s="164"/>
      <c r="I9" s="164"/>
      <c r="J9" s="164"/>
    </row>
    <row r="10" spans="1:10">
      <c r="A10" s="154" t="s">
        <v>2111</v>
      </c>
      <c r="B10" s="154" t="s">
        <v>2575</v>
      </c>
      <c r="C10" s="171" t="s">
        <v>2559</v>
      </c>
      <c r="D10" s="171" t="s">
        <v>2572</v>
      </c>
      <c r="E10" s="171" t="s">
        <v>2576</v>
      </c>
      <c r="F10" s="154" t="s">
        <v>2577</v>
      </c>
      <c r="G10" s="154"/>
      <c r="H10" s="154"/>
      <c r="I10" s="154"/>
      <c r="J10" s="154"/>
    </row>
    <row r="11" spans="1:10">
      <c r="A11" s="154" t="s">
        <v>2114</v>
      </c>
      <c r="B11" s="154" t="s">
        <v>2578</v>
      </c>
      <c r="C11" s="171" t="s">
        <v>2559</v>
      </c>
      <c r="D11" s="171" t="s">
        <v>2572</v>
      </c>
      <c r="E11" s="171" t="s">
        <v>2579</v>
      </c>
      <c r="F11" s="154" t="s">
        <v>2580</v>
      </c>
      <c r="G11" s="154"/>
      <c r="H11" s="154"/>
      <c r="I11" s="154"/>
      <c r="J11" s="154"/>
    </row>
    <row r="12" spans="1:10">
      <c r="A12" s="154" t="s">
        <v>2117</v>
      </c>
      <c r="B12" s="154" t="s">
        <v>2118</v>
      </c>
      <c r="C12" s="171" t="s">
        <v>2559</v>
      </c>
      <c r="D12" s="171" t="s">
        <v>2572</v>
      </c>
      <c r="E12" s="171" t="s">
        <v>2581</v>
      </c>
      <c r="F12" s="154" t="s">
        <v>2582</v>
      </c>
      <c r="G12" s="154"/>
      <c r="H12" s="154"/>
      <c r="I12" s="154"/>
      <c r="J12" s="154"/>
    </row>
    <row r="13" spans="1:10">
      <c r="A13" s="164" t="s">
        <v>2583</v>
      </c>
      <c r="B13" s="164" t="s">
        <v>2584</v>
      </c>
      <c r="C13" s="174" t="s">
        <v>2559</v>
      </c>
      <c r="D13" s="174" t="s">
        <v>2585</v>
      </c>
      <c r="E13" s="174" t="s">
        <v>2586</v>
      </c>
      <c r="F13" s="164" t="s">
        <v>2587</v>
      </c>
      <c r="G13" s="164"/>
      <c r="H13" s="164"/>
      <c r="I13" s="164"/>
      <c r="J13" s="164"/>
    </row>
    <row r="14" spans="1:10">
      <c r="A14" s="154" t="s">
        <v>2588</v>
      </c>
      <c r="B14" s="154" t="s">
        <v>2589</v>
      </c>
      <c r="C14" s="171" t="s">
        <v>2559</v>
      </c>
      <c r="D14" s="171" t="s">
        <v>2590</v>
      </c>
      <c r="E14" s="171" t="s">
        <v>2591</v>
      </c>
      <c r="F14" s="154" t="s">
        <v>2592</v>
      </c>
      <c r="G14" s="154"/>
      <c r="H14" s="154"/>
      <c r="I14" s="154"/>
      <c r="J14" s="154"/>
    </row>
    <row r="15" spans="1:10">
      <c r="A15" s="154" t="s">
        <v>2593</v>
      </c>
      <c r="B15" s="154" t="s">
        <v>2594</v>
      </c>
      <c r="C15" s="171" t="s">
        <v>2559</v>
      </c>
      <c r="D15" s="171" t="s">
        <v>2595</v>
      </c>
      <c r="E15" s="171" t="s">
        <v>2596</v>
      </c>
      <c r="F15" s="154" t="s">
        <v>2597</v>
      </c>
      <c r="G15" s="154"/>
      <c r="H15" s="154"/>
      <c r="I15" s="154"/>
      <c r="J15" s="154"/>
    </row>
    <row r="16" spans="1:10">
      <c r="A16" s="154" t="s">
        <v>2598</v>
      </c>
      <c r="B16" s="154" t="s">
        <v>2599</v>
      </c>
      <c r="C16" s="171" t="s">
        <v>2559</v>
      </c>
      <c r="D16" s="171" t="s">
        <v>2600</v>
      </c>
      <c r="E16" s="171" t="s">
        <v>2601</v>
      </c>
      <c r="F16" s="154" t="s">
        <v>2602</v>
      </c>
      <c r="G16" s="154"/>
      <c r="H16" s="154"/>
      <c r="I16" s="154"/>
      <c r="J16" s="154"/>
    </row>
    <row r="17" spans="1:10">
      <c r="A17" s="164" t="s">
        <v>2603</v>
      </c>
      <c r="B17" s="164" t="s">
        <v>2604</v>
      </c>
      <c r="C17" s="174" t="s">
        <v>2559</v>
      </c>
      <c r="D17" s="174" t="s">
        <v>2605</v>
      </c>
      <c r="E17" s="174" t="s">
        <v>2606</v>
      </c>
      <c r="F17" s="164" t="s">
        <v>2607</v>
      </c>
      <c r="G17" s="164"/>
      <c r="H17" s="164"/>
      <c r="I17" s="164"/>
      <c r="J17" s="164"/>
    </row>
    <row r="18" spans="1:10">
      <c r="A18" s="154"/>
      <c r="B18" s="154"/>
      <c r="C18" s="171"/>
      <c r="D18" s="171"/>
      <c r="E18" s="171"/>
      <c r="F18" s="154"/>
      <c r="G18" s="154"/>
      <c r="H18" s="154"/>
      <c r="I18" s="154"/>
      <c r="J18" s="154"/>
    </row>
    <row r="19" spans="1:10">
      <c r="A19" s="154"/>
      <c r="B19" s="154"/>
      <c r="C19" s="171"/>
      <c r="D19" s="171"/>
      <c r="E19" s="171"/>
      <c r="F19" s="154"/>
      <c r="G19" s="154"/>
      <c r="H19" s="154"/>
      <c r="I19" s="154"/>
      <c r="J19" s="154"/>
    </row>
    <row r="20" spans="1:10">
      <c r="A20" s="133" t="s">
        <v>2608</v>
      </c>
      <c r="B20" s="133"/>
      <c r="C20" s="169"/>
      <c r="D20" s="169"/>
      <c r="E20" s="169"/>
      <c r="F20" s="154"/>
      <c r="G20" s="154"/>
      <c r="H20" s="154"/>
      <c r="I20" s="154"/>
      <c r="J20" s="154"/>
    </row>
    <row r="21" spans="1:10">
      <c r="A21" s="158" t="s">
        <v>2609</v>
      </c>
      <c r="B21" s="158" t="s">
        <v>2256</v>
      </c>
      <c r="C21" s="172" t="s">
        <v>2081</v>
      </c>
      <c r="D21" s="172" t="s">
        <v>2257</v>
      </c>
      <c r="E21" s="172" t="s">
        <v>2312</v>
      </c>
      <c r="F21" s="154"/>
      <c r="G21" s="154"/>
      <c r="H21" s="154"/>
      <c r="I21" s="154"/>
      <c r="J21" s="154"/>
    </row>
    <row r="22" spans="1:10">
      <c r="A22" s="154" t="s">
        <v>2610</v>
      </c>
      <c r="B22" s="154" t="s">
        <v>2611</v>
      </c>
      <c r="C22" s="171">
        <v>110</v>
      </c>
      <c r="D22" s="171" t="s">
        <v>2612</v>
      </c>
      <c r="E22" s="171" t="s">
        <v>2613</v>
      </c>
      <c r="F22" s="154"/>
      <c r="G22" s="154"/>
      <c r="H22" s="154"/>
      <c r="I22" s="154"/>
      <c r="J22" s="154"/>
    </row>
    <row r="23" spans="1:10">
      <c r="A23" s="154" t="s">
        <v>2614</v>
      </c>
      <c r="B23" s="154" t="s">
        <v>2615</v>
      </c>
      <c r="C23" s="171">
        <v>104</v>
      </c>
      <c r="D23" s="171" t="s">
        <v>2616</v>
      </c>
      <c r="E23" s="171" t="s">
        <v>2617</v>
      </c>
      <c r="F23" s="154"/>
      <c r="G23" s="154"/>
      <c r="H23" s="154"/>
      <c r="I23" s="154"/>
      <c r="J23" s="154"/>
    </row>
    <row r="24" spans="1:10">
      <c r="A24" s="154" t="s">
        <v>2618</v>
      </c>
      <c r="B24" s="154" t="s">
        <v>2619</v>
      </c>
      <c r="C24" s="171">
        <v>86</v>
      </c>
      <c r="D24" s="171" t="s">
        <v>2620</v>
      </c>
      <c r="E24" s="171" t="s">
        <v>2621</v>
      </c>
      <c r="F24" s="154"/>
      <c r="G24" s="154"/>
      <c r="H24" s="154"/>
      <c r="I24" s="154"/>
      <c r="J24" s="154"/>
    </row>
    <row r="25" spans="1:10">
      <c r="A25" s="164" t="s">
        <v>2622</v>
      </c>
      <c r="B25" s="164" t="s">
        <v>2623</v>
      </c>
      <c r="C25" s="174">
        <v>0</v>
      </c>
      <c r="D25" s="174" t="s">
        <v>2624</v>
      </c>
      <c r="E25" s="174" t="s">
        <v>2625</v>
      </c>
      <c r="F25" s="164"/>
      <c r="G25" s="164"/>
      <c r="H25" s="164"/>
      <c r="I25" s="164"/>
      <c r="J25" s="164"/>
    </row>
    <row r="26" spans="1:10">
      <c r="A26" s="154" t="s">
        <v>2626</v>
      </c>
      <c r="B26" s="154" t="s">
        <v>2627</v>
      </c>
      <c r="C26" s="171">
        <v>18</v>
      </c>
      <c r="D26" s="171" t="s">
        <v>2628</v>
      </c>
      <c r="E26" s="171" t="s">
        <v>2629</v>
      </c>
      <c r="F26" s="154"/>
      <c r="G26" s="154"/>
      <c r="H26" s="154"/>
      <c r="I26" s="154"/>
      <c r="J26" s="154"/>
    </row>
    <row r="27" spans="1:10">
      <c r="A27" s="154" t="s">
        <v>2630</v>
      </c>
      <c r="B27" s="154" t="s">
        <v>2631</v>
      </c>
      <c r="C27" s="171">
        <v>0</v>
      </c>
      <c r="D27" s="171" t="s">
        <v>2632</v>
      </c>
      <c r="E27" s="171" t="s">
        <v>2633</v>
      </c>
      <c r="F27" s="154"/>
      <c r="G27" s="154"/>
      <c r="H27" s="154"/>
      <c r="I27" s="154"/>
      <c r="J27" s="154"/>
    </row>
    <row r="28" spans="1:10">
      <c r="A28" s="154" t="s">
        <v>2634</v>
      </c>
      <c r="B28" s="154" t="s">
        <v>2635</v>
      </c>
      <c r="C28" s="171">
        <v>0.98568572082753092</v>
      </c>
      <c r="D28" s="171" t="s">
        <v>2636</v>
      </c>
      <c r="E28" s="171" t="s">
        <v>2637</v>
      </c>
      <c r="F28" s="154"/>
      <c r="G28" s="154"/>
      <c r="H28" s="154"/>
      <c r="I28" s="154"/>
      <c r="J28" s="154"/>
    </row>
    <row r="29" spans="1:10">
      <c r="A29" s="154" t="s">
        <v>2638</v>
      </c>
      <c r="B29" s="154" t="s">
        <v>2639</v>
      </c>
      <c r="C29" s="171">
        <v>1.0100026572644052</v>
      </c>
      <c r="D29" s="171" t="s">
        <v>2640</v>
      </c>
      <c r="E29" s="171" t="s">
        <v>2641</v>
      </c>
      <c r="F29" s="154"/>
      <c r="G29" s="154"/>
      <c r="H29" s="154"/>
      <c r="I29" s="154"/>
      <c r="J29" s="154"/>
    </row>
    <row r="30" spans="1:10">
      <c r="A30" s="154" t="s">
        <v>2642</v>
      </c>
      <c r="B30" s="154" t="s">
        <v>2643</v>
      </c>
      <c r="C30" s="171">
        <v>61.006215841557058</v>
      </c>
      <c r="D30" s="171" t="s">
        <v>2644</v>
      </c>
      <c r="E30" s="171" t="s">
        <v>2645</v>
      </c>
      <c r="F30" s="154"/>
      <c r="G30" s="154"/>
      <c r="H30" s="154"/>
      <c r="I30" s="154"/>
      <c r="J30" s="154"/>
    </row>
    <row r="31" spans="1:10">
      <c r="A31" s="154" t="s">
        <v>2646</v>
      </c>
      <c r="B31" s="154" t="s">
        <v>2647</v>
      </c>
      <c r="C31" s="171">
        <v>1.8363913813678907</v>
      </c>
      <c r="D31" s="171" t="s">
        <v>2648</v>
      </c>
      <c r="E31" s="171" t="s">
        <v>2649</v>
      </c>
      <c r="F31" s="154"/>
      <c r="G31" s="154"/>
      <c r="H31" s="154"/>
      <c r="I31" s="154"/>
      <c r="J31" s="154"/>
    </row>
    <row r="32" spans="1:10">
      <c r="A32" s="154" t="s">
        <v>2650</v>
      </c>
      <c r="B32" s="154" t="s">
        <v>2651</v>
      </c>
      <c r="C32" s="171">
        <v>1.77636689914044</v>
      </c>
      <c r="D32" s="171" t="s">
        <v>2652</v>
      </c>
      <c r="E32" s="171" t="s">
        <v>2653</v>
      </c>
      <c r="F32" s="154"/>
      <c r="G32" s="154"/>
      <c r="H32" s="154"/>
      <c r="I32" s="154"/>
      <c r="J32" s="154"/>
    </row>
    <row r="33" spans="1:10">
      <c r="A33" s="154" t="s">
        <v>2654</v>
      </c>
      <c r="B33" s="154" t="s">
        <v>2655</v>
      </c>
      <c r="C33" s="171">
        <v>326.98586267731861</v>
      </c>
      <c r="D33" s="171" t="s">
        <v>2656</v>
      </c>
      <c r="E33" s="171" t="s">
        <v>2657</v>
      </c>
      <c r="F33" s="154"/>
      <c r="G33" s="154"/>
      <c r="H33" s="154"/>
      <c r="I33" s="154"/>
      <c r="J33" s="154"/>
    </row>
    <row r="34" spans="1:10">
      <c r="A34" s="154" t="s">
        <v>2658</v>
      </c>
      <c r="B34" s="154" t="s">
        <v>2659</v>
      </c>
      <c r="C34" s="171">
        <v>0.109561791448267</v>
      </c>
      <c r="D34" s="171" t="s">
        <v>2660</v>
      </c>
      <c r="E34" s="171" t="s">
        <v>2661</v>
      </c>
      <c r="F34" s="154"/>
      <c r="G34" s="154"/>
      <c r="H34" s="154"/>
      <c r="I34" s="154"/>
      <c r="J34" s="154"/>
    </row>
    <row r="35" spans="1:10">
      <c r="A35" s="154" t="s">
        <v>2662</v>
      </c>
      <c r="B35" s="154" t="s">
        <v>2663</v>
      </c>
      <c r="C35" s="171">
        <v>1.0100026572644101</v>
      </c>
      <c r="D35" s="171" t="s">
        <v>2664</v>
      </c>
      <c r="E35" s="171" t="s">
        <v>2665</v>
      </c>
      <c r="F35" s="154"/>
      <c r="G35" s="154"/>
      <c r="H35" s="154"/>
      <c r="I35" s="154"/>
      <c r="J35" s="154"/>
    </row>
    <row r="36" spans="1:10">
      <c r="A36" s="154" t="s">
        <v>2666</v>
      </c>
      <c r="B36" s="154" t="s">
        <v>2667</v>
      </c>
      <c r="C36" s="171">
        <v>1</v>
      </c>
      <c r="D36" s="171" t="s">
        <v>2668</v>
      </c>
      <c r="E36" s="171" t="s">
        <v>2669</v>
      </c>
      <c r="F36" s="154"/>
      <c r="G36" s="154"/>
      <c r="H36" s="154"/>
      <c r="I36" s="154"/>
      <c r="J36" s="154"/>
    </row>
    <row r="37" spans="1:10">
      <c r="A37" s="154" t="s">
        <v>2670</v>
      </c>
      <c r="B37" s="154" t="s">
        <v>2671</v>
      </c>
      <c r="C37" s="171">
        <v>8.0619750755135597E-2</v>
      </c>
      <c r="D37" s="171" t="s">
        <v>2672</v>
      </c>
      <c r="E37" s="171" t="s">
        <v>2673</v>
      </c>
      <c r="F37" s="154"/>
      <c r="G37" s="154"/>
      <c r="H37" s="154"/>
      <c r="I37" s="154"/>
      <c r="J37" s="154"/>
    </row>
    <row r="38" spans="1:10">
      <c r="A38" s="154" t="s">
        <v>2674</v>
      </c>
      <c r="B38" s="154" t="s">
        <v>2675</v>
      </c>
      <c r="C38" s="171">
        <v>1.0025459334548099</v>
      </c>
      <c r="D38" s="171" t="s">
        <v>2676</v>
      </c>
      <c r="E38" s="171" t="s">
        <v>2677</v>
      </c>
      <c r="F38" s="154"/>
      <c r="G38" s="154"/>
      <c r="H38" s="154"/>
      <c r="I38" s="154"/>
      <c r="J38" s="154"/>
    </row>
    <row r="39" spans="1:10">
      <c r="A39" s="154" t="s">
        <v>2678</v>
      </c>
      <c r="B39" s="154" t="s">
        <v>2679</v>
      </c>
      <c r="C39" s="171">
        <v>0.97460549040642097</v>
      </c>
      <c r="D39" s="171" t="s">
        <v>2680</v>
      </c>
      <c r="E39" s="171" t="s">
        <v>2681</v>
      </c>
      <c r="F39" s="154"/>
      <c r="G39" s="154"/>
      <c r="H39" s="154"/>
      <c r="I39" s="154"/>
      <c r="J39" s="154"/>
    </row>
    <row r="40" spans="1:10">
      <c r="A40" s="154" t="s">
        <v>2682</v>
      </c>
      <c r="B40" s="154" t="s">
        <v>2683</v>
      </c>
      <c r="C40" s="171" t="s">
        <v>2684</v>
      </c>
      <c r="D40" s="171" t="s">
        <v>2685</v>
      </c>
      <c r="E40" s="171" t="s">
        <v>2686</v>
      </c>
      <c r="F40" s="154"/>
      <c r="G40" s="154"/>
      <c r="H40" s="154"/>
      <c r="I40" s="154"/>
      <c r="J40" s="154"/>
    </row>
    <row r="41" spans="1:10">
      <c r="A41" s="154"/>
      <c r="B41" s="154"/>
      <c r="C41" s="171"/>
      <c r="D41" s="171"/>
      <c r="E41" s="171"/>
      <c r="F41" s="154"/>
      <c r="G41" s="154"/>
      <c r="H41" s="154"/>
      <c r="I41" s="154"/>
      <c r="J41" s="154"/>
    </row>
    <row r="42" spans="1:10">
      <c r="A42" s="154"/>
      <c r="B42" s="154"/>
      <c r="C42" s="171"/>
      <c r="D42" s="171"/>
      <c r="E42" s="171"/>
      <c r="F42" s="154"/>
      <c r="G42" s="154"/>
      <c r="H42" s="154"/>
      <c r="I42" s="154"/>
      <c r="J42" s="154"/>
    </row>
    <row r="43" spans="1:10">
      <c r="A43" s="133" t="s">
        <v>2687</v>
      </c>
      <c r="B43" s="133"/>
      <c r="C43" s="169"/>
      <c r="D43" s="169"/>
      <c r="E43" s="169"/>
      <c r="F43" s="133"/>
      <c r="G43" s="154"/>
      <c r="H43" s="154"/>
      <c r="I43" s="154"/>
      <c r="J43" s="154"/>
    </row>
    <row r="44" spans="1:10">
      <c r="A44" s="158" t="s">
        <v>2688</v>
      </c>
      <c r="B44" s="158" t="s">
        <v>2689</v>
      </c>
      <c r="C44" s="172" t="s">
        <v>2229</v>
      </c>
      <c r="D44" s="172" t="s">
        <v>2690</v>
      </c>
      <c r="E44" s="172" t="s">
        <v>2691</v>
      </c>
      <c r="F44" s="158" t="s">
        <v>2692</v>
      </c>
      <c r="G44" s="154"/>
      <c r="H44" s="154"/>
      <c r="I44" s="154"/>
      <c r="J44" s="154"/>
    </row>
    <row r="45" spans="1:10">
      <c r="A45" s="154" t="s">
        <v>2693</v>
      </c>
      <c r="B45" s="154" t="s">
        <v>2694</v>
      </c>
      <c r="C45" s="171" t="s">
        <v>2480</v>
      </c>
      <c r="D45" s="171" t="s">
        <v>2695</v>
      </c>
      <c r="E45" s="171" t="s">
        <v>2696</v>
      </c>
      <c r="F45" s="154" t="s">
        <v>2697</v>
      </c>
      <c r="G45" s="154"/>
      <c r="H45" s="154"/>
      <c r="I45" s="154"/>
      <c r="J45" s="154"/>
    </row>
    <row r="46" spans="1:10">
      <c r="A46" s="154" t="s">
        <v>2698</v>
      </c>
      <c r="B46" s="154" t="s">
        <v>2699</v>
      </c>
      <c r="C46" s="171" t="s">
        <v>2480</v>
      </c>
      <c r="D46" s="171" t="s">
        <v>2700</v>
      </c>
      <c r="E46" s="171" t="s">
        <v>2701</v>
      </c>
      <c r="F46" s="154" t="s">
        <v>2702</v>
      </c>
      <c r="G46" s="154"/>
      <c r="H46" s="154"/>
      <c r="I46" s="154"/>
      <c r="J46" s="154"/>
    </row>
    <row r="47" spans="1:10">
      <c r="A47" s="154" t="s">
        <v>2703</v>
      </c>
      <c r="B47" s="154" t="s">
        <v>2704</v>
      </c>
      <c r="C47" s="171" t="s">
        <v>2480</v>
      </c>
      <c r="D47" s="171" t="s">
        <v>2705</v>
      </c>
      <c r="E47" s="171" t="s">
        <v>2706</v>
      </c>
      <c r="F47" s="154" t="s">
        <v>2707</v>
      </c>
      <c r="G47" s="154"/>
      <c r="H47" s="154"/>
      <c r="I47" s="154"/>
      <c r="J47" s="154"/>
    </row>
    <row r="48" spans="1:10">
      <c r="A48" s="164" t="s">
        <v>2708</v>
      </c>
      <c r="B48" s="164" t="s">
        <v>2709</v>
      </c>
      <c r="C48" s="174" t="s">
        <v>2480</v>
      </c>
      <c r="D48" s="174" t="s">
        <v>2710</v>
      </c>
      <c r="E48" s="174" t="s">
        <v>2711</v>
      </c>
      <c r="F48" s="164" t="s">
        <v>2712</v>
      </c>
      <c r="G48" s="164"/>
      <c r="H48" s="164"/>
      <c r="I48" s="164"/>
      <c r="J48" s="164"/>
    </row>
    <row r="49" spans="1:10">
      <c r="A49" s="154" t="s">
        <v>2713</v>
      </c>
      <c r="B49" s="154" t="s">
        <v>2714</v>
      </c>
      <c r="C49" s="171" t="s">
        <v>2480</v>
      </c>
      <c r="D49" s="171" t="s">
        <v>2715</v>
      </c>
      <c r="E49" s="171" t="s">
        <v>2716</v>
      </c>
      <c r="F49" s="154" t="s">
        <v>2717</v>
      </c>
      <c r="G49" s="154"/>
      <c r="H49" s="154"/>
      <c r="I49" s="154"/>
      <c r="J49" s="154"/>
    </row>
    <row r="50" spans="1:10">
      <c r="A50" s="166" t="s">
        <v>2718</v>
      </c>
      <c r="B50" s="166" t="s">
        <v>2719</v>
      </c>
      <c r="C50" s="175" t="s">
        <v>2241</v>
      </c>
      <c r="D50" s="175" t="s">
        <v>2720</v>
      </c>
      <c r="E50" s="175" t="s">
        <v>2721</v>
      </c>
      <c r="F50" s="166" t="s">
        <v>2722</v>
      </c>
      <c r="G50" s="166"/>
      <c r="H50" s="166"/>
      <c r="I50" s="166"/>
      <c r="J50" s="166"/>
    </row>
    <row r="51" spans="1:10">
      <c r="A51" s="176" t="s">
        <v>2723</v>
      </c>
      <c r="B51" s="176" t="s">
        <v>2724</v>
      </c>
      <c r="C51" s="177" t="s">
        <v>2241</v>
      </c>
      <c r="D51" s="177" t="s">
        <v>2725</v>
      </c>
      <c r="E51" s="177" t="s">
        <v>2726</v>
      </c>
      <c r="F51" s="176" t="s">
        <v>2727</v>
      </c>
      <c r="G51" s="176"/>
      <c r="H51" s="176"/>
      <c r="I51" s="176"/>
      <c r="J51" s="176"/>
    </row>
    <row r="52" spans="1:10">
      <c r="A52" s="164" t="s">
        <v>2728</v>
      </c>
      <c r="B52" s="164" t="s">
        <v>2729</v>
      </c>
      <c r="C52" s="174" t="s">
        <v>2480</v>
      </c>
      <c r="D52" s="174" t="s">
        <v>2730</v>
      </c>
      <c r="E52" s="174" t="s">
        <v>2731</v>
      </c>
      <c r="F52" s="164" t="s">
        <v>2732</v>
      </c>
      <c r="G52" s="164"/>
      <c r="H52" s="164"/>
      <c r="I52" s="164"/>
      <c r="J52" s="164"/>
    </row>
    <row r="53" spans="1:10">
      <c r="A53" s="154"/>
      <c r="B53" s="154"/>
      <c r="C53" s="171"/>
      <c r="D53" s="171"/>
      <c r="E53" s="171"/>
      <c r="F53" s="154"/>
      <c r="G53" s="154"/>
      <c r="H53" s="154"/>
      <c r="I53" s="154"/>
      <c r="J53" s="154"/>
    </row>
    <row r="54" spans="1:10">
      <c r="A54" s="154"/>
      <c r="B54" s="154"/>
      <c r="C54" s="171"/>
      <c r="D54" s="171"/>
      <c r="E54" s="171"/>
      <c r="F54" s="154"/>
      <c r="G54" s="154"/>
      <c r="H54" s="154"/>
      <c r="I54" s="154"/>
      <c r="J54" s="154"/>
    </row>
    <row r="55" spans="1:10">
      <c r="A55" s="133" t="s">
        <v>2733</v>
      </c>
      <c r="B55" s="133"/>
      <c r="C55" s="169"/>
      <c r="D55" s="169"/>
      <c r="E55" s="169"/>
      <c r="F55" s="133"/>
      <c r="G55" s="154"/>
      <c r="H55" s="154"/>
      <c r="I55" s="154"/>
      <c r="J55" s="154"/>
    </row>
    <row r="56" spans="1:10">
      <c r="A56" s="158" t="s">
        <v>2226</v>
      </c>
      <c r="B56" s="158" t="s">
        <v>2734</v>
      </c>
      <c r="C56" s="172" t="s">
        <v>2735</v>
      </c>
      <c r="D56" s="172" t="s">
        <v>2690</v>
      </c>
      <c r="E56" s="172" t="s">
        <v>2736</v>
      </c>
      <c r="F56" s="158" t="s">
        <v>2737</v>
      </c>
      <c r="G56" s="154"/>
      <c r="H56" s="154"/>
      <c r="I56" s="154"/>
      <c r="J56" s="154"/>
    </row>
    <row r="57" spans="1:10">
      <c r="A57" s="164" t="s">
        <v>2232</v>
      </c>
      <c r="B57" s="164" t="s">
        <v>2738</v>
      </c>
      <c r="C57" s="174" t="s">
        <v>2235</v>
      </c>
      <c r="D57" s="174" t="s">
        <v>2739</v>
      </c>
      <c r="E57" s="174" t="s">
        <v>2740</v>
      </c>
      <c r="F57" s="164" t="s">
        <v>2741</v>
      </c>
      <c r="G57" s="164"/>
      <c r="H57" s="164"/>
      <c r="I57" s="164"/>
      <c r="J57" s="164"/>
    </row>
    <row r="58" spans="1:10">
      <c r="A58" s="154" t="s">
        <v>2238</v>
      </c>
      <c r="B58" s="154" t="s">
        <v>2742</v>
      </c>
      <c r="C58" s="171" t="s">
        <v>2241</v>
      </c>
      <c r="D58" s="171" t="s">
        <v>2743</v>
      </c>
      <c r="E58" s="171" t="s">
        <v>2744</v>
      </c>
      <c r="F58" s="154" t="s">
        <v>2745</v>
      </c>
      <c r="G58" s="154"/>
      <c r="H58" s="154"/>
      <c r="I58" s="154"/>
      <c r="J58" s="154"/>
    </row>
    <row r="59" spans="1:10">
      <c r="A59" s="154" t="s">
        <v>2244</v>
      </c>
      <c r="B59" s="154" t="s">
        <v>2746</v>
      </c>
      <c r="C59" s="171" t="s">
        <v>2241</v>
      </c>
      <c r="D59" s="171" t="s">
        <v>2747</v>
      </c>
      <c r="E59" s="171" t="s">
        <v>2748</v>
      </c>
      <c r="F59" s="154" t="s">
        <v>2749</v>
      </c>
      <c r="G59" s="154"/>
      <c r="H59" s="154"/>
      <c r="I59" s="154"/>
      <c r="J59" s="154"/>
    </row>
    <row r="60" spans="1:10">
      <c r="A60" s="164" t="s">
        <v>2249</v>
      </c>
      <c r="B60" s="164" t="s">
        <v>2750</v>
      </c>
      <c r="C60" s="174" t="s">
        <v>2252</v>
      </c>
      <c r="D60" s="174" t="s">
        <v>2710</v>
      </c>
      <c r="E60" s="174" t="s">
        <v>2751</v>
      </c>
      <c r="F60" s="164" t="s">
        <v>2752</v>
      </c>
      <c r="G60" s="164"/>
      <c r="H60" s="164"/>
      <c r="I60" s="164"/>
      <c r="J60" s="164"/>
    </row>
    <row r="61" spans="1:10">
      <c r="A61" s="154"/>
      <c r="B61" s="154"/>
      <c r="C61" s="171"/>
      <c r="D61" s="171"/>
      <c r="E61" s="171"/>
      <c r="F61" s="154"/>
      <c r="G61" s="154"/>
      <c r="H61" s="154"/>
      <c r="I61" s="154"/>
      <c r="J61" s="154"/>
    </row>
    <row r="62" spans="1:10">
      <c r="A62" s="154"/>
      <c r="B62" s="154"/>
      <c r="C62" s="171"/>
      <c r="D62" s="171"/>
      <c r="E62" s="171"/>
      <c r="F62" s="154"/>
      <c r="G62" s="154"/>
      <c r="H62" s="154"/>
      <c r="I62" s="154"/>
      <c r="J62" s="154"/>
    </row>
    <row r="63" spans="1:10">
      <c r="A63" s="133" t="s">
        <v>2753</v>
      </c>
      <c r="B63" s="133"/>
      <c r="C63" s="169"/>
      <c r="D63" s="169"/>
      <c r="E63" s="169"/>
      <c r="F63" s="133"/>
      <c r="G63" s="133"/>
      <c r="H63" s="133"/>
      <c r="I63" s="154"/>
      <c r="J63" s="154"/>
    </row>
    <row r="64" spans="1:10">
      <c r="A64" s="158" t="s">
        <v>2321</v>
      </c>
      <c r="B64" s="158" t="s">
        <v>2754</v>
      </c>
      <c r="C64" s="172" t="s">
        <v>2755</v>
      </c>
      <c r="D64" s="172" t="s">
        <v>2756</v>
      </c>
      <c r="E64" s="172" t="s">
        <v>2367</v>
      </c>
      <c r="F64" s="158" t="s">
        <v>2554</v>
      </c>
      <c r="G64" s="158" t="s">
        <v>2478</v>
      </c>
      <c r="H64" s="158" t="s">
        <v>2757</v>
      </c>
      <c r="I64" s="154"/>
      <c r="J64" s="154"/>
    </row>
    <row r="65" spans="1:10">
      <c r="A65" s="154" t="s">
        <v>2371</v>
      </c>
      <c r="B65" s="154" t="s">
        <v>2758</v>
      </c>
      <c r="C65" s="171">
        <v>0.272821049425091</v>
      </c>
      <c r="D65" s="171">
        <v>1.0100026572644101</v>
      </c>
      <c r="E65" s="171">
        <v>1.77636689914044</v>
      </c>
      <c r="F65" s="154" t="s">
        <v>2758</v>
      </c>
      <c r="G65" s="154" t="s">
        <v>2759</v>
      </c>
      <c r="H65" s="154" t="s">
        <v>2760</v>
      </c>
      <c r="I65" s="154"/>
      <c r="J65" s="154"/>
    </row>
    <row r="66" spans="1:10">
      <c r="A66" s="164" t="s">
        <v>2330</v>
      </c>
      <c r="B66" s="164" t="s">
        <v>2761</v>
      </c>
      <c r="C66" s="174">
        <v>0.100457200758721</v>
      </c>
      <c r="D66" s="174">
        <v>1.00807604754795</v>
      </c>
      <c r="E66" s="174">
        <v>0.97052770545948397</v>
      </c>
      <c r="F66" s="164" t="s">
        <v>2484</v>
      </c>
      <c r="G66" s="164" t="s">
        <v>2762</v>
      </c>
      <c r="H66" s="164" t="s">
        <v>2763</v>
      </c>
      <c r="I66" s="164"/>
      <c r="J66" s="164"/>
    </row>
    <row r="67" spans="1:10">
      <c r="A67" s="154" t="s">
        <v>2337</v>
      </c>
      <c r="B67" s="154" t="s">
        <v>2440</v>
      </c>
      <c r="C67" s="171">
        <v>0.111416721032409</v>
      </c>
      <c r="D67" s="171">
        <v>0.999999999999998</v>
      </c>
      <c r="E67" s="171">
        <v>1</v>
      </c>
      <c r="F67" s="154" t="s">
        <v>2484</v>
      </c>
      <c r="G67" s="154" t="s">
        <v>2764</v>
      </c>
      <c r="H67" s="154" t="s">
        <v>2765</v>
      </c>
      <c r="I67" s="154"/>
      <c r="J67" s="154"/>
    </row>
    <row r="68" spans="1:10">
      <c r="A68" s="164" t="s">
        <v>2342</v>
      </c>
      <c r="B68" s="164" t="s">
        <v>2766</v>
      </c>
      <c r="C68" s="174">
        <v>0.109561791448267</v>
      </c>
      <c r="D68" s="174">
        <v>1.0100026572644101</v>
      </c>
      <c r="E68" s="174">
        <v>1</v>
      </c>
      <c r="F68" s="164" t="s">
        <v>2493</v>
      </c>
      <c r="G68" s="164" t="s">
        <v>2767</v>
      </c>
      <c r="H68" s="164" t="s">
        <v>2768</v>
      </c>
      <c r="I68" s="164"/>
      <c r="J68" s="164"/>
    </row>
    <row r="69" spans="1:10">
      <c r="A69" s="176" t="s">
        <v>2345</v>
      </c>
      <c r="B69" s="176" t="s">
        <v>2769</v>
      </c>
      <c r="C69" s="177">
        <v>8.0619750755135597E-2</v>
      </c>
      <c r="D69" s="177">
        <v>1.0025459334548099</v>
      </c>
      <c r="E69" s="177">
        <v>0.97460549040642097</v>
      </c>
      <c r="F69" s="176" t="s">
        <v>2498</v>
      </c>
      <c r="G69" s="176" t="s">
        <v>2770</v>
      </c>
      <c r="H69" s="176" t="s">
        <v>2771</v>
      </c>
      <c r="I69" s="176"/>
      <c r="J69" s="176"/>
    </row>
    <row r="70" spans="1:10">
      <c r="A70" s="154" t="s">
        <v>2350</v>
      </c>
      <c r="B70" s="154" t="s">
        <v>2503</v>
      </c>
      <c r="C70" s="171">
        <v>0.14186619402436201</v>
      </c>
      <c r="D70" s="171">
        <v>0.965207629583825</v>
      </c>
      <c r="E70" s="171">
        <v>1.1674925741603901</v>
      </c>
      <c r="F70" s="154" t="s">
        <v>2484</v>
      </c>
      <c r="G70" s="154" t="s">
        <v>2772</v>
      </c>
      <c r="H70" s="154" t="s">
        <v>2773</v>
      </c>
      <c r="I70" s="154"/>
      <c r="J70" s="154"/>
    </row>
    <row r="71" spans="1:10">
      <c r="A71" s="154"/>
      <c r="B71" s="154"/>
      <c r="C71" s="171"/>
      <c r="D71" s="171"/>
      <c r="E71" s="171"/>
      <c r="F71" s="154"/>
      <c r="G71" s="154"/>
      <c r="H71" s="154"/>
      <c r="I71" s="154"/>
      <c r="J71" s="154"/>
    </row>
    <row r="72" spans="1:10">
      <c r="A72" s="154"/>
      <c r="B72" s="154"/>
      <c r="C72" s="171"/>
      <c r="D72" s="171"/>
      <c r="E72" s="171"/>
      <c r="F72" s="154"/>
      <c r="G72" s="154"/>
      <c r="H72" s="154"/>
      <c r="I72" s="154"/>
      <c r="J72" s="154"/>
    </row>
    <row r="73" spans="1:10">
      <c r="A73" s="133" t="s">
        <v>2774</v>
      </c>
      <c r="B73" s="133"/>
      <c r="C73" s="169"/>
      <c r="D73" s="169"/>
      <c r="E73" s="171"/>
      <c r="F73" s="154"/>
      <c r="G73" s="154"/>
      <c r="H73" s="154"/>
      <c r="I73" s="154"/>
      <c r="J73" s="154"/>
    </row>
    <row r="74" spans="1:10">
      <c r="A74" s="160" t="s">
        <v>2775</v>
      </c>
      <c r="B74" s="160" t="s">
        <v>2691</v>
      </c>
      <c r="C74" s="173" t="s">
        <v>2776</v>
      </c>
      <c r="D74" s="173" t="s">
        <v>2777</v>
      </c>
      <c r="E74" s="171"/>
      <c r="F74" s="154"/>
      <c r="G74" s="154"/>
      <c r="H74" s="154"/>
      <c r="I74" s="154"/>
      <c r="J74" s="154"/>
    </row>
    <row r="75" spans="1:10">
      <c r="A75" s="164" t="s">
        <v>2778</v>
      </c>
      <c r="B75" s="164" t="s">
        <v>2779</v>
      </c>
      <c r="C75" s="174" t="s">
        <v>2780</v>
      </c>
      <c r="D75" s="174" t="s">
        <v>2781</v>
      </c>
      <c r="E75" s="174"/>
      <c r="F75" s="164"/>
      <c r="G75" s="164"/>
      <c r="H75" s="164"/>
      <c r="I75" s="164"/>
      <c r="J75" s="164"/>
    </row>
    <row r="76" spans="1:10">
      <c r="A76" s="154" t="s">
        <v>2782</v>
      </c>
      <c r="B76" s="154" t="s">
        <v>2783</v>
      </c>
      <c r="C76" s="171" t="s">
        <v>2784</v>
      </c>
      <c r="D76" s="171" t="s">
        <v>2785</v>
      </c>
      <c r="E76" s="171"/>
      <c r="F76" s="154"/>
      <c r="G76" s="154"/>
      <c r="H76" s="154"/>
      <c r="I76" s="154"/>
      <c r="J76" s="154"/>
    </row>
    <row r="77" spans="1:10">
      <c r="A77" s="154" t="s">
        <v>2786</v>
      </c>
      <c r="B77" s="154" t="s">
        <v>2787</v>
      </c>
      <c r="C77" s="171" t="s">
        <v>2788</v>
      </c>
      <c r="D77" s="171" t="s">
        <v>2789</v>
      </c>
      <c r="E77" s="171"/>
      <c r="F77" s="154"/>
      <c r="G77" s="154"/>
      <c r="H77" s="154"/>
      <c r="I77" s="154"/>
      <c r="J77" s="154"/>
    </row>
    <row r="78" spans="1:10">
      <c r="A78" s="154" t="s">
        <v>2790</v>
      </c>
      <c r="B78" s="154" t="s">
        <v>2791</v>
      </c>
      <c r="C78" s="171" t="s">
        <v>2792</v>
      </c>
      <c r="D78" s="171" t="s">
        <v>2793</v>
      </c>
      <c r="E78" s="171"/>
      <c r="F78" s="154"/>
      <c r="G78" s="154"/>
      <c r="H78" s="154"/>
      <c r="I78" s="154"/>
      <c r="J78" s="154"/>
    </row>
    <row r="79" spans="1:10">
      <c r="A79" s="164" t="s">
        <v>2794</v>
      </c>
      <c r="B79" s="164" t="s">
        <v>2795</v>
      </c>
      <c r="C79" s="174" t="s">
        <v>2796</v>
      </c>
      <c r="D79" s="174" t="s">
        <v>2797</v>
      </c>
      <c r="E79" s="174"/>
      <c r="F79" s="164"/>
      <c r="G79" s="164"/>
      <c r="H79" s="164"/>
      <c r="I79" s="164"/>
      <c r="J79" s="164"/>
    </row>
    <row r="80" spans="1:10">
      <c r="A80" s="164" t="s">
        <v>2798</v>
      </c>
      <c r="B80" s="164" t="s">
        <v>2799</v>
      </c>
      <c r="C80" s="174" t="s">
        <v>2800</v>
      </c>
      <c r="D80" s="174" t="s">
        <v>2801</v>
      </c>
      <c r="E80" s="174"/>
      <c r="F80" s="164"/>
      <c r="G80" s="164"/>
      <c r="H80" s="164"/>
      <c r="I80" s="164"/>
      <c r="J80" s="164"/>
    </row>
    <row r="81" spans="1:10">
      <c r="A81" s="176" t="s">
        <v>2802</v>
      </c>
      <c r="B81" s="176" t="s">
        <v>2803</v>
      </c>
      <c r="C81" s="177" t="s">
        <v>2804</v>
      </c>
      <c r="D81" s="177" t="s">
        <v>2805</v>
      </c>
      <c r="E81" s="177"/>
      <c r="F81" s="176"/>
      <c r="G81" s="176"/>
      <c r="H81" s="176"/>
      <c r="I81" s="176"/>
      <c r="J81" s="176"/>
    </row>
    <row r="82" spans="1:10">
      <c r="A82" s="164" t="s">
        <v>2806</v>
      </c>
      <c r="B82" s="164" t="s">
        <v>2807</v>
      </c>
      <c r="C82" s="174" t="s">
        <v>2607</v>
      </c>
      <c r="D82" s="174" t="s">
        <v>2808</v>
      </c>
      <c r="E82" s="174"/>
      <c r="F82" s="164"/>
      <c r="G82" s="164"/>
      <c r="H82" s="164"/>
      <c r="I82" s="164"/>
      <c r="J82" s="164"/>
    </row>
    <row r="83" spans="1:10">
      <c r="A83" s="154"/>
      <c r="B83" s="154"/>
      <c r="C83" s="171"/>
      <c r="D83" s="171"/>
      <c r="E83" s="171"/>
      <c r="F83" s="154"/>
      <c r="G83" s="154"/>
      <c r="H83" s="154"/>
      <c r="I83" s="154"/>
      <c r="J83" s="154"/>
    </row>
    <row r="84" spans="1:10">
      <c r="A84" s="154"/>
      <c r="B84" s="154"/>
      <c r="C84" s="171"/>
      <c r="D84" s="171"/>
      <c r="E84" s="171"/>
      <c r="F84" s="154"/>
      <c r="G84" s="154"/>
      <c r="H84" s="154"/>
      <c r="I84" s="154"/>
      <c r="J84" s="154"/>
    </row>
    <row r="85" spans="1:10">
      <c r="A85" s="133" t="s">
        <v>2809</v>
      </c>
      <c r="B85" s="133"/>
      <c r="C85" s="169"/>
      <c r="D85" s="169"/>
      <c r="E85" s="169"/>
      <c r="F85" s="133"/>
      <c r="G85" s="154"/>
      <c r="H85" s="154"/>
      <c r="I85" s="154"/>
      <c r="J85" s="154"/>
    </row>
    <row r="86" spans="1:10">
      <c r="A86" s="158" t="s">
        <v>2810</v>
      </c>
      <c r="B86" s="158" t="s">
        <v>2256</v>
      </c>
      <c r="C86" s="172" t="s">
        <v>2811</v>
      </c>
      <c r="D86" s="172" t="s">
        <v>2812</v>
      </c>
      <c r="E86" s="172" t="s">
        <v>2813</v>
      </c>
      <c r="F86" s="158" t="s">
        <v>2814</v>
      </c>
      <c r="G86" s="154"/>
      <c r="H86" s="154"/>
      <c r="I86" s="154"/>
      <c r="J86" s="154"/>
    </row>
    <row r="87" spans="1:10">
      <c r="A87" s="154" t="s">
        <v>2815</v>
      </c>
      <c r="B87" s="154" t="s">
        <v>2816</v>
      </c>
      <c r="C87" s="171" t="s">
        <v>2817</v>
      </c>
      <c r="D87" s="171" t="s">
        <v>2818</v>
      </c>
      <c r="E87" s="171" t="s">
        <v>2819</v>
      </c>
      <c r="F87" s="154" t="s">
        <v>2820</v>
      </c>
      <c r="G87" s="154"/>
      <c r="H87" s="154"/>
      <c r="I87" s="154"/>
      <c r="J87" s="154"/>
    </row>
    <row r="88" spans="1:10">
      <c r="A88" s="154" t="s">
        <v>2821</v>
      </c>
      <c r="B88" s="154" t="s">
        <v>2822</v>
      </c>
      <c r="C88" s="171" t="s">
        <v>2823</v>
      </c>
      <c r="D88" s="171" t="s">
        <v>2824</v>
      </c>
      <c r="E88" s="171" t="s">
        <v>2825</v>
      </c>
      <c r="F88" s="154" t="s">
        <v>2826</v>
      </c>
      <c r="G88" s="154"/>
      <c r="H88" s="154"/>
      <c r="I88" s="154"/>
      <c r="J88" s="154"/>
    </row>
    <row r="89" spans="1:10">
      <c r="A89" s="154" t="s">
        <v>2827</v>
      </c>
      <c r="B89" s="154" t="s">
        <v>2828</v>
      </c>
      <c r="C89" s="171" t="s">
        <v>2829</v>
      </c>
      <c r="D89" s="171" t="s">
        <v>2830</v>
      </c>
      <c r="E89" s="171" t="s">
        <v>2831</v>
      </c>
      <c r="F89" s="154" t="s">
        <v>2832</v>
      </c>
      <c r="G89" s="154"/>
      <c r="H89" s="154"/>
      <c r="I89" s="154"/>
      <c r="J89" s="154"/>
    </row>
    <row r="90" spans="1:10">
      <c r="A90" s="164" t="s">
        <v>2833</v>
      </c>
      <c r="B90" s="164" t="s">
        <v>2834</v>
      </c>
      <c r="C90" s="174" t="s">
        <v>2835</v>
      </c>
      <c r="D90" s="174" t="s">
        <v>2836</v>
      </c>
      <c r="E90" s="174" t="s">
        <v>2837</v>
      </c>
      <c r="F90" s="164" t="s">
        <v>2838</v>
      </c>
      <c r="G90" s="164"/>
      <c r="H90" s="164"/>
      <c r="I90" s="164"/>
      <c r="J90" s="164"/>
    </row>
    <row r="91" spans="1:10">
      <c r="A91" s="154" t="s">
        <v>2839</v>
      </c>
      <c r="B91" s="154" t="s">
        <v>2840</v>
      </c>
      <c r="C91" s="171" t="s">
        <v>2841</v>
      </c>
      <c r="D91" s="171" t="s">
        <v>2842</v>
      </c>
      <c r="E91" s="171" t="s">
        <v>2843</v>
      </c>
      <c r="F91" s="154" t="s">
        <v>2844</v>
      </c>
      <c r="G91" s="154"/>
      <c r="H91" s="154"/>
      <c r="I91" s="154"/>
      <c r="J91" s="154"/>
    </row>
    <row r="92" spans="1:10">
      <c r="A92" s="154" t="s">
        <v>2845</v>
      </c>
      <c r="B92" s="154" t="s">
        <v>2846</v>
      </c>
      <c r="C92" s="171" t="s">
        <v>2847</v>
      </c>
      <c r="D92" s="171" t="s">
        <v>2848</v>
      </c>
      <c r="E92" s="171" t="s">
        <v>2849</v>
      </c>
      <c r="F92" s="154" t="s">
        <v>2850</v>
      </c>
      <c r="G92" s="154"/>
      <c r="H92" s="154"/>
      <c r="I92" s="154"/>
      <c r="J92" s="154"/>
    </row>
    <row r="93" spans="1:10">
      <c r="A93" s="154" t="s">
        <v>2851</v>
      </c>
      <c r="B93" s="154" t="s">
        <v>2852</v>
      </c>
      <c r="C93" s="171" t="s">
        <v>2853</v>
      </c>
      <c r="D93" s="171" t="s">
        <v>2854</v>
      </c>
      <c r="E93" s="171" t="s">
        <v>2855</v>
      </c>
      <c r="F93" s="154" t="s">
        <v>2856</v>
      </c>
      <c r="G93" s="154"/>
      <c r="H93" s="154"/>
      <c r="I93" s="154"/>
      <c r="J93" s="154"/>
    </row>
    <row r="94" spans="1:10">
      <c r="A94" s="154" t="s">
        <v>2857</v>
      </c>
      <c r="B94" s="154" t="s">
        <v>2858</v>
      </c>
      <c r="C94" s="171" t="s">
        <v>2859</v>
      </c>
      <c r="D94" s="171" t="s">
        <v>2860</v>
      </c>
      <c r="E94" s="171" t="s">
        <v>2861</v>
      </c>
      <c r="F94" s="154" t="s">
        <v>2862</v>
      </c>
      <c r="G94" s="154"/>
      <c r="H94" s="154"/>
      <c r="I94" s="154"/>
      <c r="J94" s="154"/>
    </row>
    <row r="95" spans="1:10">
      <c r="A95" s="154" t="s">
        <v>2863</v>
      </c>
      <c r="B95" s="154" t="s">
        <v>2864</v>
      </c>
      <c r="C95" s="171" t="s">
        <v>2865</v>
      </c>
      <c r="D95" s="171" t="s">
        <v>2866</v>
      </c>
      <c r="E95" s="171" t="s">
        <v>2867</v>
      </c>
      <c r="F95" s="154" t="s">
        <v>2868</v>
      </c>
      <c r="G95" s="154"/>
      <c r="H95" s="154"/>
      <c r="I95" s="154"/>
      <c r="J95" s="154"/>
    </row>
    <row r="96" spans="1:10">
      <c r="A96" s="154" t="s">
        <v>2869</v>
      </c>
      <c r="B96" s="154" t="s">
        <v>2870</v>
      </c>
      <c r="C96" s="171" t="s">
        <v>2871</v>
      </c>
      <c r="D96" s="171" t="s">
        <v>2872</v>
      </c>
      <c r="E96" s="171" t="s">
        <v>2873</v>
      </c>
      <c r="F96" s="154" t="s">
        <v>2874</v>
      </c>
      <c r="G96" s="154"/>
      <c r="H96" s="154"/>
      <c r="I96" s="154"/>
      <c r="J96" s="154"/>
    </row>
    <row r="97" spans="1:10">
      <c r="A97" s="154"/>
      <c r="B97" s="154"/>
      <c r="C97" s="171"/>
      <c r="D97" s="171"/>
      <c r="E97" s="171"/>
      <c r="F97" s="154"/>
      <c r="G97" s="154"/>
      <c r="H97" s="154"/>
      <c r="I97" s="154"/>
      <c r="J97" s="154"/>
    </row>
    <row r="98" spans="1:10">
      <c r="A98" s="154"/>
      <c r="B98" s="154"/>
      <c r="C98" s="171"/>
      <c r="D98" s="171"/>
      <c r="E98" s="171"/>
      <c r="F98" s="154"/>
      <c r="G98" s="154"/>
      <c r="H98" s="154"/>
      <c r="I98" s="154"/>
      <c r="J98" s="154"/>
    </row>
    <row r="99" spans="1:10">
      <c r="A99" s="133" t="s">
        <v>2875</v>
      </c>
      <c r="B99" s="133"/>
      <c r="C99" s="171"/>
      <c r="D99" s="171"/>
      <c r="E99" s="171"/>
      <c r="F99" s="154"/>
      <c r="G99" s="154"/>
      <c r="H99" s="154"/>
      <c r="I99" s="154"/>
      <c r="J99" s="154"/>
    </row>
    <row r="100" spans="1:10">
      <c r="A100" s="167" t="s">
        <v>2876</v>
      </c>
      <c r="B100" s="167" t="s">
        <v>2877</v>
      </c>
      <c r="C100" s="171"/>
      <c r="D100" s="171"/>
      <c r="E100" s="171"/>
      <c r="F100" s="154"/>
      <c r="G100" s="154"/>
      <c r="H100" s="154"/>
      <c r="I100" s="154"/>
      <c r="J100" s="154"/>
    </row>
    <row r="101" spans="1:10">
      <c r="A101" s="154" t="s">
        <v>2878</v>
      </c>
      <c r="B101" s="154" t="s">
        <v>2879</v>
      </c>
      <c r="C101" s="171"/>
      <c r="D101" s="171"/>
      <c r="E101" s="171"/>
      <c r="F101" s="154"/>
      <c r="G101" s="154"/>
      <c r="H101" s="154"/>
      <c r="I101" s="154"/>
      <c r="J101" s="154"/>
    </row>
    <row r="102" spans="1:10">
      <c r="A102" s="164" t="s">
        <v>2880</v>
      </c>
      <c r="B102" s="164" t="s">
        <v>2881</v>
      </c>
      <c r="C102" s="174"/>
      <c r="D102" s="174"/>
      <c r="E102" s="174"/>
      <c r="F102" s="164"/>
      <c r="G102" s="164"/>
      <c r="H102" s="164"/>
      <c r="I102" s="164"/>
      <c r="J102" s="164"/>
    </row>
    <row r="103" spans="1:10">
      <c r="A103" s="176" t="s">
        <v>2882</v>
      </c>
      <c r="B103" s="176" t="s">
        <v>2883</v>
      </c>
      <c r="C103" s="177"/>
      <c r="D103" s="177"/>
      <c r="E103" s="177"/>
      <c r="F103" s="176"/>
      <c r="G103" s="176"/>
      <c r="H103" s="176"/>
      <c r="I103" s="176"/>
      <c r="J103" s="176"/>
    </row>
    <row r="104" spans="1:10">
      <c r="A104" s="154"/>
      <c r="B104" s="154"/>
      <c r="C104" s="171"/>
      <c r="D104" s="171"/>
      <c r="E104" s="171"/>
      <c r="F104" s="154"/>
      <c r="G104" s="154"/>
      <c r="H104" s="154"/>
      <c r="I104" s="154"/>
      <c r="J104" s="154"/>
    </row>
    <row r="105" spans="1:10">
      <c r="A105" s="154"/>
      <c r="B105" s="154"/>
      <c r="C105" s="171"/>
      <c r="D105" s="171"/>
      <c r="E105" s="171"/>
      <c r="F105" s="154"/>
      <c r="G105" s="154"/>
      <c r="H105" s="154"/>
      <c r="I105" s="154"/>
      <c r="J105" s="154"/>
    </row>
    <row r="106" spans="1:10">
      <c r="A106" s="133" t="s">
        <v>2884</v>
      </c>
      <c r="B106" s="133"/>
      <c r="C106" s="171"/>
      <c r="D106" s="171"/>
      <c r="E106" s="171"/>
      <c r="F106" s="154"/>
      <c r="G106" s="154"/>
      <c r="H106" s="154"/>
      <c r="I106" s="154"/>
      <c r="J106" s="154"/>
    </row>
    <row r="107" spans="1:10">
      <c r="A107" s="156" t="s">
        <v>2398</v>
      </c>
      <c r="B107" s="156" t="s">
        <v>2081</v>
      </c>
      <c r="C107" s="171"/>
      <c r="D107" s="171"/>
      <c r="E107" s="171"/>
      <c r="F107" s="154"/>
      <c r="G107" s="154"/>
      <c r="H107" s="154"/>
      <c r="I107" s="154"/>
      <c r="J107" s="154"/>
    </row>
    <row r="108" spans="1:10">
      <c r="A108" s="154" t="s">
        <v>2521</v>
      </c>
      <c r="B108" s="154">
        <v>9</v>
      </c>
      <c r="C108" s="171"/>
      <c r="D108" s="171"/>
      <c r="E108" s="171"/>
      <c r="F108" s="154"/>
      <c r="G108" s="154"/>
      <c r="H108" s="154"/>
      <c r="I108" s="154"/>
      <c r="J108" s="154"/>
    </row>
    <row r="109" spans="1:10">
      <c r="A109" s="154" t="s">
        <v>2280</v>
      </c>
      <c r="B109" s="154">
        <v>110</v>
      </c>
      <c r="C109" s="171"/>
      <c r="D109" s="171"/>
      <c r="E109" s="171"/>
      <c r="F109" s="154"/>
      <c r="G109" s="154"/>
      <c r="H109" s="154"/>
      <c r="I109" s="154"/>
      <c r="J109" s="154"/>
    </row>
    <row r="110" spans="1:10">
      <c r="A110" s="154" t="s">
        <v>2281</v>
      </c>
      <c r="B110" s="154">
        <v>104</v>
      </c>
      <c r="C110" s="171"/>
      <c r="D110" s="171"/>
      <c r="E110" s="171"/>
      <c r="F110" s="154"/>
      <c r="G110" s="154"/>
      <c r="H110" s="154"/>
      <c r="I110" s="154"/>
      <c r="J110" s="154"/>
    </row>
    <row r="111" spans="1:10">
      <c r="A111" s="154" t="s">
        <v>2105</v>
      </c>
      <c r="B111" s="154">
        <v>86</v>
      </c>
      <c r="C111" s="171"/>
      <c r="D111" s="171"/>
      <c r="E111" s="171"/>
      <c r="F111" s="154"/>
      <c r="G111" s="154"/>
      <c r="H111" s="154"/>
      <c r="I111" s="154"/>
      <c r="J111" s="154"/>
    </row>
    <row r="112" spans="1:10">
      <c r="A112" s="164" t="s">
        <v>2106</v>
      </c>
      <c r="B112" s="164">
        <v>0</v>
      </c>
      <c r="C112" s="174"/>
      <c r="D112" s="174"/>
      <c r="E112" s="174"/>
      <c r="F112" s="164"/>
      <c r="G112" s="164"/>
      <c r="H112" s="164"/>
      <c r="I112" s="164"/>
      <c r="J112" s="164"/>
    </row>
    <row r="113" spans="1:10">
      <c r="A113" s="154" t="s">
        <v>2107</v>
      </c>
      <c r="B113" s="154">
        <v>18</v>
      </c>
      <c r="C113" s="171"/>
      <c r="D113" s="171"/>
      <c r="E113" s="171"/>
      <c r="F113" s="154"/>
      <c r="G113" s="154"/>
      <c r="H113" s="154"/>
      <c r="I113" s="154"/>
      <c r="J113" s="154"/>
    </row>
    <row r="114" spans="1:10">
      <c r="A114" s="154" t="s">
        <v>2284</v>
      </c>
      <c r="B114" s="154">
        <v>0</v>
      </c>
      <c r="C114" s="171"/>
      <c r="D114" s="171"/>
      <c r="E114" s="171"/>
      <c r="F114" s="154"/>
      <c r="G114" s="154"/>
      <c r="H114" s="154"/>
      <c r="I114" s="154"/>
      <c r="J114" s="154"/>
    </row>
    <row r="115" spans="1:10">
      <c r="A115" s="166" t="s">
        <v>2493</v>
      </c>
      <c r="B115" s="166" t="s">
        <v>2342</v>
      </c>
      <c r="C115" s="175"/>
      <c r="D115" s="175"/>
      <c r="E115" s="175"/>
      <c r="F115" s="166"/>
      <c r="G115" s="166"/>
      <c r="H115" s="166"/>
      <c r="I115" s="166"/>
      <c r="J115" s="166"/>
    </row>
    <row r="116" spans="1:10">
      <c r="A116" s="176" t="s">
        <v>2498</v>
      </c>
      <c r="B116" s="176" t="s">
        <v>2345</v>
      </c>
      <c r="C116" s="177"/>
      <c r="D116" s="177"/>
      <c r="E116" s="177"/>
      <c r="F116" s="176"/>
      <c r="G116" s="176"/>
      <c r="H116" s="176"/>
      <c r="I116" s="176"/>
      <c r="J116" s="176"/>
    </row>
    <row r="117" spans="1:10">
      <c r="A117" s="164" t="s">
        <v>2885</v>
      </c>
      <c r="B117" s="164" t="s">
        <v>2886</v>
      </c>
      <c r="C117" s="174"/>
      <c r="D117" s="174"/>
      <c r="E117" s="174"/>
      <c r="F117" s="164"/>
      <c r="G117" s="164"/>
      <c r="H117" s="164"/>
      <c r="I117" s="164"/>
      <c r="J117" s="164"/>
    </row>
    <row r="118" spans="1:10">
      <c r="A118" s="164" t="s">
        <v>2887</v>
      </c>
      <c r="B118" s="164" t="s">
        <v>2888</v>
      </c>
      <c r="C118" s="174"/>
      <c r="D118" s="174"/>
      <c r="E118" s="174"/>
      <c r="F118" s="164"/>
      <c r="G118" s="164"/>
      <c r="H118" s="164"/>
      <c r="I118" s="164"/>
      <c r="J118" s="164"/>
    </row>
    <row r="119" spans="1:10">
      <c r="A119" s="164" t="s">
        <v>2889</v>
      </c>
      <c r="B119" s="164" t="s">
        <v>2890</v>
      </c>
      <c r="C119" s="174"/>
      <c r="D119" s="174"/>
      <c r="E119" s="174"/>
      <c r="F119" s="164"/>
      <c r="G119" s="164"/>
      <c r="H119" s="164"/>
      <c r="I119" s="164"/>
      <c r="J119" s="164"/>
    </row>
    <row r="120" spans="1:10">
      <c r="A120" s="154" t="s">
        <v>2408</v>
      </c>
      <c r="B120" s="154" t="s">
        <v>2409</v>
      </c>
      <c r="C120" s="171"/>
      <c r="D120" s="171"/>
      <c r="E120" s="171"/>
      <c r="F120" s="154"/>
      <c r="G120" s="154"/>
      <c r="H120" s="154"/>
      <c r="I120" s="154"/>
      <c r="J120" s="154"/>
    </row>
    <row r="121" spans="1:10">
      <c r="A121" s="154" t="s">
        <v>2410</v>
      </c>
      <c r="B121" s="154" t="s">
        <v>2891</v>
      </c>
      <c r="C121" s="171"/>
      <c r="D121" s="171"/>
      <c r="E121" s="171"/>
      <c r="F121" s="154"/>
      <c r="G121" s="154"/>
      <c r="H121" s="154"/>
      <c r="I121" s="154"/>
      <c r="J121" s="154"/>
    </row>
  </sheetData>
  <phoneticPr fontId="1"/>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CC2FB-835A-41BC-A114-4D73863E0453}">
  <dimension ref="A1:H91"/>
  <sheetViews>
    <sheetView showGridLines="0" workbookViewId="0">
      <pane ySplit="3" topLeftCell="A4" activePane="bottomLeft" state="frozen"/>
      <selection pane="bottomLeft"/>
    </sheetView>
  </sheetViews>
  <sheetFormatPr defaultRowHeight="13.5"/>
  <cols>
    <col min="1" max="1" width="54.75" bestFit="1" customWidth="1"/>
    <col min="2" max="2" width="167" bestFit="1" customWidth="1"/>
    <col min="3" max="3" width="56.875" bestFit="1" customWidth="1"/>
    <col min="4" max="4" width="62.375" bestFit="1" customWidth="1"/>
    <col min="5" max="5" width="51.375" bestFit="1" customWidth="1"/>
    <col min="6" max="6" width="8.625" bestFit="1" customWidth="1"/>
    <col min="7" max="7" width="40" bestFit="1" customWidth="1"/>
  </cols>
  <sheetData>
    <row r="1" spans="1:8">
      <c r="A1" s="133" t="s">
        <v>2892</v>
      </c>
      <c r="B1" s="133"/>
      <c r="C1" s="133"/>
      <c r="D1" s="133"/>
      <c r="E1" s="133"/>
      <c r="F1" s="133"/>
      <c r="G1" s="133"/>
      <c r="H1" s="133"/>
    </row>
    <row r="2" spans="1:8">
      <c r="A2" s="163" t="s">
        <v>2893</v>
      </c>
      <c r="B2" s="163"/>
      <c r="C2" s="163"/>
      <c r="D2" s="163"/>
      <c r="E2" s="163"/>
      <c r="F2" s="163"/>
      <c r="G2" s="163"/>
      <c r="H2" s="163"/>
    </row>
    <row r="3" spans="1:8">
      <c r="A3" s="154"/>
      <c r="B3" s="154"/>
      <c r="C3" s="154"/>
      <c r="D3" s="154"/>
      <c r="E3" s="154"/>
      <c r="F3" s="154"/>
      <c r="G3" s="154"/>
      <c r="H3" s="154"/>
    </row>
    <row r="4" spans="1:8">
      <c r="A4" s="133" t="s">
        <v>2894</v>
      </c>
      <c r="B4" s="133"/>
      <c r="C4" s="133"/>
      <c r="D4" s="133"/>
      <c r="E4" s="133"/>
      <c r="F4" s="133"/>
      <c r="G4" s="133"/>
      <c r="H4" s="154"/>
    </row>
    <row r="5" spans="1:8">
      <c r="A5" s="158" t="s">
        <v>2895</v>
      </c>
      <c r="B5" s="158" t="s">
        <v>2552</v>
      </c>
      <c r="C5" s="158" t="s">
        <v>2896</v>
      </c>
      <c r="D5" s="158" t="s">
        <v>2897</v>
      </c>
      <c r="E5" s="158" t="s">
        <v>2898</v>
      </c>
      <c r="F5" s="158" t="s">
        <v>2554</v>
      </c>
      <c r="G5" s="158" t="s">
        <v>2410</v>
      </c>
      <c r="H5" s="154"/>
    </row>
    <row r="6" spans="1:8">
      <c r="A6" s="154" t="s">
        <v>2560</v>
      </c>
      <c r="B6" s="154" t="s">
        <v>2899</v>
      </c>
      <c r="C6" s="154" t="s">
        <v>2900</v>
      </c>
      <c r="D6" s="154" t="s">
        <v>2901</v>
      </c>
      <c r="E6" s="154" t="s">
        <v>2902</v>
      </c>
      <c r="F6" s="154" t="s">
        <v>2559</v>
      </c>
      <c r="G6" s="154" t="s">
        <v>2903</v>
      </c>
      <c r="H6" s="154"/>
    </row>
    <row r="7" spans="1:8">
      <c r="A7" s="154" t="s">
        <v>2572</v>
      </c>
      <c r="B7" s="154" t="s">
        <v>2904</v>
      </c>
      <c r="C7" s="154" t="s">
        <v>2905</v>
      </c>
      <c r="D7" s="154" t="s">
        <v>2906</v>
      </c>
      <c r="E7" s="154" t="s">
        <v>2907</v>
      </c>
      <c r="F7" s="154" t="s">
        <v>2559</v>
      </c>
      <c r="G7" s="154" t="s">
        <v>2908</v>
      </c>
      <c r="H7" s="154"/>
    </row>
    <row r="8" spans="1:8">
      <c r="A8" s="154" t="s">
        <v>2585</v>
      </c>
      <c r="B8" s="154" t="s">
        <v>2583</v>
      </c>
      <c r="C8" s="154" t="s">
        <v>2909</v>
      </c>
      <c r="D8" s="154" t="s">
        <v>2910</v>
      </c>
      <c r="E8" s="154" t="s">
        <v>2911</v>
      </c>
      <c r="F8" s="154" t="s">
        <v>2559</v>
      </c>
      <c r="G8" s="154" t="s">
        <v>2586</v>
      </c>
      <c r="H8" s="154"/>
    </row>
    <row r="9" spans="1:8">
      <c r="A9" s="154" t="s">
        <v>2590</v>
      </c>
      <c r="B9" s="154" t="s">
        <v>2588</v>
      </c>
      <c r="C9" s="154" t="s">
        <v>2912</v>
      </c>
      <c r="D9" s="154" t="s">
        <v>2913</v>
      </c>
      <c r="E9" s="154" t="s">
        <v>2914</v>
      </c>
      <c r="F9" s="154" t="s">
        <v>2559</v>
      </c>
      <c r="G9" s="154" t="s">
        <v>2915</v>
      </c>
      <c r="H9" s="154"/>
    </row>
    <row r="10" spans="1:8">
      <c r="A10" s="154" t="s">
        <v>2595</v>
      </c>
      <c r="B10" s="154" t="s">
        <v>2593</v>
      </c>
      <c r="C10" s="154" t="s">
        <v>2916</v>
      </c>
      <c r="D10" s="154" t="s">
        <v>2917</v>
      </c>
      <c r="E10" s="154" t="s">
        <v>2918</v>
      </c>
      <c r="F10" s="154" t="s">
        <v>2559</v>
      </c>
      <c r="G10" s="154" t="s">
        <v>2919</v>
      </c>
      <c r="H10" s="154"/>
    </row>
    <row r="11" spans="1:8">
      <c r="A11" s="154" t="s">
        <v>2600</v>
      </c>
      <c r="B11" s="154" t="s">
        <v>2598</v>
      </c>
      <c r="C11" s="154" t="s">
        <v>2920</v>
      </c>
      <c r="D11" s="154" t="s">
        <v>2921</v>
      </c>
      <c r="E11" s="154" t="s">
        <v>2922</v>
      </c>
      <c r="F11" s="154" t="s">
        <v>2559</v>
      </c>
      <c r="G11" s="154" t="s">
        <v>2923</v>
      </c>
      <c r="H11" s="154"/>
    </row>
    <row r="12" spans="1:8">
      <c r="A12" s="154" t="s">
        <v>2605</v>
      </c>
      <c r="B12" s="154" t="s">
        <v>2603</v>
      </c>
      <c r="C12" s="154" t="s">
        <v>2924</v>
      </c>
      <c r="D12" s="154" t="s">
        <v>2925</v>
      </c>
      <c r="E12" s="154" t="s">
        <v>2926</v>
      </c>
      <c r="F12" s="154" t="s">
        <v>2559</v>
      </c>
      <c r="G12" s="154" t="s">
        <v>2927</v>
      </c>
      <c r="H12" s="154"/>
    </row>
    <row r="13" spans="1:8">
      <c r="A13" s="154"/>
      <c r="B13" s="154"/>
      <c r="C13" s="154"/>
      <c r="D13" s="154"/>
      <c r="E13" s="154"/>
      <c r="F13" s="154"/>
      <c r="G13" s="154"/>
      <c r="H13" s="154"/>
    </row>
    <row r="14" spans="1:8">
      <c r="A14" s="154"/>
      <c r="B14" s="154"/>
      <c r="C14" s="154"/>
      <c r="D14" s="154"/>
      <c r="E14" s="154"/>
      <c r="F14" s="154"/>
      <c r="G14" s="154"/>
      <c r="H14" s="154"/>
    </row>
    <row r="15" spans="1:8">
      <c r="A15" s="133" t="s">
        <v>2928</v>
      </c>
      <c r="B15" s="133"/>
      <c r="C15" s="133"/>
      <c r="D15" s="133"/>
      <c r="E15" s="133"/>
      <c r="F15" s="154"/>
      <c r="G15" s="154"/>
      <c r="H15" s="154"/>
    </row>
    <row r="16" spans="1:8">
      <c r="A16" s="158" t="s">
        <v>2256</v>
      </c>
      <c r="B16" s="158" t="s">
        <v>2081</v>
      </c>
      <c r="C16" s="158" t="s">
        <v>2734</v>
      </c>
      <c r="D16" s="158" t="s">
        <v>2929</v>
      </c>
      <c r="E16" s="158" t="s">
        <v>2312</v>
      </c>
      <c r="F16" s="154"/>
      <c r="G16" s="154"/>
      <c r="H16" s="154"/>
    </row>
    <row r="17" spans="1:8">
      <c r="A17" s="154" t="s">
        <v>2611</v>
      </c>
      <c r="B17" s="154">
        <v>110</v>
      </c>
      <c r="C17" s="154" t="s">
        <v>2930</v>
      </c>
      <c r="D17" s="154" t="s">
        <v>2931</v>
      </c>
      <c r="E17" s="154" t="s">
        <v>2932</v>
      </c>
      <c r="F17" s="154"/>
      <c r="G17" s="154"/>
      <c r="H17" s="154"/>
    </row>
    <row r="18" spans="1:8">
      <c r="A18" s="154" t="s">
        <v>2615</v>
      </c>
      <c r="B18" s="154">
        <v>104</v>
      </c>
      <c r="C18" s="154" t="s">
        <v>2933</v>
      </c>
      <c r="D18" s="154" t="s">
        <v>2934</v>
      </c>
      <c r="E18" s="154" t="s">
        <v>2935</v>
      </c>
      <c r="F18" s="154"/>
      <c r="G18" s="154"/>
      <c r="H18" s="154"/>
    </row>
    <row r="19" spans="1:8">
      <c r="A19" s="154" t="s">
        <v>1998</v>
      </c>
      <c r="B19" s="154">
        <v>86</v>
      </c>
      <c r="C19" s="154" t="s">
        <v>2936</v>
      </c>
      <c r="D19" s="154" t="s">
        <v>2934</v>
      </c>
      <c r="E19" s="154" t="s">
        <v>2621</v>
      </c>
      <c r="F19" s="154"/>
      <c r="G19" s="154"/>
      <c r="H19" s="154"/>
    </row>
    <row r="20" spans="1:8">
      <c r="A20" s="164" t="s">
        <v>2024</v>
      </c>
      <c r="B20" s="164">
        <v>0</v>
      </c>
      <c r="C20" s="164" t="s">
        <v>2937</v>
      </c>
      <c r="D20" s="164" t="s">
        <v>2938</v>
      </c>
      <c r="E20" s="164" t="s">
        <v>2939</v>
      </c>
      <c r="F20" s="164"/>
      <c r="G20" s="164"/>
      <c r="H20" s="164"/>
    </row>
    <row r="21" spans="1:8">
      <c r="A21" s="154" t="s">
        <v>2010</v>
      </c>
      <c r="B21" s="154">
        <v>18</v>
      </c>
      <c r="C21" s="154" t="s">
        <v>2940</v>
      </c>
      <c r="D21" s="154" t="s">
        <v>2941</v>
      </c>
      <c r="E21" s="154" t="s">
        <v>2942</v>
      </c>
      <c r="F21" s="154"/>
      <c r="G21" s="154"/>
      <c r="H21" s="154"/>
    </row>
    <row r="22" spans="1:8">
      <c r="A22" s="154" t="s">
        <v>2943</v>
      </c>
      <c r="B22" s="154">
        <v>0</v>
      </c>
      <c r="C22" s="154" t="s">
        <v>2944</v>
      </c>
      <c r="D22" s="154" t="s">
        <v>2938</v>
      </c>
      <c r="E22" s="154" t="s">
        <v>2945</v>
      </c>
      <c r="F22" s="154"/>
      <c r="G22" s="154"/>
      <c r="H22" s="154"/>
    </row>
    <row r="23" spans="1:8">
      <c r="A23" s="154" t="s">
        <v>2635</v>
      </c>
      <c r="B23" s="154">
        <v>0.98568572082753103</v>
      </c>
      <c r="C23" s="154" t="s">
        <v>2946</v>
      </c>
      <c r="D23" s="154" t="s">
        <v>2934</v>
      </c>
      <c r="E23" s="154" t="s">
        <v>2947</v>
      </c>
      <c r="F23" s="154"/>
      <c r="G23" s="154"/>
      <c r="H23" s="154"/>
    </row>
    <row r="24" spans="1:8">
      <c r="A24" s="154" t="s">
        <v>2639</v>
      </c>
      <c r="B24" s="154">
        <v>1.0100026572644101</v>
      </c>
      <c r="C24" s="154" t="s">
        <v>2948</v>
      </c>
      <c r="D24" s="154" t="s">
        <v>2934</v>
      </c>
      <c r="E24" s="154" t="s">
        <v>2637</v>
      </c>
      <c r="F24" s="154"/>
      <c r="G24" s="154"/>
      <c r="H24" s="154"/>
    </row>
    <row r="25" spans="1:8">
      <c r="A25" s="154" t="s">
        <v>2949</v>
      </c>
      <c r="B25" s="154" t="s">
        <v>2950</v>
      </c>
      <c r="C25" s="154" t="s">
        <v>2951</v>
      </c>
      <c r="D25" s="154" t="s">
        <v>2934</v>
      </c>
      <c r="E25" s="154" t="s">
        <v>2952</v>
      </c>
      <c r="F25" s="154"/>
      <c r="G25" s="154"/>
      <c r="H25" s="154"/>
    </row>
    <row r="26" spans="1:8">
      <c r="A26" s="154" t="s">
        <v>2647</v>
      </c>
      <c r="B26" s="154">
        <v>1.83639138136789</v>
      </c>
      <c r="C26" s="154" t="s">
        <v>2953</v>
      </c>
      <c r="D26" s="154" t="s">
        <v>2941</v>
      </c>
      <c r="E26" s="154" t="s">
        <v>2954</v>
      </c>
      <c r="F26" s="154"/>
      <c r="G26" s="154"/>
      <c r="H26" s="154"/>
    </row>
    <row r="27" spans="1:8">
      <c r="A27" s="154" t="s">
        <v>2651</v>
      </c>
      <c r="B27" s="154">
        <v>1.77636689914044</v>
      </c>
      <c r="C27" s="154" t="s">
        <v>2955</v>
      </c>
      <c r="D27" s="154" t="s">
        <v>2941</v>
      </c>
      <c r="E27" s="154" t="s">
        <v>2956</v>
      </c>
      <c r="F27" s="154"/>
      <c r="G27" s="154"/>
      <c r="H27" s="154"/>
    </row>
    <row r="28" spans="1:8">
      <c r="A28" s="154" t="s">
        <v>2957</v>
      </c>
      <c r="B28" s="154" t="s">
        <v>2958</v>
      </c>
      <c r="C28" s="154" t="s">
        <v>2959</v>
      </c>
      <c r="D28" s="154" t="s">
        <v>2960</v>
      </c>
      <c r="E28" s="154" t="s">
        <v>2961</v>
      </c>
      <c r="F28" s="154"/>
      <c r="G28" s="154"/>
      <c r="H28" s="154"/>
    </row>
    <row r="29" spans="1:8">
      <c r="A29" s="154" t="s">
        <v>2659</v>
      </c>
      <c r="B29" s="154">
        <v>0.109561791448267</v>
      </c>
      <c r="C29" s="154" t="s">
        <v>2962</v>
      </c>
      <c r="D29" s="154" t="s">
        <v>2963</v>
      </c>
      <c r="E29" s="154" t="s">
        <v>2661</v>
      </c>
      <c r="F29" s="154"/>
      <c r="G29" s="154"/>
      <c r="H29" s="154"/>
    </row>
    <row r="30" spans="1:8">
      <c r="A30" s="154" t="s">
        <v>2663</v>
      </c>
      <c r="B30" s="154">
        <v>1.0100026572644101</v>
      </c>
      <c r="C30" s="154" t="s">
        <v>2964</v>
      </c>
      <c r="D30" s="154" t="s">
        <v>2934</v>
      </c>
      <c r="E30" s="154" t="s">
        <v>2965</v>
      </c>
      <c r="F30" s="154"/>
      <c r="G30" s="154"/>
      <c r="H30" s="154"/>
    </row>
    <row r="31" spans="1:8">
      <c r="A31" s="154" t="s">
        <v>2667</v>
      </c>
      <c r="B31" s="154">
        <v>1</v>
      </c>
      <c r="C31" s="154" t="s">
        <v>2966</v>
      </c>
      <c r="D31" s="154" t="s">
        <v>2934</v>
      </c>
      <c r="E31" s="154" t="s">
        <v>2967</v>
      </c>
      <c r="F31" s="154"/>
      <c r="G31" s="154"/>
      <c r="H31" s="154"/>
    </row>
    <row r="32" spans="1:8">
      <c r="A32" s="154" t="s">
        <v>2671</v>
      </c>
      <c r="B32" s="154">
        <v>8.0619750755135597E-2</v>
      </c>
      <c r="C32" s="154" t="s">
        <v>2968</v>
      </c>
      <c r="D32" s="154" t="s">
        <v>2969</v>
      </c>
      <c r="E32" s="154" t="s">
        <v>2970</v>
      </c>
      <c r="F32" s="154"/>
      <c r="G32" s="154"/>
      <c r="H32" s="154"/>
    </row>
    <row r="33" spans="1:8">
      <c r="A33" s="154" t="s">
        <v>2675</v>
      </c>
      <c r="B33" s="154">
        <v>1.0025459334548099</v>
      </c>
      <c r="C33" s="154" t="s">
        <v>2971</v>
      </c>
      <c r="D33" s="154" t="s">
        <v>2969</v>
      </c>
      <c r="E33" s="154" t="s">
        <v>2972</v>
      </c>
      <c r="F33" s="154"/>
      <c r="G33" s="154"/>
      <c r="H33" s="154"/>
    </row>
    <row r="34" spans="1:8">
      <c r="A34" s="154" t="s">
        <v>2679</v>
      </c>
      <c r="B34" s="154">
        <v>0.97460549040642097</v>
      </c>
      <c r="C34" s="154" t="s">
        <v>2973</v>
      </c>
      <c r="D34" s="154" t="s">
        <v>2969</v>
      </c>
      <c r="E34" s="154" t="s">
        <v>2972</v>
      </c>
      <c r="F34" s="154"/>
      <c r="G34" s="154"/>
      <c r="H34" s="154"/>
    </row>
    <row r="35" spans="1:8">
      <c r="A35" s="154" t="s">
        <v>2974</v>
      </c>
      <c r="B35" s="154" t="s">
        <v>2975</v>
      </c>
      <c r="C35" s="154" t="s">
        <v>2976</v>
      </c>
      <c r="D35" s="154" t="s">
        <v>2934</v>
      </c>
      <c r="E35" s="154" t="s">
        <v>2977</v>
      </c>
      <c r="F35" s="154"/>
      <c r="G35" s="154"/>
      <c r="H35" s="154"/>
    </row>
    <row r="36" spans="1:8">
      <c r="A36" s="154"/>
      <c r="B36" s="154"/>
      <c r="C36" s="154"/>
      <c r="D36" s="154"/>
      <c r="E36" s="154"/>
      <c r="F36" s="154"/>
      <c r="G36" s="154"/>
      <c r="H36" s="154"/>
    </row>
    <row r="37" spans="1:8">
      <c r="A37" s="154"/>
      <c r="B37" s="154"/>
      <c r="C37" s="154"/>
      <c r="D37" s="154"/>
      <c r="E37" s="154"/>
      <c r="F37" s="154"/>
      <c r="G37" s="154"/>
      <c r="H37" s="154"/>
    </row>
    <row r="38" spans="1:8">
      <c r="A38" s="133" t="s">
        <v>2978</v>
      </c>
      <c r="B38" s="133"/>
      <c r="C38" s="133"/>
      <c r="D38" s="133"/>
      <c r="E38" s="133"/>
      <c r="F38" s="154"/>
      <c r="G38" s="154"/>
      <c r="H38" s="154"/>
    </row>
    <row r="39" spans="1:8">
      <c r="A39" s="167" t="s">
        <v>2979</v>
      </c>
      <c r="B39" s="167" t="s">
        <v>2689</v>
      </c>
      <c r="C39" s="167" t="s">
        <v>2229</v>
      </c>
      <c r="D39" s="167" t="s">
        <v>2690</v>
      </c>
      <c r="E39" s="167" t="s">
        <v>2980</v>
      </c>
      <c r="F39" s="154"/>
      <c r="G39" s="154"/>
      <c r="H39" s="154"/>
    </row>
    <row r="40" spans="1:8">
      <c r="A40" s="154" t="s">
        <v>2981</v>
      </c>
      <c r="B40" s="154" t="s">
        <v>2982</v>
      </c>
      <c r="C40" s="154" t="s">
        <v>2480</v>
      </c>
      <c r="D40" s="154" t="s">
        <v>2695</v>
      </c>
      <c r="E40" s="154" t="s">
        <v>2697</v>
      </c>
      <c r="F40" s="154"/>
      <c r="G40" s="154"/>
      <c r="H40" s="154"/>
    </row>
    <row r="41" spans="1:8">
      <c r="A41" s="154" t="s">
        <v>2983</v>
      </c>
      <c r="B41" s="154" t="s">
        <v>2984</v>
      </c>
      <c r="C41" s="154" t="s">
        <v>2480</v>
      </c>
      <c r="D41" s="154" t="s">
        <v>2985</v>
      </c>
      <c r="E41" s="154" t="s">
        <v>2986</v>
      </c>
      <c r="F41" s="154"/>
      <c r="G41" s="154"/>
      <c r="H41" s="154"/>
    </row>
    <row r="42" spans="1:8">
      <c r="A42" s="166" t="s">
        <v>2987</v>
      </c>
      <c r="B42" s="166" t="s">
        <v>2988</v>
      </c>
      <c r="C42" s="166" t="s">
        <v>2241</v>
      </c>
      <c r="D42" s="166" t="s">
        <v>2989</v>
      </c>
      <c r="E42" s="166" t="s">
        <v>2990</v>
      </c>
      <c r="F42" s="166"/>
      <c r="G42" s="166"/>
      <c r="H42" s="166"/>
    </row>
    <row r="43" spans="1:8">
      <c r="A43" s="176" t="s">
        <v>2991</v>
      </c>
      <c r="B43" s="176" t="s">
        <v>2992</v>
      </c>
      <c r="C43" s="176" t="s">
        <v>2241</v>
      </c>
      <c r="D43" s="176" t="s">
        <v>2993</v>
      </c>
      <c r="E43" s="176" t="s">
        <v>2994</v>
      </c>
      <c r="F43" s="176"/>
      <c r="G43" s="176"/>
      <c r="H43" s="176"/>
    </row>
    <row r="44" spans="1:8">
      <c r="A44" s="164" t="s">
        <v>2995</v>
      </c>
      <c r="B44" s="164" t="s">
        <v>2996</v>
      </c>
      <c r="C44" s="164" t="s">
        <v>2480</v>
      </c>
      <c r="D44" s="164" t="s">
        <v>2997</v>
      </c>
      <c r="E44" s="164" t="s">
        <v>2998</v>
      </c>
      <c r="F44" s="164"/>
      <c r="G44" s="164"/>
      <c r="H44" s="164"/>
    </row>
    <row r="45" spans="1:8">
      <c r="A45" s="154"/>
      <c r="B45" s="154"/>
      <c r="C45" s="154"/>
      <c r="D45" s="154"/>
      <c r="E45" s="154"/>
      <c r="F45" s="154"/>
      <c r="G45" s="154"/>
      <c r="H45" s="154"/>
    </row>
    <row r="46" spans="1:8">
      <c r="A46" s="154"/>
      <c r="B46" s="154"/>
      <c r="C46" s="154"/>
      <c r="D46" s="154"/>
      <c r="E46" s="154"/>
      <c r="F46" s="154"/>
      <c r="G46" s="154"/>
      <c r="H46" s="154"/>
    </row>
    <row r="47" spans="1:8">
      <c r="A47" s="133" t="s">
        <v>2999</v>
      </c>
      <c r="B47" s="133"/>
      <c r="C47" s="133"/>
      <c r="D47" s="154"/>
      <c r="E47" s="154"/>
      <c r="F47" s="154"/>
      <c r="G47" s="154"/>
      <c r="H47" s="154"/>
    </row>
    <row r="48" spans="1:8">
      <c r="A48" s="160" t="s">
        <v>3000</v>
      </c>
      <c r="B48" s="160" t="s">
        <v>3001</v>
      </c>
      <c r="C48" s="160" t="s">
        <v>3002</v>
      </c>
      <c r="D48" s="154"/>
      <c r="E48" s="154"/>
      <c r="F48" s="154"/>
      <c r="G48" s="154"/>
      <c r="H48" s="154"/>
    </row>
    <row r="49" spans="1:8">
      <c r="A49" s="164" t="s">
        <v>3003</v>
      </c>
      <c r="B49" s="164" t="s">
        <v>3004</v>
      </c>
      <c r="C49" s="164" t="s">
        <v>3005</v>
      </c>
      <c r="D49" s="164"/>
      <c r="E49" s="164"/>
      <c r="F49" s="164"/>
      <c r="G49" s="164"/>
      <c r="H49" s="164"/>
    </row>
    <row r="50" spans="1:8">
      <c r="A50" s="154" t="s">
        <v>3006</v>
      </c>
      <c r="B50" s="154" t="s">
        <v>3007</v>
      </c>
      <c r="C50" s="154" t="s">
        <v>3008</v>
      </c>
      <c r="D50" s="154"/>
      <c r="E50" s="154"/>
      <c r="F50" s="154"/>
      <c r="G50" s="154"/>
      <c r="H50" s="154"/>
    </row>
    <row r="51" spans="1:8">
      <c r="A51" s="154" t="s">
        <v>3009</v>
      </c>
      <c r="B51" s="154" t="s">
        <v>3010</v>
      </c>
      <c r="C51" s="154" t="s">
        <v>3011</v>
      </c>
      <c r="D51" s="154"/>
      <c r="E51" s="154"/>
      <c r="F51" s="154"/>
      <c r="G51" s="154"/>
      <c r="H51" s="154"/>
    </row>
    <row r="52" spans="1:8">
      <c r="A52" s="154" t="s">
        <v>3012</v>
      </c>
      <c r="B52" s="154" t="s">
        <v>3013</v>
      </c>
      <c r="C52" s="154" t="s">
        <v>3014</v>
      </c>
      <c r="D52" s="154"/>
      <c r="E52" s="154"/>
      <c r="F52" s="154"/>
      <c r="G52" s="154"/>
      <c r="H52" s="154"/>
    </row>
    <row r="53" spans="1:8">
      <c r="A53" s="164" t="s">
        <v>3015</v>
      </c>
      <c r="B53" s="164" t="s">
        <v>3016</v>
      </c>
      <c r="C53" s="164" t="s">
        <v>3017</v>
      </c>
      <c r="D53" s="164"/>
      <c r="E53" s="164"/>
      <c r="F53" s="164"/>
      <c r="G53" s="164"/>
      <c r="H53" s="164"/>
    </row>
    <row r="54" spans="1:8">
      <c r="A54" s="154" t="s">
        <v>3018</v>
      </c>
      <c r="B54" s="154" t="s">
        <v>3019</v>
      </c>
      <c r="C54" s="154" t="s">
        <v>3020</v>
      </c>
      <c r="D54" s="154"/>
      <c r="E54" s="154"/>
      <c r="F54" s="154"/>
      <c r="G54" s="154"/>
      <c r="H54" s="154"/>
    </row>
    <row r="55" spans="1:8">
      <c r="A55" s="154"/>
      <c r="B55" s="154"/>
      <c r="C55" s="154"/>
      <c r="D55" s="154"/>
      <c r="E55" s="154"/>
      <c r="F55" s="154"/>
      <c r="G55" s="154"/>
      <c r="H55" s="154"/>
    </row>
    <row r="56" spans="1:8">
      <c r="A56" s="154"/>
      <c r="B56" s="154"/>
      <c r="C56" s="154"/>
      <c r="D56" s="154"/>
      <c r="E56" s="154"/>
      <c r="F56" s="154"/>
      <c r="G56" s="154"/>
      <c r="H56" s="154"/>
    </row>
    <row r="57" spans="1:8">
      <c r="A57" s="133" t="s">
        <v>3021</v>
      </c>
      <c r="B57" s="133"/>
      <c r="C57" s="133"/>
      <c r="D57" s="133"/>
      <c r="E57" s="133"/>
      <c r="F57" s="133"/>
      <c r="G57" s="154"/>
      <c r="H57" s="154"/>
    </row>
    <row r="58" spans="1:8">
      <c r="A58" s="158" t="s">
        <v>3022</v>
      </c>
      <c r="B58" s="158" t="s">
        <v>3023</v>
      </c>
      <c r="C58" s="158" t="s">
        <v>3024</v>
      </c>
      <c r="D58" s="158" t="s">
        <v>3025</v>
      </c>
      <c r="E58" s="158" t="s">
        <v>3026</v>
      </c>
      <c r="F58" s="158" t="s">
        <v>3027</v>
      </c>
      <c r="G58" s="154"/>
      <c r="H58" s="154"/>
    </row>
    <row r="59" spans="1:8">
      <c r="A59" s="164" t="s">
        <v>3028</v>
      </c>
      <c r="B59" s="164" t="s">
        <v>3029</v>
      </c>
      <c r="C59" s="164" t="s">
        <v>3030</v>
      </c>
      <c r="D59" s="164" t="s">
        <v>3031</v>
      </c>
      <c r="E59" s="164" t="s">
        <v>3032</v>
      </c>
      <c r="F59" s="164" t="s">
        <v>3033</v>
      </c>
      <c r="G59" s="164"/>
      <c r="H59" s="164"/>
    </row>
    <row r="60" spans="1:8">
      <c r="A60" s="164" t="s">
        <v>3034</v>
      </c>
      <c r="B60" s="164" t="s">
        <v>3035</v>
      </c>
      <c r="C60" s="164" t="s">
        <v>3036</v>
      </c>
      <c r="D60" s="164" t="s">
        <v>3037</v>
      </c>
      <c r="E60" s="164" t="s">
        <v>3038</v>
      </c>
      <c r="F60" s="164" t="s">
        <v>3033</v>
      </c>
      <c r="G60" s="164"/>
      <c r="H60" s="164"/>
    </row>
    <row r="61" spans="1:8">
      <c r="A61" s="154" t="s">
        <v>3039</v>
      </c>
      <c r="B61" s="154" t="s">
        <v>3040</v>
      </c>
      <c r="C61" s="154" t="s">
        <v>3041</v>
      </c>
      <c r="D61" s="154" t="s">
        <v>3042</v>
      </c>
      <c r="E61" s="154" t="s">
        <v>3043</v>
      </c>
      <c r="F61" s="154" t="s">
        <v>3033</v>
      </c>
      <c r="G61" s="154"/>
      <c r="H61" s="154"/>
    </row>
    <row r="62" spans="1:8">
      <c r="A62" s="154" t="s">
        <v>3044</v>
      </c>
      <c r="B62" s="154" t="s">
        <v>3045</v>
      </c>
      <c r="C62" s="154" t="s">
        <v>3046</v>
      </c>
      <c r="D62" s="154" t="s">
        <v>3047</v>
      </c>
      <c r="E62" s="154" t="s">
        <v>3048</v>
      </c>
      <c r="F62" s="154" t="s">
        <v>3049</v>
      </c>
      <c r="G62" s="154"/>
      <c r="H62" s="154"/>
    </row>
    <row r="63" spans="1:8">
      <c r="A63" s="176" t="s">
        <v>3050</v>
      </c>
      <c r="B63" s="176" t="s">
        <v>3051</v>
      </c>
      <c r="C63" s="176" t="s">
        <v>3052</v>
      </c>
      <c r="D63" s="176" t="s">
        <v>3047</v>
      </c>
      <c r="E63" s="176" t="s">
        <v>3053</v>
      </c>
      <c r="F63" s="176" t="s">
        <v>3049</v>
      </c>
      <c r="G63" s="176"/>
      <c r="H63" s="176"/>
    </row>
    <row r="64" spans="1:8">
      <c r="A64" s="154" t="s">
        <v>3054</v>
      </c>
      <c r="B64" s="154" t="s">
        <v>3055</v>
      </c>
      <c r="C64" s="154" t="s">
        <v>3056</v>
      </c>
      <c r="D64" s="154" t="s">
        <v>3057</v>
      </c>
      <c r="E64" s="154" t="s">
        <v>3058</v>
      </c>
      <c r="F64" s="154" t="s">
        <v>3049</v>
      </c>
      <c r="G64" s="154"/>
      <c r="H64" s="154"/>
    </row>
    <row r="65" spans="1:8">
      <c r="A65" s="154" t="s">
        <v>3059</v>
      </c>
      <c r="B65" s="154" t="s">
        <v>3060</v>
      </c>
      <c r="C65" s="154" t="s">
        <v>3061</v>
      </c>
      <c r="D65" s="154" t="s">
        <v>3057</v>
      </c>
      <c r="E65" s="154" t="s">
        <v>3062</v>
      </c>
      <c r="F65" s="154" t="s">
        <v>3049</v>
      </c>
      <c r="G65" s="154"/>
      <c r="H65" s="154"/>
    </row>
    <row r="66" spans="1:8">
      <c r="A66" s="154"/>
      <c r="B66" s="154"/>
      <c r="C66" s="154"/>
      <c r="D66" s="154"/>
      <c r="E66" s="154"/>
      <c r="F66" s="154"/>
      <c r="G66" s="154"/>
      <c r="H66" s="154"/>
    </row>
    <row r="67" spans="1:8">
      <c r="A67" s="154"/>
      <c r="B67" s="154"/>
      <c r="C67" s="154"/>
      <c r="D67" s="154"/>
      <c r="E67" s="154"/>
      <c r="F67" s="154"/>
      <c r="G67" s="154"/>
      <c r="H67" s="154"/>
    </row>
    <row r="68" spans="1:8">
      <c r="A68" s="133" t="s">
        <v>3063</v>
      </c>
      <c r="B68" s="133"/>
      <c r="C68" s="154"/>
      <c r="D68" s="154"/>
      <c r="E68" s="154"/>
      <c r="F68" s="154"/>
      <c r="G68" s="154"/>
      <c r="H68" s="154"/>
    </row>
    <row r="69" spans="1:8">
      <c r="A69" s="167" t="s">
        <v>2876</v>
      </c>
      <c r="B69" s="167" t="s">
        <v>3064</v>
      </c>
      <c r="C69" s="154"/>
      <c r="D69" s="154"/>
      <c r="E69" s="154"/>
      <c r="F69" s="154"/>
      <c r="G69" s="154"/>
      <c r="H69" s="154"/>
    </row>
    <row r="70" spans="1:8">
      <c r="A70" s="154" t="s">
        <v>2878</v>
      </c>
      <c r="B70" s="154" t="s">
        <v>3065</v>
      </c>
      <c r="C70" s="154"/>
      <c r="D70" s="154"/>
      <c r="E70" s="154"/>
      <c r="F70" s="154"/>
      <c r="G70" s="154"/>
      <c r="H70" s="154"/>
    </row>
    <row r="71" spans="1:8">
      <c r="A71" s="164" t="s">
        <v>2880</v>
      </c>
      <c r="B71" s="164" t="s">
        <v>3066</v>
      </c>
      <c r="C71" s="164"/>
      <c r="D71" s="164"/>
      <c r="E71" s="164"/>
      <c r="F71" s="164"/>
      <c r="G71" s="164"/>
      <c r="H71" s="164"/>
    </row>
    <row r="72" spans="1:8">
      <c r="A72" s="154" t="s">
        <v>2882</v>
      </c>
      <c r="B72" s="154" t="s">
        <v>3067</v>
      </c>
      <c r="C72" s="154"/>
      <c r="D72" s="154"/>
      <c r="E72" s="154"/>
      <c r="F72" s="154"/>
      <c r="G72" s="154"/>
      <c r="H72" s="154"/>
    </row>
    <row r="73" spans="1:8">
      <c r="A73" s="164" t="s">
        <v>3068</v>
      </c>
      <c r="B73" s="164" t="s">
        <v>3069</v>
      </c>
      <c r="C73" s="164"/>
      <c r="D73" s="164"/>
      <c r="E73" s="164"/>
      <c r="F73" s="164"/>
      <c r="G73" s="164"/>
      <c r="H73" s="164"/>
    </row>
    <row r="74" spans="1:8">
      <c r="A74" s="154"/>
      <c r="B74" s="154"/>
      <c r="C74" s="154"/>
      <c r="D74" s="154"/>
      <c r="E74" s="154"/>
      <c r="F74" s="154"/>
      <c r="G74" s="154"/>
      <c r="H74" s="154"/>
    </row>
    <row r="75" spans="1:8">
      <c r="A75" s="154"/>
      <c r="B75" s="154"/>
      <c r="C75" s="154"/>
      <c r="D75" s="154"/>
      <c r="E75" s="154"/>
      <c r="F75" s="154"/>
      <c r="G75" s="154"/>
      <c r="H75" s="154"/>
    </row>
    <row r="76" spans="1:8">
      <c r="A76" s="133" t="s">
        <v>3070</v>
      </c>
      <c r="B76" s="133"/>
      <c r="C76" s="154"/>
      <c r="D76" s="154"/>
      <c r="E76" s="154"/>
      <c r="F76" s="154"/>
      <c r="G76" s="154"/>
      <c r="H76" s="154"/>
    </row>
    <row r="77" spans="1:8">
      <c r="A77" s="156" t="s">
        <v>2398</v>
      </c>
      <c r="B77" s="156" t="s">
        <v>2081</v>
      </c>
      <c r="C77" s="154"/>
      <c r="D77" s="154"/>
      <c r="E77" s="154"/>
      <c r="F77" s="154"/>
      <c r="G77" s="154"/>
      <c r="H77" s="154"/>
    </row>
    <row r="78" spans="1:8">
      <c r="A78" s="154" t="s">
        <v>2521</v>
      </c>
      <c r="B78" s="154">
        <v>7</v>
      </c>
      <c r="C78" s="154"/>
      <c r="D78" s="154"/>
      <c r="E78" s="154"/>
      <c r="F78" s="154"/>
      <c r="G78" s="154"/>
      <c r="H78" s="154"/>
    </row>
    <row r="79" spans="1:8">
      <c r="A79" s="154" t="s">
        <v>3071</v>
      </c>
      <c r="B79" s="154">
        <v>7</v>
      </c>
      <c r="C79" s="154"/>
      <c r="D79" s="154"/>
      <c r="E79" s="154"/>
      <c r="F79" s="154"/>
      <c r="G79" s="154"/>
      <c r="H79" s="154"/>
    </row>
    <row r="80" spans="1:8">
      <c r="A80" s="154" t="s">
        <v>2280</v>
      </c>
      <c r="B80" s="154">
        <v>110</v>
      </c>
      <c r="C80" s="154"/>
      <c r="D80" s="154"/>
      <c r="E80" s="154"/>
      <c r="F80" s="154"/>
      <c r="G80" s="154"/>
      <c r="H80" s="154"/>
    </row>
    <row r="81" spans="1:8">
      <c r="A81" s="154" t="s">
        <v>2281</v>
      </c>
      <c r="B81" s="154">
        <v>104</v>
      </c>
      <c r="C81" s="154"/>
      <c r="D81" s="154"/>
      <c r="E81" s="154"/>
      <c r="F81" s="154"/>
      <c r="G81" s="154"/>
      <c r="H81" s="154"/>
    </row>
    <row r="82" spans="1:8">
      <c r="A82" s="154" t="s">
        <v>2105</v>
      </c>
      <c r="B82" s="154">
        <v>86</v>
      </c>
      <c r="C82" s="154"/>
      <c r="D82" s="154"/>
      <c r="E82" s="154"/>
      <c r="F82" s="154"/>
      <c r="G82" s="154"/>
      <c r="H82" s="154"/>
    </row>
    <row r="83" spans="1:8">
      <c r="A83" s="164" t="s">
        <v>2106</v>
      </c>
      <c r="B83" s="164">
        <v>0</v>
      </c>
      <c r="C83" s="164"/>
      <c r="D83" s="164"/>
      <c r="E83" s="164"/>
      <c r="F83" s="164"/>
      <c r="G83" s="164"/>
      <c r="H83" s="164"/>
    </row>
    <row r="84" spans="1:8">
      <c r="A84" s="154" t="s">
        <v>2107</v>
      </c>
      <c r="B84" s="154">
        <v>18</v>
      </c>
      <c r="C84" s="154"/>
      <c r="D84" s="154"/>
      <c r="E84" s="154"/>
      <c r="F84" s="154"/>
      <c r="G84" s="154"/>
      <c r="H84" s="154"/>
    </row>
    <row r="85" spans="1:8">
      <c r="A85" s="166" t="s">
        <v>2493</v>
      </c>
      <c r="B85" s="166" t="s">
        <v>2342</v>
      </c>
      <c r="C85" s="166"/>
      <c r="D85" s="166"/>
      <c r="E85" s="166"/>
      <c r="F85" s="166"/>
      <c r="G85" s="166"/>
      <c r="H85" s="166"/>
    </row>
    <row r="86" spans="1:8">
      <c r="A86" s="176" t="s">
        <v>2498</v>
      </c>
      <c r="B86" s="176" t="s">
        <v>2345</v>
      </c>
      <c r="C86" s="176"/>
      <c r="D86" s="176"/>
      <c r="E86" s="176"/>
      <c r="F86" s="176"/>
      <c r="G86" s="176"/>
      <c r="H86" s="176"/>
    </row>
    <row r="87" spans="1:8">
      <c r="A87" s="154" t="s">
        <v>2885</v>
      </c>
      <c r="B87" s="154" t="s">
        <v>2886</v>
      </c>
      <c r="C87" s="154"/>
      <c r="D87" s="154"/>
      <c r="E87" s="154"/>
      <c r="F87" s="154"/>
      <c r="G87" s="154"/>
      <c r="H87" s="154"/>
    </row>
    <row r="88" spans="1:8">
      <c r="A88" s="164" t="s">
        <v>2887</v>
      </c>
      <c r="B88" s="164" t="s">
        <v>2888</v>
      </c>
      <c r="C88" s="164"/>
      <c r="D88" s="164"/>
      <c r="E88" s="164"/>
      <c r="F88" s="164"/>
      <c r="G88" s="164"/>
      <c r="H88" s="164"/>
    </row>
    <row r="89" spans="1:8">
      <c r="A89" s="164" t="s">
        <v>2889</v>
      </c>
      <c r="B89" s="164" t="s">
        <v>3072</v>
      </c>
      <c r="C89" s="164"/>
      <c r="D89" s="164"/>
      <c r="E89" s="164"/>
      <c r="F89" s="164"/>
      <c r="G89" s="164"/>
      <c r="H89" s="164"/>
    </row>
    <row r="90" spans="1:8">
      <c r="A90" s="154" t="s">
        <v>2408</v>
      </c>
      <c r="B90" s="154" t="s">
        <v>2409</v>
      </c>
      <c r="C90" s="154"/>
      <c r="D90" s="154"/>
      <c r="E90" s="154"/>
      <c r="F90" s="154"/>
      <c r="G90" s="154"/>
      <c r="H90" s="154"/>
    </row>
    <row r="91" spans="1:8">
      <c r="A91" s="154" t="s">
        <v>2410</v>
      </c>
      <c r="B91" s="154" t="s">
        <v>3073</v>
      </c>
      <c r="C91" s="154"/>
      <c r="D91" s="154"/>
      <c r="E91" s="154"/>
      <c r="F91" s="154"/>
      <c r="G91" s="154"/>
      <c r="H91" s="154"/>
    </row>
  </sheetData>
  <phoneticPr fontId="1"/>
  <pageMargins left="0.7" right="0.7" top="0.75" bottom="0.75" header="0.3" footer="0.3"/>
  <tableParts count="7">
    <tablePart r:id="rId1"/>
    <tablePart r:id="rId2"/>
    <tablePart r:id="rId3"/>
    <tablePart r:id="rId4"/>
    <tablePart r:id="rId5"/>
    <tablePart r:id="rId6"/>
    <tablePart r:id="rId7"/>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9B495-9516-4CAA-B29A-8D9A2DBEC1A5}">
  <dimension ref="A1:B35"/>
  <sheetViews>
    <sheetView workbookViewId="0">
      <pane ySplit="3" topLeftCell="A12" activePane="bottomLeft" state="frozen"/>
      <selection pane="bottomLeft" activeCell="B31" sqref="B31"/>
    </sheetView>
  </sheetViews>
  <sheetFormatPr defaultRowHeight="13.5"/>
  <cols>
    <col min="1" max="1" width="33.375" customWidth="1"/>
    <col min="2" max="2" width="106.625" customWidth="1"/>
  </cols>
  <sheetData>
    <row r="1" spans="1:2" ht="17.25">
      <c r="A1" s="150" t="s">
        <v>3159</v>
      </c>
    </row>
    <row r="3" spans="1:2">
      <c r="A3" s="84" t="s">
        <v>289</v>
      </c>
      <c r="B3" s="84" t="s">
        <v>1685</v>
      </c>
    </row>
    <row r="4" spans="1:2">
      <c r="A4" t="s">
        <v>3160</v>
      </c>
      <c r="B4" s="184" t="s">
        <v>3182</v>
      </c>
    </row>
    <row r="5" spans="1:2">
      <c r="A5" t="s">
        <v>3161</v>
      </c>
      <c r="B5" s="9" t="s">
        <v>3084</v>
      </c>
    </row>
    <row r="6" spans="1:2">
      <c r="A6" t="s">
        <v>3162</v>
      </c>
      <c r="B6" s="9" t="s">
        <v>3163</v>
      </c>
    </row>
    <row r="7" spans="1:2">
      <c r="A7" t="s">
        <v>3164</v>
      </c>
      <c r="B7" s="9" t="s">
        <v>3165</v>
      </c>
    </row>
    <row r="8" spans="1:2">
      <c r="A8" t="s">
        <v>3166</v>
      </c>
      <c r="B8" s="9" t="s">
        <v>3167</v>
      </c>
    </row>
    <row r="9" spans="1:2" ht="27">
      <c r="A9" t="s">
        <v>3168</v>
      </c>
      <c r="B9" s="9" t="s">
        <v>3169</v>
      </c>
    </row>
    <row r="10" spans="1:2">
      <c r="A10" t="s">
        <v>3170</v>
      </c>
      <c r="B10" s="9" t="s">
        <v>3171</v>
      </c>
    </row>
    <row r="11" spans="1:2">
      <c r="A11" t="s">
        <v>3172</v>
      </c>
      <c r="B11" s="9" t="s">
        <v>3173</v>
      </c>
    </row>
    <row r="12" spans="1:2">
      <c r="A12" t="s">
        <v>3174</v>
      </c>
      <c r="B12" s="9" t="s">
        <v>3175</v>
      </c>
    </row>
    <row r="13" spans="1:2">
      <c r="A13" t="s">
        <v>3176</v>
      </c>
      <c r="B13" s="9" t="s">
        <v>3177</v>
      </c>
    </row>
    <row r="14" spans="1:2">
      <c r="A14" t="s">
        <v>3178</v>
      </c>
      <c r="B14" s="9" t="s">
        <v>3181</v>
      </c>
    </row>
    <row r="15" spans="1:2" ht="27">
      <c r="A15" t="s">
        <v>3179</v>
      </c>
      <c r="B15" s="9" t="s">
        <v>3180</v>
      </c>
    </row>
    <row r="17" spans="1:2">
      <c r="A17" s="39" t="s">
        <v>3319</v>
      </c>
    </row>
    <row r="18" spans="1:2">
      <c r="A18" t="s">
        <v>3160</v>
      </c>
      <c r="B18" s="187">
        <v>46188</v>
      </c>
    </row>
    <row r="19" spans="1:2">
      <c r="A19" t="s">
        <v>3320</v>
      </c>
      <c r="B19" t="s">
        <v>3080</v>
      </c>
    </row>
    <row r="20" spans="1:2">
      <c r="A20" t="s">
        <v>3321</v>
      </c>
      <c r="B20" t="s">
        <v>3082</v>
      </c>
    </row>
    <row r="21" spans="1:2">
      <c r="A21" t="s">
        <v>3322</v>
      </c>
      <c r="B21" t="s">
        <v>3084</v>
      </c>
    </row>
    <row r="22" spans="1:2">
      <c r="A22" t="s">
        <v>3323</v>
      </c>
      <c r="B22" t="s">
        <v>3324</v>
      </c>
    </row>
    <row r="23" spans="1:2">
      <c r="A23" t="s">
        <v>3325</v>
      </c>
      <c r="B23" t="s">
        <v>3326</v>
      </c>
    </row>
    <row r="24" spans="1:2">
      <c r="A24" t="s">
        <v>3327</v>
      </c>
      <c r="B24" t="s">
        <v>3328</v>
      </c>
    </row>
    <row r="25" spans="1:2">
      <c r="A25" t="s">
        <v>3329</v>
      </c>
      <c r="B25" t="s">
        <v>3330</v>
      </c>
    </row>
    <row r="26" spans="1:2">
      <c r="A26" t="s">
        <v>3331</v>
      </c>
      <c r="B26" t="s">
        <v>3332</v>
      </c>
    </row>
    <row r="27" spans="1:2">
      <c r="A27" t="s">
        <v>3333</v>
      </c>
      <c r="B27" t="s">
        <v>3334</v>
      </c>
    </row>
    <row r="28" spans="1:2">
      <c r="A28" t="s">
        <v>3335</v>
      </c>
      <c r="B28" t="s">
        <v>3336</v>
      </c>
    </row>
    <row r="29" spans="1:2">
      <c r="A29" t="s">
        <v>3337</v>
      </c>
      <c r="B29" t="s">
        <v>3338</v>
      </c>
    </row>
    <row r="30" spans="1:2">
      <c r="A30" t="s">
        <v>3339</v>
      </c>
      <c r="B30" t="s">
        <v>3340</v>
      </c>
    </row>
    <row r="31" spans="1:2">
      <c r="A31" t="s">
        <v>3341</v>
      </c>
      <c r="B31" t="s">
        <v>3346</v>
      </c>
    </row>
    <row r="32" spans="1:2">
      <c r="A32" t="s">
        <v>3174</v>
      </c>
      <c r="B32" t="s">
        <v>3342</v>
      </c>
    </row>
    <row r="33" spans="1:2">
      <c r="A33" t="s">
        <v>3176</v>
      </c>
      <c r="B33" t="s">
        <v>3343</v>
      </c>
    </row>
    <row r="34" spans="1:2">
      <c r="A34" t="s">
        <v>3344</v>
      </c>
      <c r="B34" t="s">
        <v>3343</v>
      </c>
    </row>
    <row r="35" spans="1:2">
      <c r="A35" t="s">
        <v>3172</v>
      </c>
      <c r="B35" t="s">
        <v>3345</v>
      </c>
    </row>
  </sheetData>
  <autoFilter ref="A3:B15" xr:uid="{E799B495-9516-4CAA-B29A-8D9A2DBEC1A5}"/>
  <phoneticPr fontId="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3B2BD-C1A9-42D0-9B5F-19168545A713}">
  <dimension ref="A1:BR225"/>
  <sheetViews>
    <sheetView workbookViewId="0"/>
  </sheetViews>
  <sheetFormatPr defaultRowHeight="13.5"/>
  <cols>
    <col min="1" max="1" width="23.75" customWidth="1"/>
    <col min="2" max="2" width="10.625" customWidth="1"/>
    <col min="3" max="3" width="12.75" customWidth="1"/>
    <col min="4" max="10" width="13.875" customWidth="1"/>
    <col min="11" max="12" width="15" customWidth="1"/>
    <col min="13" max="13" width="10.625" customWidth="1"/>
    <col min="14" max="14" width="12" customWidth="1"/>
    <col min="15" max="16" width="14.25" customWidth="1"/>
    <col min="17" max="17" width="10.625" customWidth="1"/>
    <col min="18" max="18" width="14.25" customWidth="1"/>
    <col min="19" max="19" width="25.5" customWidth="1"/>
    <col min="20" max="20" width="14.25" customWidth="1"/>
    <col min="21" max="21" width="15.75" customWidth="1"/>
    <col min="22" max="23" width="13.125" customWidth="1"/>
    <col min="24" max="24" width="32.125" customWidth="1"/>
    <col min="25" max="25" width="9.75" customWidth="1"/>
    <col min="26" max="26" width="32.125" customWidth="1"/>
    <col min="27" max="27" width="10.5" customWidth="1"/>
    <col min="28" max="28" width="20" customWidth="1"/>
    <col min="29" max="31" width="10.625" customWidth="1"/>
    <col min="32" max="32" width="20.625" customWidth="1"/>
    <col min="33" max="33" width="27.25" customWidth="1"/>
    <col min="34" max="38" width="20" customWidth="1"/>
    <col min="39" max="39" width="21" customWidth="1"/>
    <col min="40" max="41" width="20" customWidth="1"/>
    <col min="42" max="42" width="15.875" customWidth="1"/>
    <col min="43" max="43" width="16.5" customWidth="1"/>
    <col min="44" max="44" width="11.625" customWidth="1"/>
    <col min="45" max="45" width="18.125" customWidth="1"/>
    <col min="46" max="46" width="19.375" customWidth="1"/>
    <col min="47" max="47" width="18.125" customWidth="1"/>
    <col min="48" max="48" width="13" customWidth="1"/>
    <col min="49" max="49" width="19" customWidth="1"/>
    <col min="50" max="50" width="18.125" customWidth="1"/>
    <col min="51" max="51" width="13.75" customWidth="1"/>
    <col min="52" max="52" width="16.75" customWidth="1"/>
    <col min="53" max="53" width="12.875" customWidth="1"/>
    <col min="54" max="54" width="20.625" customWidth="1"/>
    <col min="55" max="55" width="13.875" customWidth="1"/>
    <col min="56" max="56" width="15.625" customWidth="1"/>
    <col min="57" max="57" width="13.875" customWidth="1"/>
    <col min="58" max="58" width="12.625" customWidth="1"/>
    <col min="59" max="60" width="9.125" customWidth="1"/>
    <col min="61" max="61" width="12.875" customWidth="1"/>
    <col min="62" max="62" width="9.125" customWidth="1"/>
    <col min="63" max="63" width="11.5" customWidth="1"/>
    <col min="64" max="64" width="12.75" customWidth="1"/>
    <col min="65" max="65" width="12.875" customWidth="1"/>
    <col min="66" max="67" width="12.75" customWidth="1"/>
    <col min="68" max="68" width="15.375" customWidth="1"/>
    <col min="69" max="69" width="12" customWidth="1"/>
  </cols>
  <sheetData>
    <row r="1" spans="1:70">
      <c r="A1" s="185" t="s">
        <v>535</v>
      </c>
      <c r="B1" s="185" t="s">
        <v>536</v>
      </c>
      <c r="C1" s="185" t="s">
        <v>537</v>
      </c>
      <c r="D1" s="185" t="s">
        <v>538</v>
      </c>
      <c r="E1" s="185" t="s">
        <v>539</v>
      </c>
      <c r="F1" s="185" t="s">
        <v>540</v>
      </c>
      <c r="G1" s="185" t="s">
        <v>541</v>
      </c>
      <c r="H1" s="185" t="s">
        <v>542</v>
      </c>
      <c r="I1" s="185" t="s">
        <v>543</v>
      </c>
      <c r="J1" s="185" t="s">
        <v>544</v>
      </c>
      <c r="K1" s="185" t="s">
        <v>545</v>
      </c>
      <c r="L1" s="185" t="s">
        <v>546</v>
      </c>
      <c r="M1" s="185" t="s">
        <v>54</v>
      </c>
      <c r="N1" s="185" t="s">
        <v>547</v>
      </c>
      <c r="O1" s="185" t="s">
        <v>548</v>
      </c>
      <c r="P1" s="185" t="s">
        <v>549</v>
      </c>
      <c r="Q1" s="185" t="s">
        <v>550</v>
      </c>
      <c r="R1" s="185" t="s">
        <v>372</v>
      </c>
      <c r="S1" s="185" t="s">
        <v>551</v>
      </c>
      <c r="T1" s="185" t="s">
        <v>552</v>
      </c>
      <c r="U1" s="185" t="s">
        <v>553</v>
      </c>
      <c r="V1" s="185" t="s">
        <v>554</v>
      </c>
      <c r="W1" s="185" t="s">
        <v>555</v>
      </c>
      <c r="X1" s="185" t="s">
        <v>556</v>
      </c>
      <c r="Y1" s="185" t="s">
        <v>557</v>
      </c>
      <c r="Z1" s="185" t="s">
        <v>558</v>
      </c>
      <c r="AA1" s="185" t="s">
        <v>559</v>
      </c>
      <c r="AB1" s="185" t="s">
        <v>560</v>
      </c>
      <c r="AC1" s="185" t="s">
        <v>561</v>
      </c>
      <c r="AD1" s="185" t="s">
        <v>562</v>
      </c>
      <c r="AE1" s="185" t="s">
        <v>563</v>
      </c>
      <c r="AF1" s="185" t="s">
        <v>564</v>
      </c>
      <c r="AG1" s="185" t="s">
        <v>565</v>
      </c>
      <c r="AH1" s="185" t="s">
        <v>566</v>
      </c>
      <c r="AI1" s="185" t="s">
        <v>567</v>
      </c>
      <c r="AJ1" s="185" t="s">
        <v>568</v>
      </c>
      <c r="AK1" s="185" t="s">
        <v>569</v>
      </c>
      <c r="AL1" s="185" t="s">
        <v>570</v>
      </c>
      <c r="AM1" s="185" t="s">
        <v>571</v>
      </c>
      <c r="AN1" s="185" t="s">
        <v>572</v>
      </c>
      <c r="AO1" s="185" t="s">
        <v>573</v>
      </c>
      <c r="AP1" s="185" t="s">
        <v>574</v>
      </c>
      <c r="AQ1" s="185" t="s">
        <v>575</v>
      </c>
      <c r="AR1" s="185" t="s">
        <v>576</v>
      </c>
      <c r="AS1" s="185" t="s">
        <v>577</v>
      </c>
      <c r="AT1" s="185" t="s">
        <v>578</v>
      </c>
      <c r="AU1" s="185" t="s">
        <v>579</v>
      </c>
      <c r="AV1" s="185" t="s">
        <v>580</v>
      </c>
      <c r="AW1" s="185" t="s">
        <v>581</v>
      </c>
      <c r="AX1" s="185" t="s">
        <v>582</v>
      </c>
      <c r="AY1" s="185" t="s">
        <v>583</v>
      </c>
      <c r="AZ1" s="185" t="s">
        <v>584</v>
      </c>
      <c r="BA1" s="185" t="s">
        <v>585</v>
      </c>
      <c r="BB1" s="185" t="s">
        <v>586</v>
      </c>
      <c r="BC1" s="185" t="s">
        <v>587</v>
      </c>
      <c r="BD1" s="185" t="s">
        <v>588</v>
      </c>
      <c r="BE1" s="185" t="s">
        <v>589</v>
      </c>
      <c r="BF1" s="185" t="s">
        <v>590</v>
      </c>
      <c r="BG1" s="185" t="s">
        <v>591</v>
      </c>
      <c r="BH1" s="185" t="s">
        <v>592</v>
      </c>
      <c r="BI1" s="185" t="s">
        <v>593</v>
      </c>
      <c r="BJ1" s="185" t="s">
        <v>594</v>
      </c>
      <c r="BK1" s="185" t="s">
        <v>595</v>
      </c>
      <c r="BL1" s="185" t="s">
        <v>596</v>
      </c>
      <c r="BM1" s="185" t="s">
        <v>597</v>
      </c>
      <c r="BN1" s="185" t="s">
        <v>598</v>
      </c>
      <c r="BO1" s="185" t="s">
        <v>599</v>
      </c>
      <c r="BP1" s="185" t="s">
        <v>600</v>
      </c>
      <c r="BQ1" s="185" t="s">
        <v>601</v>
      </c>
      <c r="BR1" s="185" t="s">
        <v>602</v>
      </c>
    </row>
    <row r="2" spans="1:70">
      <c r="A2" s="20" t="s">
        <v>603</v>
      </c>
      <c r="B2" s="185">
        <v>13789520</v>
      </c>
      <c r="C2" s="185">
        <v>608.621106065763</v>
      </c>
      <c r="D2" s="185">
        <v>85.147893581579396</v>
      </c>
      <c r="E2" s="185">
        <v>624.86627494838604</v>
      </c>
      <c r="F2" s="185">
        <v>2643264.3898665099</v>
      </c>
      <c r="G2" s="185">
        <v>1562686.9740257801</v>
      </c>
      <c r="H2" s="185">
        <v>2.2019594042733499E-5</v>
      </c>
      <c r="I2" s="185">
        <v>7.2223252690249804E-5</v>
      </c>
      <c r="J2" s="185">
        <v>0.49112124879375701</v>
      </c>
      <c r="K2" s="185">
        <v>7679.7516396704104</v>
      </c>
      <c r="L2" s="185">
        <v>6.5036382888884496E-3</v>
      </c>
      <c r="M2" s="185">
        <v>1</v>
      </c>
      <c r="N2" s="185">
        <v>2440.8000000000002</v>
      </c>
      <c r="O2" s="22">
        <v>2.8502295699234199E-6</v>
      </c>
      <c r="P2" s="22">
        <v>5.9847340050885496E-3</v>
      </c>
      <c r="Q2" s="22">
        <v>1.905E-3</v>
      </c>
      <c r="R2" s="185">
        <v>0.15240000000000001</v>
      </c>
      <c r="S2" s="23">
        <v>4672272.75390625</v>
      </c>
      <c r="T2" s="185">
        <v>499.95139682144003</v>
      </c>
      <c r="U2" s="186">
        <v>579.71390387992199</v>
      </c>
      <c r="V2" s="185">
        <v>0.03</v>
      </c>
      <c r="W2" s="22">
        <v>64379.875272880301</v>
      </c>
      <c r="X2" s="185">
        <v>3.5268930937055201E-2</v>
      </c>
      <c r="Y2" s="185">
        <v>5.32480676679564</v>
      </c>
      <c r="Z2" s="185">
        <v>5.3248067760604396</v>
      </c>
      <c r="AA2" s="185">
        <v>-9.2647987059990605E-9</v>
      </c>
      <c r="AB2" s="185">
        <v>1.85676958313217E-5</v>
      </c>
      <c r="AC2" s="185">
        <v>702.32731768938004</v>
      </c>
      <c r="AD2" s="185">
        <v>2137.3285628537901</v>
      </c>
      <c r="AE2" s="185">
        <v>579.71390387992199</v>
      </c>
      <c r="AF2" s="25">
        <v>0</v>
      </c>
      <c r="AG2" s="185">
        <v>1.8661841636896901E-5</v>
      </c>
      <c r="AH2" s="185">
        <v>42.031957102081797</v>
      </c>
      <c r="AI2" s="185">
        <v>0.25935597833921997</v>
      </c>
      <c r="AJ2" s="185">
        <v>41.875577077158802</v>
      </c>
      <c r="AK2" s="185">
        <v>5.8745145167453696</v>
      </c>
      <c r="AL2" s="185">
        <v>1.1293680422758501</v>
      </c>
      <c r="AM2" s="185">
        <v>608.62110606046804</v>
      </c>
      <c r="AN2" s="185">
        <v>5.2953055273974298E-9</v>
      </c>
      <c r="AO2" s="185">
        <v>9.4145805575213797E-8</v>
      </c>
      <c r="AP2" s="185">
        <v>3.42521452305609</v>
      </c>
      <c r="AQ2" s="185">
        <v>4.6480063731131797E-5</v>
      </c>
      <c r="AR2" s="185">
        <v>9.3779937212360505E-6</v>
      </c>
      <c r="AS2" s="185">
        <v>21.043416107780899</v>
      </c>
      <c r="AT2" s="185">
        <v>12.1829386861363</v>
      </c>
      <c r="AU2" s="185">
        <v>3.1597179819896</v>
      </c>
      <c r="AV2" s="185">
        <v>0.26549654106648801</v>
      </c>
      <c r="AW2" s="185">
        <v>1.1163110067097999E-2</v>
      </c>
      <c r="AX2" s="185">
        <v>0.26549653131102202</v>
      </c>
      <c r="AY2" s="185">
        <v>9.75546582404618E-9</v>
      </c>
      <c r="AZ2" s="185">
        <v>1080577.4158407301</v>
      </c>
      <c r="BA2" s="185">
        <v>1.35699715793745E-5</v>
      </c>
      <c r="BB2" s="23">
        <v>4684519.0571490703</v>
      </c>
      <c r="BC2" s="23">
        <v>12246.303242825001</v>
      </c>
      <c r="BD2" s="67">
        <v>0.26210591478390199</v>
      </c>
      <c r="BE2" s="23">
        <v>4038400</v>
      </c>
      <c r="BF2" s="185">
        <v>1.15999382358089</v>
      </c>
      <c r="BG2" s="185">
        <v>1</v>
      </c>
      <c r="BH2" s="185">
        <v>-0.05</v>
      </c>
      <c r="BI2" s="185">
        <v>4.5999999999999999E-2</v>
      </c>
      <c r="BJ2" s="185">
        <v>5625</v>
      </c>
      <c r="BK2" s="185">
        <v>1.0198921490853701</v>
      </c>
      <c r="BL2" s="185">
        <v>108.669709244323</v>
      </c>
      <c r="BM2" s="185">
        <v>4.6845190571490702</v>
      </c>
      <c r="BN2" s="185">
        <v>108.669709244323</v>
      </c>
      <c r="BO2" s="185">
        <v>1.0198921490853701</v>
      </c>
      <c r="BP2" s="185">
        <v>4715.52896769986</v>
      </c>
      <c r="BQ2" s="185">
        <v>1</v>
      </c>
      <c r="BR2" s="185">
        <v>0.15240000000000001</v>
      </c>
    </row>
    <row r="3" spans="1:70">
      <c r="A3" s="20" t="s">
        <v>605</v>
      </c>
      <c r="B3" s="185">
        <v>13789520</v>
      </c>
      <c r="C3" s="185">
        <v>608.621106065763</v>
      </c>
      <c r="D3" s="185">
        <v>85.147893581579396</v>
      </c>
      <c r="E3" s="185">
        <v>624.86627494838604</v>
      </c>
      <c r="F3" s="185">
        <v>2643264.3898665099</v>
      </c>
      <c r="G3" s="185">
        <v>1562686.9740257801</v>
      </c>
      <c r="H3" s="185">
        <v>2.2019594042733499E-5</v>
      </c>
      <c r="I3" s="185">
        <v>7.2223252690249804E-5</v>
      </c>
      <c r="J3" s="185">
        <v>0.49112124879375701</v>
      </c>
      <c r="K3" s="185">
        <v>7679.7516396704104</v>
      </c>
      <c r="L3" s="185">
        <v>6.5036382888884496E-3</v>
      </c>
      <c r="M3" s="185">
        <v>2</v>
      </c>
      <c r="N3" s="185">
        <v>2454.36</v>
      </c>
      <c r="O3" s="22">
        <v>2.8502295699234199E-6</v>
      </c>
      <c r="P3" s="22">
        <v>5.9847340050885496E-3</v>
      </c>
      <c r="Q3" s="22">
        <v>1.905E-3</v>
      </c>
      <c r="R3" s="185">
        <v>0.15240000000000001</v>
      </c>
      <c r="S3" s="23">
        <v>4703655.76171875</v>
      </c>
      <c r="T3" s="185">
        <v>499.39149608425203</v>
      </c>
      <c r="U3" s="186">
        <v>579.24612003590698</v>
      </c>
      <c r="V3" s="185">
        <v>0.03</v>
      </c>
      <c r="W3" s="22">
        <v>64737.541246618501</v>
      </c>
      <c r="X3" s="185">
        <v>3.5176483310940303E-2</v>
      </c>
      <c r="Y3" s="185">
        <v>5.3317992613705796</v>
      </c>
      <c r="Z3" s="185">
        <v>5.33179931108302</v>
      </c>
      <c r="AA3" s="185">
        <v>-4.9712445715499598E-8</v>
      </c>
      <c r="AB3" s="185">
        <v>1.8411354894901698E-5</v>
      </c>
      <c r="AC3" s="185">
        <v>702.61252032171797</v>
      </c>
      <c r="AD3" s="185">
        <v>2146.38399575928</v>
      </c>
      <c r="AE3" s="185">
        <v>579.24612003590698</v>
      </c>
      <c r="AF3" s="25">
        <v>0</v>
      </c>
      <c r="AG3" s="185">
        <v>1.8506040595866501E-5</v>
      </c>
      <c r="AH3" s="185">
        <v>42.388873557737199</v>
      </c>
      <c r="AI3" s="185">
        <v>0.26045481765728601</v>
      </c>
      <c r="AJ3" s="185">
        <v>41.701910089070203</v>
      </c>
      <c r="AK3" s="185">
        <v>5.8962344986820403</v>
      </c>
      <c r="AL3" s="185">
        <v>1.1293680422758501</v>
      </c>
      <c r="AM3" s="185">
        <v>608.62110597747301</v>
      </c>
      <c r="AN3" s="185">
        <v>8.8290448729821894E-8</v>
      </c>
      <c r="AO3" s="185">
        <v>9.46857009647887E-8</v>
      </c>
      <c r="AP3" s="185">
        <v>3.4337449006645602</v>
      </c>
      <c r="AQ3" s="185">
        <v>4.6249411770944203E-5</v>
      </c>
      <c r="AR3" s="185">
        <v>9.3003631484156396E-6</v>
      </c>
      <c r="AS3" s="185">
        <v>20.9576384425288</v>
      </c>
      <c r="AT3" s="185">
        <v>12.1625159168923</v>
      </c>
      <c r="AU3" s="185">
        <v>3.16778586538801</v>
      </c>
      <c r="AV3" s="185">
        <v>0.26595903527655101</v>
      </c>
      <c r="AW3" s="185">
        <v>1.10691161166852E-2</v>
      </c>
      <c r="AX3" s="185">
        <v>0.26595902522200798</v>
      </c>
      <c r="AY3" s="185">
        <v>1.0054542864956801E-8</v>
      </c>
      <c r="AZ3" s="185">
        <v>1080577.4158407301</v>
      </c>
      <c r="BA3" s="185">
        <v>1.3469087864387699E-5</v>
      </c>
      <c r="BB3" s="23">
        <v>4746671.5879564397</v>
      </c>
      <c r="BC3" s="23">
        <v>43015.826237687797</v>
      </c>
      <c r="BD3" s="67">
        <v>0.91451901280227899</v>
      </c>
      <c r="BE3" s="23">
        <v>4038400</v>
      </c>
      <c r="BF3" s="185">
        <v>1.1753842085866799</v>
      </c>
      <c r="BG3" s="185">
        <v>1</v>
      </c>
      <c r="BH3" s="185">
        <v>-5.5E-2</v>
      </c>
      <c r="BI3" s="185">
        <v>4.5999999999999999E-2</v>
      </c>
      <c r="BJ3" s="185">
        <v>5625</v>
      </c>
      <c r="BK3" s="185">
        <v>1.0196209706560599</v>
      </c>
      <c r="BL3" s="185">
        <v>109.229609981511</v>
      </c>
      <c r="BM3" s="185">
        <v>4.7466715879564401</v>
      </c>
      <c r="BN3" s="185">
        <v>109.229609981511</v>
      </c>
      <c r="BO3" s="185">
        <v>1.0196209706560599</v>
      </c>
      <c r="BP3" s="185">
        <v>4792.7388981921204</v>
      </c>
      <c r="BQ3" s="185">
        <v>1</v>
      </c>
      <c r="BR3" s="185">
        <v>0.15240000000000001</v>
      </c>
    </row>
    <row r="4" spans="1:70">
      <c r="A4" s="20" t="s">
        <v>606</v>
      </c>
      <c r="B4" s="185">
        <v>13789520</v>
      </c>
      <c r="C4" s="185">
        <v>608.621106065763</v>
      </c>
      <c r="D4" s="185">
        <v>85.147893581579396</v>
      </c>
      <c r="E4" s="185">
        <v>624.86627494838604</v>
      </c>
      <c r="F4" s="185">
        <v>2643264.3898665099</v>
      </c>
      <c r="G4" s="185">
        <v>1562686.9740257801</v>
      </c>
      <c r="H4" s="185">
        <v>2.2019594042733499E-5</v>
      </c>
      <c r="I4" s="185">
        <v>7.2223252690249804E-5</v>
      </c>
      <c r="J4" s="185">
        <v>0.49112124879375701</v>
      </c>
      <c r="K4" s="185">
        <v>7679.7516396704104</v>
      </c>
      <c r="L4" s="185">
        <v>6.5036382888884496E-3</v>
      </c>
      <c r="M4" s="185">
        <v>3</v>
      </c>
      <c r="N4" s="185">
        <v>3037.44</v>
      </c>
      <c r="O4" s="22">
        <v>2.8502295699234199E-6</v>
      </c>
      <c r="P4" s="22">
        <v>5.9847340050885496E-3</v>
      </c>
      <c r="Q4" s="22">
        <v>1.905E-3</v>
      </c>
      <c r="R4" s="185">
        <v>0.15240000000000001</v>
      </c>
      <c r="S4" s="23">
        <v>5584453.61328125</v>
      </c>
      <c r="T4" s="185">
        <v>495.51145537057801</v>
      </c>
      <c r="U4" s="186">
        <v>572.119747941063</v>
      </c>
      <c r="V4" s="185">
        <v>0.03</v>
      </c>
      <c r="W4" s="22">
        <v>80117.178117362098</v>
      </c>
      <c r="X4" s="185">
        <v>3.1869500535929997E-2</v>
      </c>
      <c r="Y4" s="185">
        <v>5.6016035854691602</v>
      </c>
      <c r="Z4" s="185">
        <v>5.6016036114539398</v>
      </c>
      <c r="AA4" s="185">
        <v>-2.5984783214028101E-8</v>
      </c>
      <c r="AB4" s="185">
        <v>1.3268567100478401E-5</v>
      </c>
      <c r="AC4" s="185">
        <v>702.10302486033402</v>
      </c>
      <c r="AD4" s="185">
        <v>2528.35634796051</v>
      </c>
      <c r="AE4" s="185">
        <v>572.119747941063</v>
      </c>
      <c r="AF4" s="25">
        <v>0</v>
      </c>
      <c r="AG4" s="185">
        <v>1.33531680693869E-5</v>
      </c>
      <c r="AH4" s="185">
        <v>58.818453323303899</v>
      </c>
      <c r="AI4" s="185">
        <v>0.30680558226383198</v>
      </c>
      <c r="AJ4" s="185">
        <v>35.445214964428402</v>
      </c>
      <c r="AK4" s="185">
        <v>6.0176874881720197</v>
      </c>
      <c r="AL4" s="185">
        <v>1.1293680422758501</v>
      </c>
      <c r="AM4" s="185">
        <v>608.62110605653004</v>
      </c>
      <c r="AN4" s="185">
        <v>9.2328491518855993E-9</v>
      </c>
      <c r="AO4" s="185">
        <v>8.4600968908529399E-8</v>
      </c>
      <c r="AP4" s="185">
        <v>3.7694089057382798</v>
      </c>
      <c r="AQ4" s="185">
        <v>3.8379186394127299E-5</v>
      </c>
      <c r="AR4" s="185">
        <v>6.7188845191477298E-6</v>
      </c>
      <c r="AS4" s="185">
        <v>17.834891680000801</v>
      </c>
      <c r="AT4" s="185">
        <v>11.3557837267069</v>
      </c>
      <c r="AU4" s="185">
        <v>3.48401783833445</v>
      </c>
      <c r="AV4" s="185">
        <v>0.28539106740381998</v>
      </c>
      <c r="AW4" s="185">
        <v>7.9772135606323308E-3</v>
      </c>
      <c r="AX4" s="185">
        <v>0.28539106354496802</v>
      </c>
      <c r="AY4" s="185">
        <v>3.85885251530382E-9</v>
      </c>
      <c r="AZ4" s="185">
        <v>1080577.4158407301</v>
      </c>
      <c r="BA4" s="185">
        <v>1.01817519281874E-5</v>
      </c>
      <c r="BB4" s="23">
        <v>5610425.4715190902</v>
      </c>
      <c r="BC4" s="23">
        <v>25971.8582378356</v>
      </c>
      <c r="BD4" s="67">
        <v>0.46507429439592601</v>
      </c>
      <c r="BE4" s="23">
        <v>5395050</v>
      </c>
      <c r="BF4" s="185">
        <v>1.0399209407733201</v>
      </c>
      <c r="BG4" s="185">
        <v>1</v>
      </c>
      <c r="BH4" s="185">
        <v>-3.3000000000000002E-2</v>
      </c>
      <c r="BI4" s="185">
        <v>4.5999999999999999E-2</v>
      </c>
      <c r="BJ4" s="185">
        <v>5625</v>
      </c>
      <c r="BK4" s="185">
        <v>1.01778606768568</v>
      </c>
      <c r="BL4" s="185">
        <v>113.109650695185</v>
      </c>
      <c r="BM4" s="185">
        <v>5.6104254715190898</v>
      </c>
      <c r="BN4" s="185">
        <v>113.109650695185</v>
      </c>
      <c r="BO4" s="185">
        <v>1.01778606768568</v>
      </c>
      <c r="BP4" s="185">
        <v>5345.0210247719597</v>
      </c>
      <c r="BQ4" s="185">
        <v>1</v>
      </c>
      <c r="BR4" s="185">
        <v>0.15240000000000001</v>
      </c>
    </row>
    <row r="5" spans="1:70">
      <c r="A5" s="20" t="s">
        <v>607</v>
      </c>
      <c r="B5" s="185">
        <v>13789520</v>
      </c>
      <c r="C5" s="185">
        <v>608.621106065763</v>
      </c>
      <c r="D5" s="185">
        <v>85.147893581579396</v>
      </c>
      <c r="E5" s="185">
        <v>624.86627494838604</v>
      </c>
      <c r="F5" s="185">
        <v>2643264.3898665099</v>
      </c>
      <c r="G5" s="185">
        <v>1562686.9740257801</v>
      </c>
      <c r="H5" s="185">
        <v>2.2019594042733499E-5</v>
      </c>
      <c r="I5" s="185">
        <v>7.2223252690249804E-5</v>
      </c>
      <c r="J5" s="185">
        <v>0.49112124879375701</v>
      </c>
      <c r="K5" s="185">
        <v>7679.7516396704104</v>
      </c>
      <c r="L5" s="185">
        <v>6.5036382888884496E-3</v>
      </c>
      <c r="M5" s="185">
        <v>4</v>
      </c>
      <c r="N5" s="185">
        <v>3118.8</v>
      </c>
      <c r="O5" s="22">
        <v>2.8502295699234199E-6</v>
      </c>
      <c r="P5" s="22">
        <v>5.9847340050885496E-3</v>
      </c>
      <c r="Q5" s="22">
        <v>1.905E-3</v>
      </c>
      <c r="R5" s="185">
        <v>0.15240000000000001</v>
      </c>
      <c r="S5" s="23">
        <v>6821250.09765625</v>
      </c>
      <c r="T5" s="185">
        <v>458.882857903603</v>
      </c>
      <c r="U5" s="186">
        <v>550.01660985899298</v>
      </c>
      <c r="V5" s="185">
        <v>0.03</v>
      </c>
      <c r="W5" s="22">
        <v>82263.1739597915</v>
      </c>
      <c r="X5" s="185">
        <v>3.1491139902307098E-2</v>
      </c>
      <c r="Y5" s="185">
        <v>5.6351542621364699</v>
      </c>
      <c r="Z5" s="185">
        <v>5.6351542954879799</v>
      </c>
      <c r="AA5" s="185">
        <v>-3.3351510886347997E-8</v>
      </c>
      <c r="AB5" s="185">
        <v>1.27365341840987E-5</v>
      </c>
      <c r="AC5" s="185">
        <v>726.14192224791805</v>
      </c>
      <c r="AD5" s="185">
        <v>2580.6235926735499</v>
      </c>
      <c r="AE5" s="185">
        <v>550.01661112723298</v>
      </c>
      <c r="AF5" s="25">
        <v>1.2682398846664E-6</v>
      </c>
      <c r="AG5" s="185">
        <v>1.2835299464618799E-5</v>
      </c>
      <c r="AH5" s="185">
        <v>61.2754288871593</v>
      </c>
      <c r="AI5" s="185">
        <v>0.313147996164644</v>
      </c>
      <c r="AJ5" s="185">
        <v>34.774883587848301</v>
      </c>
      <c r="AK5" s="185">
        <v>7.5884539176202601</v>
      </c>
      <c r="AL5" s="185">
        <v>1.1293680422758501</v>
      </c>
      <c r="AM5" s="185">
        <v>608.62110601707798</v>
      </c>
      <c r="AN5" s="185">
        <v>4.8685024012229399E-8</v>
      </c>
      <c r="AO5" s="185">
        <v>9.87652805200859E-8</v>
      </c>
      <c r="AP5" s="185">
        <v>3.8159944485356299</v>
      </c>
      <c r="AQ5" s="185">
        <v>3.7447842364568997E-5</v>
      </c>
      <c r="AR5" s="185">
        <v>6.4670323725694503E-6</v>
      </c>
      <c r="AS5" s="185">
        <v>17.521234976626101</v>
      </c>
      <c r="AT5" s="185">
        <v>11.267067862787099</v>
      </c>
      <c r="AU5" s="185">
        <v>3.5282597238828401</v>
      </c>
      <c r="AV5" s="185">
        <v>0.28773472465278699</v>
      </c>
      <c r="AW5" s="185">
        <v>7.6573493158267397E-3</v>
      </c>
      <c r="AX5" s="185">
        <v>0.28773471854745702</v>
      </c>
      <c r="AY5" s="185">
        <v>6.1053301858571299E-9</v>
      </c>
      <c r="AZ5" s="185">
        <v>1080577.4158407301</v>
      </c>
      <c r="BA5" s="185">
        <v>9.8133901580856494E-6</v>
      </c>
      <c r="BB5" s="23">
        <v>6795606.26505493</v>
      </c>
      <c r="BC5" s="23">
        <v>-25643.832601315298</v>
      </c>
      <c r="BD5" s="67">
        <v>-0.37594036626990801</v>
      </c>
      <c r="BE5" s="23">
        <v>6688600</v>
      </c>
      <c r="BF5" s="185">
        <v>1.0159983053336901</v>
      </c>
      <c r="BG5" s="185">
        <v>1</v>
      </c>
      <c r="BH5" s="185">
        <v>-7.4999999999999997E-2</v>
      </c>
      <c r="BI5" s="185">
        <v>4.5999999999999999E-2</v>
      </c>
      <c r="BJ5" s="185">
        <v>5625</v>
      </c>
      <c r="BK5" s="185">
        <v>1.0054073303773601</v>
      </c>
      <c r="BL5" s="185">
        <v>149.73824816216</v>
      </c>
      <c r="BM5" s="185">
        <v>6.7956062650549303</v>
      </c>
      <c r="BN5" s="185">
        <v>149.73824816216</v>
      </c>
      <c r="BO5" s="185">
        <v>1.0054073303773601</v>
      </c>
      <c r="BP5" s="185">
        <v>12042.4831096998</v>
      </c>
      <c r="BQ5" s="185">
        <v>1</v>
      </c>
      <c r="BR5" s="185">
        <v>0.15240000000000001</v>
      </c>
    </row>
    <row r="6" spans="1:70">
      <c r="A6" s="20" t="s">
        <v>608</v>
      </c>
      <c r="B6" s="185">
        <v>13789520</v>
      </c>
      <c r="C6" s="185">
        <v>608.621106065763</v>
      </c>
      <c r="D6" s="185">
        <v>85.147893581579396</v>
      </c>
      <c r="E6" s="185">
        <v>624.86627494838604</v>
      </c>
      <c r="F6" s="185">
        <v>2643264.3898665099</v>
      </c>
      <c r="G6" s="185">
        <v>1562686.9740257801</v>
      </c>
      <c r="H6" s="185">
        <v>2.2019594042733499E-5</v>
      </c>
      <c r="I6" s="185">
        <v>7.2223252690249804E-5</v>
      </c>
      <c r="J6" s="185">
        <v>0.49112124879375701</v>
      </c>
      <c r="K6" s="185">
        <v>7679.7516396704104</v>
      </c>
      <c r="L6" s="185">
        <v>6.5036382888884496E-3</v>
      </c>
      <c r="M6" s="185">
        <v>5</v>
      </c>
      <c r="N6" s="185">
        <v>3118.8</v>
      </c>
      <c r="O6" s="22">
        <v>2.8502295699234199E-6</v>
      </c>
      <c r="P6" s="22">
        <v>5.9847340050885496E-3</v>
      </c>
      <c r="Q6" s="22">
        <v>1.905E-3</v>
      </c>
      <c r="R6" s="185">
        <v>0.15240000000000001</v>
      </c>
      <c r="S6" s="23">
        <v>5796588.57421875</v>
      </c>
      <c r="T6" s="185">
        <v>491.66308110577302</v>
      </c>
      <c r="U6" s="186">
        <v>569.10707711052396</v>
      </c>
      <c r="V6" s="185">
        <v>0.03</v>
      </c>
      <c r="W6" s="22">
        <v>82263.1739597915</v>
      </c>
      <c r="X6" s="185">
        <v>3.1491139902307098E-2</v>
      </c>
      <c r="Y6" s="185">
        <v>5.6351542621364699</v>
      </c>
      <c r="Z6" s="185">
        <v>5.6351542954879799</v>
      </c>
      <c r="AA6" s="185">
        <v>-3.3351510886347997E-8</v>
      </c>
      <c r="AB6" s="185">
        <v>1.27365341840987E-5</v>
      </c>
      <c r="AC6" s="185">
        <v>704.07292969304797</v>
      </c>
      <c r="AD6" s="185">
        <v>2580.6235926735499</v>
      </c>
      <c r="AE6" s="185">
        <v>569.10707711052396</v>
      </c>
      <c r="AF6" s="25">
        <v>0</v>
      </c>
      <c r="AG6" s="185">
        <v>1.2820957381482999E-5</v>
      </c>
      <c r="AH6" s="185">
        <v>61.2754288871593</v>
      </c>
      <c r="AI6" s="185">
        <v>0.313147996164644</v>
      </c>
      <c r="AJ6" s="185">
        <v>34.7360263509891</v>
      </c>
      <c r="AK6" s="185">
        <v>6.1645463240916198</v>
      </c>
      <c r="AL6" s="185">
        <v>1.1293680422758501</v>
      </c>
      <c r="AM6" s="185">
        <v>608.62110603474196</v>
      </c>
      <c r="AN6" s="185">
        <v>3.1021272661746499E-8</v>
      </c>
      <c r="AO6" s="185">
        <v>8.4423197384251998E-8</v>
      </c>
      <c r="AP6" s="185">
        <v>3.8127621452400802</v>
      </c>
      <c r="AQ6" s="185">
        <v>3.7511362766433199E-5</v>
      </c>
      <c r="AR6" s="185">
        <v>6.4526902894336096E-6</v>
      </c>
      <c r="AS6" s="185">
        <v>17.4823777397668</v>
      </c>
      <c r="AT6" s="185">
        <v>11.255966936395501</v>
      </c>
      <c r="AU6" s="185">
        <v>3.5247834910277298</v>
      </c>
      <c r="AV6" s="185">
        <v>0.28797865421234498</v>
      </c>
      <c r="AW6" s="185">
        <v>7.6573493158267397E-3</v>
      </c>
      <c r="AX6" s="185">
        <v>0.28797864823506403</v>
      </c>
      <c r="AY6" s="185">
        <v>5.9772810034886001E-9</v>
      </c>
      <c r="AZ6" s="185">
        <v>1080577.4158407301</v>
      </c>
      <c r="BA6" s="185">
        <v>9.8383694910691205E-6</v>
      </c>
      <c r="BB6" s="23">
        <v>5794042.0075119296</v>
      </c>
      <c r="BC6" s="23">
        <v>-2546.5667068203902</v>
      </c>
      <c r="BD6" s="67">
        <v>-4.39321624126758E-2</v>
      </c>
      <c r="BE6" s="23">
        <v>5679000</v>
      </c>
      <c r="BF6" s="185">
        <v>1.02025744101284</v>
      </c>
      <c r="BG6" s="185">
        <v>1</v>
      </c>
      <c r="BH6" s="185">
        <v>-3.5999999999999997E-2</v>
      </c>
      <c r="BI6" s="185">
        <v>4.5999999999999999E-2</v>
      </c>
      <c r="BJ6" s="185">
        <v>5625</v>
      </c>
      <c r="BK6" s="185">
        <v>1.0160505934205399</v>
      </c>
      <c r="BL6" s="185">
        <v>116.95802495999</v>
      </c>
      <c r="BM6" s="185">
        <v>5.7940420075119299</v>
      </c>
      <c r="BN6" s="185">
        <v>116.95802495999</v>
      </c>
      <c r="BO6" s="185">
        <v>1.0160505934205399</v>
      </c>
      <c r="BP6" s="185">
        <v>5922.5376057424401</v>
      </c>
      <c r="BQ6" s="185">
        <v>1</v>
      </c>
      <c r="BR6" s="185">
        <v>0.15240000000000001</v>
      </c>
    </row>
    <row r="7" spans="1:70">
      <c r="A7" s="20" t="s">
        <v>609</v>
      </c>
      <c r="B7" s="185">
        <v>13789520</v>
      </c>
      <c r="C7" s="185">
        <v>608.621106065763</v>
      </c>
      <c r="D7" s="185">
        <v>85.147893581579396</v>
      </c>
      <c r="E7" s="185">
        <v>624.86627494838604</v>
      </c>
      <c r="F7" s="185">
        <v>2643264.3898665099</v>
      </c>
      <c r="G7" s="185">
        <v>1562686.9740257801</v>
      </c>
      <c r="H7" s="185">
        <v>2.2019594042733499E-5</v>
      </c>
      <c r="I7" s="185">
        <v>7.2223252690249804E-5</v>
      </c>
      <c r="J7" s="185">
        <v>0.49112124879375701</v>
      </c>
      <c r="K7" s="185">
        <v>7679.7516396704104</v>
      </c>
      <c r="L7" s="185">
        <v>6.5036382888884496E-3</v>
      </c>
      <c r="M7" s="185">
        <v>6</v>
      </c>
      <c r="N7" s="185">
        <v>3118.8</v>
      </c>
      <c r="O7" s="22">
        <v>2.8502295699234199E-6</v>
      </c>
      <c r="P7" s="22">
        <v>5.9847340050885496E-3</v>
      </c>
      <c r="Q7" s="22">
        <v>1.905E-3</v>
      </c>
      <c r="R7" s="185">
        <v>0.15240000000000001</v>
      </c>
      <c r="S7" s="23">
        <v>5780887.20703125</v>
      </c>
      <c r="T7" s="185">
        <v>492.22868586317702</v>
      </c>
      <c r="U7" s="186">
        <v>569.462907342417</v>
      </c>
      <c r="V7" s="185">
        <v>0.03</v>
      </c>
      <c r="W7" s="22">
        <v>82263.1739597915</v>
      </c>
      <c r="X7" s="185">
        <v>3.1491139902307098E-2</v>
      </c>
      <c r="Y7" s="185">
        <v>5.6351542621364699</v>
      </c>
      <c r="Z7" s="185">
        <v>5.6351542954879799</v>
      </c>
      <c r="AA7" s="185">
        <v>-3.3351510886347997E-8</v>
      </c>
      <c r="AB7" s="185">
        <v>1.27365341840987E-5</v>
      </c>
      <c r="AC7" s="185">
        <v>703.72330211437202</v>
      </c>
      <c r="AD7" s="185">
        <v>2580.6235926735499</v>
      </c>
      <c r="AE7" s="185">
        <v>569.462907342417</v>
      </c>
      <c r="AF7" s="25">
        <v>0</v>
      </c>
      <c r="AG7" s="185">
        <v>1.2820846270431899E-5</v>
      </c>
      <c r="AH7" s="185">
        <v>61.2754288871593</v>
      </c>
      <c r="AI7" s="185">
        <v>0.313147996164644</v>
      </c>
      <c r="AJ7" s="185">
        <v>34.7357253160285</v>
      </c>
      <c r="AK7" s="185">
        <v>6.1419749892041402</v>
      </c>
      <c r="AL7" s="185">
        <v>1.1293680422758501</v>
      </c>
      <c r="AM7" s="185">
        <v>608.62110603491794</v>
      </c>
      <c r="AN7" s="185">
        <v>3.0844603315927101E-8</v>
      </c>
      <c r="AO7" s="185">
        <v>8.4312086333140005E-8</v>
      </c>
      <c r="AP7" s="185">
        <v>3.8127370773936202</v>
      </c>
      <c r="AQ7" s="185">
        <v>3.75118560247694E-5</v>
      </c>
      <c r="AR7" s="185">
        <v>6.4525791783825001E-6</v>
      </c>
      <c r="AS7" s="185">
        <v>17.4820767048063</v>
      </c>
      <c r="AT7" s="185">
        <v>11.2558808389673</v>
      </c>
      <c r="AU7" s="185">
        <v>3.52475652979063</v>
      </c>
      <c r="AV7" s="185">
        <v>0.28798054760299702</v>
      </c>
      <c r="AW7" s="185">
        <v>7.6573493158267397E-3</v>
      </c>
      <c r="AX7" s="185">
        <v>0.287980541626711</v>
      </c>
      <c r="AY7" s="185">
        <v>5.9762856330358699E-9</v>
      </c>
      <c r="AZ7" s="185">
        <v>1080577.4158407301</v>
      </c>
      <c r="BA7" s="185">
        <v>9.8385635472174699E-6</v>
      </c>
      <c r="BB7" s="23">
        <v>5786302.2219899697</v>
      </c>
      <c r="BC7" s="23">
        <v>5415.0149587169299</v>
      </c>
      <c r="BD7" s="67">
        <v>9.3671001782056701E-2</v>
      </c>
      <c r="BE7" s="23">
        <v>5521250</v>
      </c>
      <c r="BF7" s="185">
        <v>1.04800583599547</v>
      </c>
      <c r="BG7" s="185">
        <v>1</v>
      </c>
      <c r="BH7" s="185">
        <v>-4.8000000000000001E-2</v>
      </c>
      <c r="BI7" s="185">
        <v>4.5999999999999999E-2</v>
      </c>
      <c r="BJ7" s="185">
        <v>5625</v>
      </c>
      <c r="BK7" s="185">
        <v>1.0163000065472301</v>
      </c>
      <c r="BL7" s="185">
        <v>116.392420202586</v>
      </c>
      <c r="BM7" s="185">
        <v>5.7863022219899696</v>
      </c>
      <c r="BN7" s="185">
        <v>116.392420202586</v>
      </c>
      <c r="BO7" s="185">
        <v>1.0163000065472301</v>
      </c>
      <c r="BP7" s="185">
        <v>5835.8018644084696</v>
      </c>
      <c r="BQ7" s="185">
        <v>1</v>
      </c>
      <c r="BR7" s="185">
        <v>0.15240000000000001</v>
      </c>
    </row>
    <row r="8" spans="1:70">
      <c r="A8" s="20" t="s">
        <v>610</v>
      </c>
      <c r="B8" s="185">
        <v>13789520</v>
      </c>
      <c r="C8" s="185">
        <v>608.621106065763</v>
      </c>
      <c r="D8" s="185">
        <v>85.147893581579396</v>
      </c>
      <c r="E8" s="185">
        <v>624.86627494838604</v>
      </c>
      <c r="F8" s="185">
        <v>2643264.3898665099</v>
      </c>
      <c r="G8" s="185">
        <v>1562686.9740257801</v>
      </c>
      <c r="H8" s="185">
        <v>2.2019594042733499E-5</v>
      </c>
      <c r="I8" s="185">
        <v>7.2223252690249804E-5</v>
      </c>
      <c r="J8" s="185">
        <v>0.49112124879375701</v>
      </c>
      <c r="K8" s="185">
        <v>7679.7516396704104</v>
      </c>
      <c r="L8" s="185">
        <v>6.5036382888884496E-3</v>
      </c>
      <c r="M8" s="185">
        <v>7</v>
      </c>
      <c r="N8" s="185">
        <v>3132.36</v>
      </c>
      <c r="O8" s="22">
        <v>2.8502295699234199E-6</v>
      </c>
      <c r="P8" s="22">
        <v>5.9847340050885496E-3</v>
      </c>
      <c r="Q8" s="22">
        <v>1.905E-3</v>
      </c>
      <c r="R8" s="185">
        <v>0.15240000000000001</v>
      </c>
      <c r="S8" s="23">
        <v>6842307.01171875</v>
      </c>
      <c r="T8" s="185">
        <v>458.882857903603</v>
      </c>
      <c r="U8" s="186">
        <v>549.90219967517703</v>
      </c>
      <c r="V8" s="185">
        <v>0.03</v>
      </c>
      <c r="W8" s="22">
        <v>82620.8399335297</v>
      </c>
      <c r="X8" s="185">
        <v>3.1429666814954203E-2</v>
      </c>
      <c r="Y8" s="185">
        <v>5.6406624514571604</v>
      </c>
      <c r="Z8" s="185">
        <v>5.6406624763576003</v>
      </c>
      <c r="AA8" s="185">
        <v>-2.4900441708552999E-8</v>
      </c>
      <c r="AB8" s="185">
        <v>1.2651195938575801E-5</v>
      </c>
      <c r="AC8" s="185">
        <v>726.05712280029604</v>
      </c>
      <c r="AD8" s="185">
        <v>2589.31272200285</v>
      </c>
      <c r="AE8" s="185">
        <v>549.90219967517703</v>
      </c>
      <c r="AF8" s="25">
        <v>0</v>
      </c>
      <c r="AG8" s="185">
        <v>1.2750638300164001E-5</v>
      </c>
      <c r="AH8" s="185">
        <v>61.688760371414297</v>
      </c>
      <c r="AI8" s="185">
        <v>0.314202386059245</v>
      </c>
      <c r="AJ8" s="185">
        <v>34.661826734143197</v>
      </c>
      <c r="AK8" s="185">
        <v>7.5869665920833</v>
      </c>
      <c r="AL8" s="185">
        <v>1.1293680422758501</v>
      </c>
      <c r="AM8" s="185">
        <v>608.62110602308803</v>
      </c>
      <c r="AN8" s="185">
        <v>4.26754240834271E-8</v>
      </c>
      <c r="AO8" s="185">
        <v>9.9442361588176394E-8</v>
      </c>
      <c r="AP8" s="185">
        <v>3.8233354132124</v>
      </c>
      <c r="AQ8" s="185">
        <v>3.7304177556015999E-5</v>
      </c>
      <c r="AR8" s="185">
        <v>6.4250403308760903E-6</v>
      </c>
      <c r="AS8" s="185">
        <v>17.466077341857101</v>
      </c>
      <c r="AT8" s="185">
        <v>11.2513028105983</v>
      </c>
      <c r="AU8" s="185">
        <v>3.53518618936508</v>
      </c>
      <c r="AV8" s="185">
        <v>0.288149223847322</v>
      </c>
      <c r="AW8" s="185">
        <v>7.6060429913178103E-3</v>
      </c>
      <c r="AX8" s="185">
        <v>0.28814921733457399</v>
      </c>
      <c r="AY8" s="185">
        <v>6.5127479520476997E-9</v>
      </c>
      <c r="AZ8" s="185">
        <v>1080577.4158407301</v>
      </c>
      <c r="BA8" s="185">
        <v>9.7569722570253597E-6</v>
      </c>
      <c r="BB8" s="23">
        <v>6881756.9735596702</v>
      </c>
      <c r="BC8" s="23">
        <v>39449.961840923897</v>
      </c>
      <c r="BD8" s="67">
        <v>0.57655936474873604</v>
      </c>
      <c r="BE8" s="23">
        <v>6751700</v>
      </c>
      <c r="BF8" s="185">
        <v>1.0192628484025801</v>
      </c>
      <c r="BG8" s="185">
        <v>1</v>
      </c>
      <c r="BH8" s="185">
        <v>-7.0999999999999994E-2</v>
      </c>
      <c r="BI8" s="185">
        <v>4.5999999999999999E-2</v>
      </c>
      <c r="BJ8" s="185">
        <v>5625</v>
      </c>
      <c r="BK8" s="185">
        <v>1.0054073303773601</v>
      </c>
      <c r="BL8" s="185">
        <v>149.73824816216</v>
      </c>
      <c r="BM8" s="185">
        <v>6.8817569735596704</v>
      </c>
      <c r="BN8" s="185">
        <v>149.73824816216</v>
      </c>
      <c r="BO8" s="185">
        <v>1.0054073303773601</v>
      </c>
      <c r="BP8" s="185">
        <v>12042.4831096998</v>
      </c>
      <c r="BQ8" s="185">
        <v>1</v>
      </c>
      <c r="BR8" s="185">
        <v>0.15240000000000001</v>
      </c>
    </row>
    <row r="9" spans="1:70">
      <c r="A9" s="20" t="s">
        <v>611</v>
      </c>
      <c r="B9" s="185">
        <v>13789520</v>
      </c>
      <c r="C9" s="185">
        <v>608.621106065763</v>
      </c>
      <c r="D9" s="185">
        <v>85.147893581579396</v>
      </c>
      <c r="E9" s="185">
        <v>624.86627494838604</v>
      </c>
      <c r="F9" s="185">
        <v>2643264.3898665099</v>
      </c>
      <c r="G9" s="185">
        <v>1562686.9740257801</v>
      </c>
      <c r="H9" s="185">
        <v>2.2019594042733499E-5</v>
      </c>
      <c r="I9" s="185">
        <v>7.2223252690249804E-5</v>
      </c>
      <c r="J9" s="185">
        <v>0.49112124879375701</v>
      </c>
      <c r="K9" s="185">
        <v>7679.7516396704104</v>
      </c>
      <c r="L9" s="185">
        <v>6.5036382888884496E-3</v>
      </c>
      <c r="M9" s="185">
        <v>8</v>
      </c>
      <c r="N9" s="185">
        <v>3145.92</v>
      </c>
      <c r="O9" s="22">
        <v>2.8502295699234199E-6</v>
      </c>
      <c r="P9" s="22">
        <v>5.9847340050885496E-3</v>
      </c>
      <c r="Q9" s="22">
        <v>1.905E-3</v>
      </c>
      <c r="R9" s="185">
        <v>0.15240000000000001</v>
      </c>
      <c r="S9" s="23">
        <v>4882495.9148437502</v>
      </c>
      <c r="T9" s="185">
        <v>527.873770788711</v>
      </c>
      <c r="U9" s="186">
        <v>592.54290060549295</v>
      </c>
      <c r="V9" s="185">
        <v>0.03</v>
      </c>
      <c r="W9" s="22">
        <v>82978.5059072679</v>
      </c>
      <c r="X9" s="185">
        <v>3.1368633029053399E-2</v>
      </c>
      <c r="Y9" s="185">
        <v>5.6461472885750803</v>
      </c>
      <c r="Z9" s="185">
        <v>5.6461473058660498</v>
      </c>
      <c r="AA9" s="185">
        <v>-1.7290977538664301E-8</v>
      </c>
      <c r="AB9" s="185">
        <v>1.25667725740526E-5</v>
      </c>
      <c r="AC9" s="185">
        <v>682.29283585545602</v>
      </c>
      <c r="AD9" s="185">
        <v>2597.9956429087802</v>
      </c>
      <c r="AE9" s="185">
        <v>592.54290060549295</v>
      </c>
      <c r="AF9" s="25">
        <v>0</v>
      </c>
      <c r="AG9" s="185">
        <v>1.2637255214285401E-5</v>
      </c>
      <c r="AH9" s="185">
        <v>62.1031844149093</v>
      </c>
      <c r="AI9" s="185">
        <v>0.31525602258735702</v>
      </c>
      <c r="AJ9" s="185">
        <v>34.468802084031303</v>
      </c>
      <c r="AK9" s="185">
        <v>4.7638668361472396</v>
      </c>
      <c r="AL9" s="185">
        <v>1.1293680422758501</v>
      </c>
      <c r="AM9" s="185">
        <v>608.62110606026499</v>
      </c>
      <c r="AN9" s="185">
        <v>5.4976680985419096E-9</v>
      </c>
      <c r="AO9" s="185">
        <v>7.0482640232786797E-8</v>
      </c>
      <c r="AP9" s="185">
        <v>3.8238373383023201</v>
      </c>
      <c r="AQ9" s="185">
        <v>3.7294384946054998E-5</v>
      </c>
      <c r="AR9" s="185">
        <v>6.3538689272590996E-6</v>
      </c>
      <c r="AS9" s="185">
        <v>17.330523662606399</v>
      </c>
      <c r="AT9" s="185">
        <v>11.2123466019309</v>
      </c>
      <c r="AU9" s="185">
        <v>3.5347597935956201</v>
      </c>
      <c r="AV9" s="185">
        <v>0.289077544706697</v>
      </c>
      <c r="AW9" s="185">
        <v>7.5552867036788396E-3</v>
      </c>
      <c r="AX9" s="185">
        <v>0.28907753805640302</v>
      </c>
      <c r="AY9" s="185">
        <v>6.6502945927915399E-9</v>
      </c>
      <c r="AZ9" s="185">
        <v>1080577.4158407301</v>
      </c>
      <c r="BA9" s="185">
        <v>9.7531305980219205E-6</v>
      </c>
      <c r="BB9" s="23">
        <v>4879564.8780498998</v>
      </c>
      <c r="BC9" s="23">
        <v>-2931.0367938550198</v>
      </c>
      <c r="BD9" s="67">
        <v>-6.0031525780576502E-2</v>
      </c>
      <c r="BE9" s="23">
        <v>4164600</v>
      </c>
      <c r="BF9" s="185">
        <v>1.1716767223862801</v>
      </c>
      <c r="BG9" s="185">
        <v>1</v>
      </c>
      <c r="BH9" s="185">
        <v>-2.7E-2</v>
      </c>
      <c r="BI9" s="185">
        <v>4.5999999999999999E-2</v>
      </c>
      <c r="BJ9" s="185">
        <v>5625</v>
      </c>
      <c r="BK9" s="185">
        <v>1.0342425455549999</v>
      </c>
      <c r="BL9" s="185">
        <v>80.747335277052002</v>
      </c>
      <c r="BM9" s="185">
        <v>4.8795648780498997</v>
      </c>
      <c r="BN9" s="185">
        <v>80.747335277052002</v>
      </c>
      <c r="BO9" s="185">
        <v>1.0342425455549999</v>
      </c>
      <c r="BP9" s="185">
        <v>1660.34533218049</v>
      </c>
      <c r="BQ9" s="185">
        <v>1</v>
      </c>
      <c r="BR9" s="185">
        <v>0.15240000000000001</v>
      </c>
    </row>
    <row r="10" spans="1:70">
      <c r="A10" s="20" t="s">
        <v>612</v>
      </c>
      <c r="B10" s="185">
        <v>13789520</v>
      </c>
      <c r="C10" s="185">
        <v>608.621106065763</v>
      </c>
      <c r="D10" s="185">
        <v>85.147893581579396</v>
      </c>
      <c r="E10" s="185">
        <v>624.86627494838604</v>
      </c>
      <c r="F10" s="185">
        <v>2643264.3898665099</v>
      </c>
      <c r="G10" s="185">
        <v>1562686.9740257801</v>
      </c>
      <c r="H10" s="185">
        <v>2.2019594042733499E-5</v>
      </c>
      <c r="I10" s="185">
        <v>7.2223252690249804E-5</v>
      </c>
      <c r="J10" s="185">
        <v>0.49112124879375701</v>
      </c>
      <c r="K10" s="185">
        <v>7679.7516396704104</v>
      </c>
      <c r="L10" s="185">
        <v>6.5036382888884496E-3</v>
      </c>
      <c r="M10" s="185">
        <v>9</v>
      </c>
      <c r="N10" s="185">
        <v>3145.92</v>
      </c>
      <c r="O10" s="22">
        <v>2.8502295699234199E-6</v>
      </c>
      <c r="P10" s="22">
        <v>5.9847340050885496E-3</v>
      </c>
      <c r="Q10" s="22">
        <v>1.905E-3</v>
      </c>
      <c r="R10" s="185">
        <v>0.15240000000000001</v>
      </c>
      <c r="S10" s="23">
        <v>4746579.86328125</v>
      </c>
      <c r="T10" s="185">
        <v>532.84871111815698</v>
      </c>
      <c r="U10" s="186">
        <v>595.71761970875104</v>
      </c>
      <c r="V10" s="185">
        <v>0.03</v>
      </c>
      <c r="W10" s="22">
        <v>82978.5059072679</v>
      </c>
      <c r="X10" s="185">
        <v>3.1368633029053399E-2</v>
      </c>
      <c r="Y10" s="185">
        <v>5.6461472885750803</v>
      </c>
      <c r="Z10" s="185">
        <v>5.6461473058660498</v>
      </c>
      <c r="AA10" s="185">
        <v>-1.7290977538664301E-8</v>
      </c>
      <c r="AB10" s="185">
        <v>1.25667725740526E-5</v>
      </c>
      <c r="AC10" s="185">
        <v>679.20280621902498</v>
      </c>
      <c r="AD10" s="185">
        <v>2597.9956429087802</v>
      </c>
      <c r="AE10" s="185">
        <v>595.71762052979898</v>
      </c>
      <c r="AF10" s="25">
        <v>8.21048047328077E-7</v>
      </c>
      <c r="AG10" s="185">
        <v>1.26356240808602E-5</v>
      </c>
      <c r="AH10" s="185">
        <v>62.1031844149093</v>
      </c>
      <c r="AI10" s="185">
        <v>0.31525602258735702</v>
      </c>
      <c r="AJ10" s="185">
        <v>34.464353078748601</v>
      </c>
      <c r="AK10" s="185">
        <v>4.5641501580041499</v>
      </c>
      <c r="AL10" s="185">
        <v>1.1293680422758501</v>
      </c>
      <c r="AM10" s="185">
        <v>608.62110606048805</v>
      </c>
      <c r="AN10" s="185">
        <v>5.2750692702829796E-9</v>
      </c>
      <c r="AO10" s="185">
        <v>6.8851506807555595E-8</v>
      </c>
      <c r="AP10" s="185">
        <v>3.8234610791399199</v>
      </c>
      <c r="AQ10" s="185">
        <v>3.73017254389747E-5</v>
      </c>
      <c r="AR10" s="185">
        <v>6.3522377938338702E-6</v>
      </c>
      <c r="AS10" s="185">
        <v>17.326074657323801</v>
      </c>
      <c r="AT10" s="185">
        <v>11.2110628621749</v>
      </c>
      <c r="AU10" s="185">
        <v>3.53435508690611</v>
      </c>
      <c r="AV10" s="185">
        <v>0.289105992233813</v>
      </c>
      <c r="AW10" s="185">
        <v>7.5552867036788396E-3</v>
      </c>
      <c r="AX10" s="185">
        <v>0.28910598559910999</v>
      </c>
      <c r="AY10" s="185">
        <v>6.63470273165601E-9</v>
      </c>
      <c r="AZ10" s="185">
        <v>1080577.4158407301</v>
      </c>
      <c r="BA10" s="185">
        <v>9.7560102396453907E-6</v>
      </c>
      <c r="BB10" s="23">
        <v>4765233.3649660004</v>
      </c>
      <c r="BC10" s="23">
        <v>18653.501684750401</v>
      </c>
      <c r="BD10" s="67">
        <v>0.39298826148593402</v>
      </c>
      <c r="BE10" s="23">
        <v>3943750</v>
      </c>
      <c r="BF10" s="185">
        <v>1.2083000608471599</v>
      </c>
      <c r="BG10" s="185">
        <v>1</v>
      </c>
      <c r="BH10" s="185">
        <v>-2.5999999999999999E-2</v>
      </c>
      <c r="BI10" s="185">
        <v>4.5999999999999999E-2</v>
      </c>
      <c r="BJ10" s="185">
        <v>5625</v>
      </c>
      <c r="BK10" s="185">
        <v>1.0366401828979299</v>
      </c>
      <c r="BL10" s="185">
        <v>75.772394947606003</v>
      </c>
      <c r="BM10" s="185">
        <v>4.7652333649659999</v>
      </c>
      <c r="BN10" s="185">
        <v>75.772394947606003</v>
      </c>
      <c r="BO10" s="185">
        <v>1.0366401828979299</v>
      </c>
      <c r="BP10" s="185">
        <v>1279.66424028751</v>
      </c>
      <c r="BQ10" s="185">
        <v>1</v>
      </c>
      <c r="BR10" s="185">
        <v>0.15240000000000001</v>
      </c>
    </row>
    <row r="11" spans="1:70">
      <c r="A11" s="20" t="s">
        <v>613</v>
      </c>
      <c r="B11" s="185">
        <v>13789520</v>
      </c>
      <c r="C11" s="185">
        <v>608.621106065763</v>
      </c>
      <c r="D11" s="185">
        <v>85.147893581579396</v>
      </c>
      <c r="E11" s="185">
        <v>624.86627494838604</v>
      </c>
      <c r="F11" s="185">
        <v>2643264.3898665099</v>
      </c>
      <c r="G11" s="185">
        <v>1562686.9740257801</v>
      </c>
      <c r="H11" s="185">
        <v>2.2019594042733499E-5</v>
      </c>
      <c r="I11" s="185">
        <v>7.2223252690249804E-5</v>
      </c>
      <c r="J11" s="185">
        <v>0.49112124879375701</v>
      </c>
      <c r="K11" s="185">
        <v>7679.7516396704104</v>
      </c>
      <c r="L11" s="185">
        <v>6.5036382888884496E-3</v>
      </c>
      <c r="M11" s="185">
        <v>10</v>
      </c>
      <c r="N11" s="185">
        <v>3634.08</v>
      </c>
      <c r="O11" s="22">
        <v>2.8502295699234199E-6</v>
      </c>
      <c r="P11" s="22">
        <v>5.9847340050885496E-3</v>
      </c>
      <c r="Q11" s="22">
        <v>1.905E-3</v>
      </c>
      <c r="R11" s="185">
        <v>0.15240000000000001</v>
      </c>
      <c r="S11" s="23">
        <v>4995306.7054687496</v>
      </c>
      <c r="T11" s="185">
        <v>541.31775243261598</v>
      </c>
      <c r="U11" s="186">
        <v>598.59346196388401</v>
      </c>
      <c r="V11" s="185">
        <v>0.03</v>
      </c>
      <c r="W11" s="22">
        <v>95854.480961844005</v>
      </c>
      <c r="X11" s="185">
        <v>2.9426133181738898E-2</v>
      </c>
      <c r="Y11" s="185">
        <v>5.8295281243322101</v>
      </c>
      <c r="Z11" s="185">
        <v>5.8295281357081601</v>
      </c>
      <c r="AA11" s="185">
        <v>-1.13759490716347E-8</v>
      </c>
      <c r="AB11" s="185">
        <v>1.0039048089484501E-5</v>
      </c>
      <c r="AC11" s="185">
        <v>672.36144214160299</v>
      </c>
      <c r="AD11" s="185">
        <v>2906.7255552095398</v>
      </c>
      <c r="AE11" s="185">
        <v>598.59346271665299</v>
      </c>
      <c r="AF11" s="25">
        <v>7.5276898314768904E-7</v>
      </c>
      <c r="AG11" s="185">
        <v>1.00996010858838E-5</v>
      </c>
      <c r="AH11" s="185">
        <v>77.740099231529001</v>
      </c>
      <c r="AI11" s="185">
        <v>0.35271912013770901</v>
      </c>
      <c r="AJ11" s="185">
        <v>30.820754408147302</v>
      </c>
      <c r="AK11" s="185">
        <v>4.1975784808652499</v>
      </c>
      <c r="AL11" s="185">
        <v>1.1293680422758501</v>
      </c>
      <c r="AM11" s="185">
        <v>608.62110606574402</v>
      </c>
      <c r="AN11" s="185">
        <v>1.9440449250396299E-11</v>
      </c>
      <c r="AO11" s="185">
        <v>6.0552996399293897E-8</v>
      </c>
      <c r="AP11" s="185">
        <v>4.06267155011939</v>
      </c>
      <c r="AQ11" s="185">
        <v>3.3038387506059397E-5</v>
      </c>
      <c r="AR11" s="185">
        <v>5.0800770411415298E-6</v>
      </c>
      <c r="AS11" s="185">
        <v>15.502771399390401</v>
      </c>
      <c r="AT11" s="185">
        <v>10.6550940395153</v>
      </c>
      <c r="AU11" s="185">
        <v>3.75825539460239</v>
      </c>
      <c r="AV11" s="185">
        <v>0.30441615551699902</v>
      </c>
      <c r="AW11" s="185">
        <v>6.0355899735690501E-3</v>
      </c>
      <c r="AX11" s="185">
        <v>0.30441612582561101</v>
      </c>
      <c r="AY11" s="185">
        <v>2.9691387348762499E-8</v>
      </c>
      <c r="AZ11" s="185">
        <v>1080577.4158407301</v>
      </c>
      <c r="BA11" s="185">
        <v>8.1321827517876894E-6</v>
      </c>
      <c r="BB11" s="23">
        <v>5027724.60422651</v>
      </c>
      <c r="BC11" s="23">
        <v>32417.898757758601</v>
      </c>
      <c r="BD11" s="67">
        <v>0.64896713393530303</v>
      </c>
      <c r="BE11" s="23">
        <v>4417000</v>
      </c>
      <c r="BF11" s="185">
        <v>1.13826683364875</v>
      </c>
      <c r="BG11" s="185">
        <v>1</v>
      </c>
      <c r="BH11" s="185">
        <v>1E-3</v>
      </c>
      <c r="BI11" s="185">
        <v>4.5999999999999999E-2</v>
      </c>
      <c r="BJ11" s="185">
        <v>5625</v>
      </c>
      <c r="BK11" s="185">
        <v>1.04029038447671</v>
      </c>
      <c r="BL11" s="185">
        <v>67.303353633146997</v>
      </c>
      <c r="BM11" s="185">
        <v>5.0277246042265098</v>
      </c>
      <c r="BN11" s="185">
        <v>67.303353633146997</v>
      </c>
      <c r="BO11" s="185">
        <v>1.04029038447671</v>
      </c>
      <c r="BP11" s="185">
        <v>745.47311961668299</v>
      </c>
      <c r="BQ11" s="185">
        <v>1</v>
      </c>
      <c r="BR11" s="185">
        <v>0.15240000000000001</v>
      </c>
    </row>
    <row r="12" spans="1:70">
      <c r="A12" s="20" t="s">
        <v>614</v>
      </c>
      <c r="B12" s="185">
        <v>13789520</v>
      </c>
      <c r="C12" s="185">
        <v>608.621106065763</v>
      </c>
      <c r="D12" s="185">
        <v>85.147893581579396</v>
      </c>
      <c r="E12" s="185">
        <v>624.86627494838604</v>
      </c>
      <c r="F12" s="185">
        <v>2643264.3898665099</v>
      </c>
      <c r="G12" s="185">
        <v>1562686.9740257801</v>
      </c>
      <c r="H12" s="185">
        <v>2.2019594042733499E-5</v>
      </c>
      <c r="I12" s="185">
        <v>7.2223252690249804E-5</v>
      </c>
      <c r="J12" s="185">
        <v>0.49112124879375701</v>
      </c>
      <c r="K12" s="185">
        <v>7679.7516396704104</v>
      </c>
      <c r="L12" s="185">
        <v>6.5036382888884496E-3</v>
      </c>
      <c r="M12" s="185">
        <v>11</v>
      </c>
      <c r="N12" s="185">
        <v>3851.04</v>
      </c>
      <c r="O12" s="22">
        <v>2.8502295699234199E-6</v>
      </c>
      <c r="P12" s="22">
        <v>5.9847340050885496E-3</v>
      </c>
      <c r="Q12" s="22">
        <v>1.905E-3</v>
      </c>
      <c r="R12" s="185">
        <v>0.15240000000000001</v>
      </c>
      <c r="S12" s="23">
        <v>5441965.21484375</v>
      </c>
      <c r="T12" s="185">
        <v>534.00031274747698</v>
      </c>
      <c r="U12" s="186">
        <v>592.88203913380698</v>
      </c>
      <c r="V12" s="185">
        <v>0.03</v>
      </c>
      <c r="W12" s="22">
        <v>101577.136541656</v>
      </c>
      <c r="X12" s="185">
        <v>2.8694843233965098E-2</v>
      </c>
      <c r="Y12" s="185">
        <v>5.9033437360973897</v>
      </c>
      <c r="Z12" s="185">
        <v>5.9033437630197296</v>
      </c>
      <c r="AA12" s="185">
        <v>-2.6922339912971402E-8</v>
      </c>
      <c r="AB12" s="185">
        <v>9.1675815598689404E-6</v>
      </c>
      <c r="AC12" s="185">
        <v>675.99184281199803</v>
      </c>
      <c r="AD12" s="185">
        <v>3041.7457153528198</v>
      </c>
      <c r="AE12" s="185">
        <v>592.88203913380596</v>
      </c>
      <c r="AF12" s="25">
        <v>0</v>
      </c>
      <c r="AG12" s="185">
        <v>9.2286584688538092E-6</v>
      </c>
      <c r="AH12" s="185">
        <v>85.130041065898297</v>
      </c>
      <c r="AI12" s="185">
        <v>0.36910325795259002</v>
      </c>
      <c r="AJ12" s="185">
        <v>29.471110085134399</v>
      </c>
      <c r="AK12" s="185">
        <v>4.4833522224376701</v>
      </c>
      <c r="AL12" s="185">
        <v>1.1293680422758501</v>
      </c>
      <c r="AM12" s="185">
        <v>608.621106058024</v>
      </c>
      <c r="AN12" s="185">
        <v>7.7393451647367295E-9</v>
      </c>
      <c r="AO12" s="185">
        <v>6.1076908984868695E-8</v>
      </c>
      <c r="AP12" s="185">
        <v>4.1622675261318598</v>
      </c>
      <c r="AQ12" s="185">
        <v>3.1476199342138399E-5</v>
      </c>
      <c r="AR12" s="185">
        <v>4.6448676889193398E-6</v>
      </c>
      <c r="AS12" s="185">
        <v>14.8330775760117</v>
      </c>
      <c r="AT12" s="185">
        <v>10.434298291444099</v>
      </c>
      <c r="AU12" s="185">
        <v>3.8513334938211399</v>
      </c>
      <c r="AV12" s="185">
        <v>0.31093403231071398</v>
      </c>
      <c r="AW12" s="185">
        <v>5.5116543771295797E-3</v>
      </c>
      <c r="AX12" s="185">
        <v>0.310934027944193</v>
      </c>
      <c r="AY12" s="185">
        <v>4.3665214222166096E-9</v>
      </c>
      <c r="AZ12" s="185">
        <v>1080577.4158407301</v>
      </c>
      <c r="BA12" s="185">
        <v>7.5622720415067401E-6</v>
      </c>
      <c r="BB12" s="23">
        <v>5453404.6702856198</v>
      </c>
      <c r="BC12" s="23">
        <v>11439.4554418689</v>
      </c>
      <c r="BD12" s="67">
        <v>0.21020816911262299</v>
      </c>
      <c r="BE12" s="23">
        <v>4858700</v>
      </c>
      <c r="BF12" s="185">
        <v>1.1223999568373499</v>
      </c>
      <c r="BG12" s="185">
        <v>1</v>
      </c>
      <c r="BH12" s="185">
        <v>-1.7999999999999999E-2</v>
      </c>
      <c r="BI12" s="185">
        <v>4.5999999999999999E-2</v>
      </c>
      <c r="BJ12" s="185">
        <v>5625</v>
      </c>
      <c r="BK12" s="185">
        <v>1.03717204763457</v>
      </c>
      <c r="BL12" s="185">
        <v>74.620793318286005</v>
      </c>
      <c r="BM12" s="185">
        <v>5.4534046702856198</v>
      </c>
      <c r="BN12" s="185">
        <v>74.620793318286005</v>
      </c>
      <c r="BO12" s="185">
        <v>1.03717204763457</v>
      </c>
      <c r="BP12" s="185">
        <v>1198.5993299874799</v>
      </c>
      <c r="BQ12" s="185">
        <v>1</v>
      </c>
      <c r="BR12" s="185">
        <v>0.15240000000000001</v>
      </c>
    </row>
    <row r="13" spans="1:70">
      <c r="A13" s="20" t="s">
        <v>615</v>
      </c>
      <c r="B13" s="185">
        <v>13789520</v>
      </c>
      <c r="C13" s="185">
        <v>608.621106065763</v>
      </c>
      <c r="D13" s="185">
        <v>85.147893581579396</v>
      </c>
      <c r="E13" s="185">
        <v>624.86627494838604</v>
      </c>
      <c r="F13" s="185">
        <v>2643264.3898665099</v>
      </c>
      <c r="G13" s="185">
        <v>1562686.9740257801</v>
      </c>
      <c r="H13" s="185">
        <v>2.2019594042733499E-5</v>
      </c>
      <c r="I13" s="185">
        <v>7.2223252690249804E-5</v>
      </c>
      <c r="J13" s="185">
        <v>0.49112124879375701</v>
      </c>
      <c r="K13" s="185">
        <v>7679.7516396704104</v>
      </c>
      <c r="L13" s="185">
        <v>6.5036382888884496E-3</v>
      </c>
      <c r="M13" s="185">
        <v>12</v>
      </c>
      <c r="N13" s="185">
        <v>3905.28</v>
      </c>
      <c r="O13" s="22">
        <v>2.8502295699234199E-6</v>
      </c>
      <c r="P13" s="22">
        <v>5.9847340050885496E-3</v>
      </c>
      <c r="Q13" s="22">
        <v>1.905E-3</v>
      </c>
      <c r="R13" s="185">
        <v>0.15240000000000001</v>
      </c>
      <c r="S13" s="23">
        <v>5526348.14453125</v>
      </c>
      <c r="T13" s="185">
        <v>532.84871111815698</v>
      </c>
      <c r="U13" s="186">
        <v>591.81297301260599</v>
      </c>
      <c r="V13" s="185">
        <v>0.03</v>
      </c>
      <c r="W13" s="22">
        <v>103007.800436608</v>
      </c>
      <c r="X13" s="185">
        <v>2.85224803085561E-2</v>
      </c>
      <c r="Y13" s="185">
        <v>5.9211539858301698</v>
      </c>
      <c r="Z13" s="185">
        <v>5.9211539940556204</v>
      </c>
      <c r="AA13" s="185">
        <v>-8.2254532074443903E-9</v>
      </c>
      <c r="AB13" s="185">
        <v>8.9685669488103606E-6</v>
      </c>
      <c r="AC13" s="185">
        <v>676.31325955753096</v>
      </c>
      <c r="AD13" s="185">
        <v>3075.3090688970001</v>
      </c>
      <c r="AE13" s="185">
        <v>591.81297301260599</v>
      </c>
      <c r="AF13" s="25">
        <v>0</v>
      </c>
      <c r="AG13" s="185">
        <v>9.0296211385037493E-6</v>
      </c>
      <c r="AH13" s="185">
        <v>87.019096709774402</v>
      </c>
      <c r="AI13" s="185">
        <v>0.37317603204361399</v>
      </c>
      <c r="AJ13" s="185">
        <v>29.153675355322399</v>
      </c>
      <c r="AK13" s="185">
        <v>4.5213585146521202</v>
      </c>
      <c r="AL13" s="185">
        <v>1.1293680422758501</v>
      </c>
      <c r="AM13" s="185">
        <v>608.62110606237104</v>
      </c>
      <c r="AN13" s="185">
        <v>3.3916194297489702E-9</v>
      </c>
      <c r="AO13" s="185">
        <v>6.1054189693390405E-8</v>
      </c>
      <c r="AP13" s="185">
        <v>4.1864391348360899</v>
      </c>
      <c r="AQ13" s="185">
        <v>3.1113774898250803E-5</v>
      </c>
      <c r="AR13" s="185">
        <v>4.5453376640985698E-6</v>
      </c>
      <c r="AS13" s="185">
        <v>14.675399621628801</v>
      </c>
      <c r="AT13" s="185">
        <v>10.380862984001</v>
      </c>
      <c r="AU13" s="185">
        <v>3.8738892575579298</v>
      </c>
      <c r="AV13" s="185">
        <v>0.31254987727815797</v>
      </c>
      <c r="AW13" s="185">
        <v>5.3920045278219499E-3</v>
      </c>
      <c r="AX13" s="185">
        <v>0.31254987244742999</v>
      </c>
      <c r="AY13" s="185">
        <v>4.8307280398063296E-9</v>
      </c>
      <c r="AZ13" s="185">
        <v>1080577.4158407301</v>
      </c>
      <c r="BA13" s="185">
        <v>7.4320380390455498E-6</v>
      </c>
      <c r="BB13" s="23">
        <v>5546902.3455865001</v>
      </c>
      <c r="BC13" s="23">
        <v>20554.201055249199</v>
      </c>
      <c r="BD13" s="67">
        <v>0.371930984398606</v>
      </c>
      <c r="BE13" s="23">
        <v>4890250</v>
      </c>
      <c r="BF13" s="185">
        <v>1.13427786832708</v>
      </c>
      <c r="BG13" s="185">
        <v>1</v>
      </c>
      <c r="BH13" s="185">
        <v>-2.5999999999999999E-2</v>
      </c>
      <c r="BI13" s="185">
        <v>4.5999999999999999E-2</v>
      </c>
      <c r="BJ13" s="185">
        <v>5625</v>
      </c>
      <c r="BK13" s="185">
        <v>1.0366401828979299</v>
      </c>
      <c r="BL13" s="185">
        <v>75.772394947606003</v>
      </c>
      <c r="BM13" s="185">
        <v>5.5469023455865001</v>
      </c>
      <c r="BN13" s="185">
        <v>75.772394947606003</v>
      </c>
      <c r="BO13" s="185">
        <v>1.0366401828979299</v>
      </c>
      <c r="BP13" s="185">
        <v>1279.66424028751</v>
      </c>
      <c r="BQ13" s="185">
        <v>1</v>
      </c>
      <c r="BR13" s="185">
        <v>0.15240000000000001</v>
      </c>
    </row>
    <row r="14" spans="1:70">
      <c r="A14" s="20" t="s">
        <v>616</v>
      </c>
      <c r="B14" s="185">
        <v>13789520</v>
      </c>
      <c r="C14" s="185">
        <v>608.621106065763</v>
      </c>
      <c r="D14" s="185">
        <v>85.147893581579396</v>
      </c>
      <c r="E14" s="185">
        <v>624.86627494838604</v>
      </c>
      <c r="F14" s="185">
        <v>2643264.3898665099</v>
      </c>
      <c r="G14" s="185">
        <v>1562686.9740257801</v>
      </c>
      <c r="H14" s="185">
        <v>2.2019594042733499E-5</v>
      </c>
      <c r="I14" s="185">
        <v>7.2223252690249804E-5</v>
      </c>
      <c r="J14" s="185">
        <v>0.49112124879375701</v>
      </c>
      <c r="K14" s="185">
        <v>7679.7516396704104</v>
      </c>
      <c r="L14" s="185">
        <v>6.5036382888884496E-3</v>
      </c>
      <c r="M14" s="185">
        <v>13</v>
      </c>
      <c r="N14" s="185">
        <v>3918.84</v>
      </c>
      <c r="O14" s="22">
        <v>2.8502295699234199E-6</v>
      </c>
      <c r="P14" s="22">
        <v>5.9847340050885496E-3</v>
      </c>
      <c r="Q14" s="22">
        <v>1.905E-3</v>
      </c>
      <c r="R14" s="185">
        <v>0.15240000000000001</v>
      </c>
      <c r="S14" s="23">
        <v>5712735.64453125</v>
      </c>
      <c r="T14" s="185">
        <v>527.29080640581196</v>
      </c>
      <c r="U14" s="186">
        <v>588.03284988775397</v>
      </c>
      <c r="V14" s="185">
        <v>0.03</v>
      </c>
      <c r="W14" s="22">
        <v>103365.466410347</v>
      </c>
      <c r="X14" s="185">
        <v>2.8480000643945399E-2</v>
      </c>
      <c r="Y14" s="185">
        <v>5.9255682222598498</v>
      </c>
      <c r="Z14" s="185">
        <v>5.9255682336923297</v>
      </c>
      <c r="AA14" s="185">
        <v>-1.1432471858086E-8</v>
      </c>
      <c r="AB14" s="185">
        <v>8.9198928738435904E-6</v>
      </c>
      <c r="AC14" s="185">
        <v>679.47034648622696</v>
      </c>
      <c r="AD14" s="185">
        <v>3083.68832733613</v>
      </c>
      <c r="AE14" s="185">
        <v>588.03285070944003</v>
      </c>
      <c r="AF14" s="25">
        <v>8.2168560311402004E-7</v>
      </c>
      <c r="AG14" s="185">
        <v>8.9826098083697801E-6</v>
      </c>
      <c r="AH14" s="185">
        <v>87.493942551164693</v>
      </c>
      <c r="AI14" s="185">
        <v>0.374192820387721</v>
      </c>
      <c r="AJ14" s="185">
        <v>29.080912351795199</v>
      </c>
      <c r="AK14" s="185">
        <v>4.7362616911595099</v>
      </c>
      <c r="AL14" s="185">
        <v>1.1293680422758501</v>
      </c>
      <c r="AM14" s="185">
        <v>608.62110606078897</v>
      </c>
      <c r="AN14" s="185">
        <v>4.9735717766452597E-9</v>
      </c>
      <c r="AO14" s="185">
        <v>6.2716934526193004E-8</v>
      </c>
      <c r="AP14" s="185">
        <v>4.1930835104734099</v>
      </c>
      <c r="AQ14" s="185">
        <v>3.1015247018437403E-5</v>
      </c>
      <c r="AR14" s="185">
        <v>4.5226633714479899E-6</v>
      </c>
      <c r="AS14" s="185">
        <v>14.6419782120786</v>
      </c>
      <c r="AT14" s="185">
        <v>10.3694631159031</v>
      </c>
      <c r="AU14" s="185">
        <v>3.88017864924625</v>
      </c>
      <c r="AV14" s="185">
        <v>0.31290486122716199</v>
      </c>
      <c r="AW14" s="185">
        <v>5.3627411199546303E-3</v>
      </c>
      <c r="AX14" s="185">
        <v>0.31290485627398601</v>
      </c>
      <c r="AY14" s="185">
        <v>4.9531760359933197E-9</v>
      </c>
      <c r="AZ14" s="185">
        <v>1080577.4158407301</v>
      </c>
      <c r="BA14" s="185">
        <v>7.3967634894387699E-6</v>
      </c>
      <c r="BB14" s="23">
        <v>5725139.35943757</v>
      </c>
      <c r="BC14" s="23">
        <v>12403.7149063181</v>
      </c>
      <c r="BD14" s="67">
        <v>0.217123908371151</v>
      </c>
      <c r="BE14" s="23">
        <v>5426600</v>
      </c>
      <c r="BF14" s="185">
        <v>1.0550140713223</v>
      </c>
      <c r="BG14" s="185">
        <v>1</v>
      </c>
      <c r="BH14" s="185">
        <v>-1.2E-2</v>
      </c>
      <c r="BI14" s="185">
        <v>4.5999999999999999E-2</v>
      </c>
      <c r="BJ14" s="185">
        <v>5625</v>
      </c>
      <c r="BK14" s="185">
        <v>1.03395250111465</v>
      </c>
      <c r="BL14" s="185">
        <v>81.330299659950995</v>
      </c>
      <c r="BM14" s="185">
        <v>5.7251393594375699</v>
      </c>
      <c r="BN14" s="185">
        <v>81.330299659950995</v>
      </c>
      <c r="BO14" s="185">
        <v>1.03395250111465</v>
      </c>
      <c r="BP14" s="185">
        <v>1708.19366998135</v>
      </c>
      <c r="BQ14" s="185">
        <v>1</v>
      </c>
      <c r="BR14" s="185">
        <v>0.15240000000000001</v>
      </c>
    </row>
    <row r="15" spans="1:70">
      <c r="A15" s="20" t="s">
        <v>617</v>
      </c>
      <c r="B15" s="185">
        <v>13789520</v>
      </c>
      <c r="C15" s="185">
        <v>608.621106065763</v>
      </c>
      <c r="D15" s="185">
        <v>85.147893581579396</v>
      </c>
      <c r="E15" s="185">
        <v>624.86627494838604</v>
      </c>
      <c r="F15" s="185">
        <v>2643264.3898665099</v>
      </c>
      <c r="G15" s="185">
        <v>1562686.9740257801</v>
      </c>
      <c r="H15" s="185">
        <v>2.2019594042733499E-5</v>
      </c>
      <c r="I15" s="185">
        <v>7.2223252690249804E-5</v>
      </c>
      <c r="J15" s="185">
        <v>0.49112124879375701</v>
      </c>
      <c r="K15" s="185">
        <v>7679.7516396704104</v>
      </c>
      <c r="L15" s="185">
        <v>6.5036382888884496E-3</v>
      </c>
      <c r="M15" s="185">
        <v>14</v>
      </c>
      <c r="N15" s="185">
        <v>2752.68</v>
      </c>
      <c r="O15" s="22">
        <v>1.6417322322758899E-5</v>
      </c>
      <c r="P15" s="22">
        <v>1.4363361612212499E-2</v>
      </c>
      <c r="Q15" s="22">
        <v>4.5719999999999997E-3</v>
      </c>
      <c r="R15" s="185">
        <v>0.29527500000000001</v>
      </c>
      <c r="S15" s="23">
        <v>1533516.19140625</v>
      </c>
      <c r="T15" s="185">
        <v>601.93187912108897</v>
      </c>
      <c r="U15" s="186">
        <v>620.67172051075704</v>
      </c>
      <c r="V15" s="185">
        <v>0.03</v>
      </c>
      <c r="W15" s="22">
        <v>174254.862405263</v>
      </c>
      <c r="X15" s="185">
        <v>2.71585731940364E-2</v>
      </c>
      <c r="Y15" s="185">
        <v>6.0680133133750997</v>
      </c>
      <c r="Z15" s="185">
        <v>6.0680133207565996</v>
      </c>
      <c r="AA15" s="185">
        <v>-7.3815025203316501E-9</v>
      </c>
      <c r="AB15" s="185">
        <v>1.8958164748989801E-5</v>
      </c>
      <c r="AC15" s="185">
        <v>628.32811031562903</v>
      </c>
      <c r="AD15" s="185">
        <v>5076.4883207283001</v>
      </c>
      <c r="AE15" s="185">
        <v>620.67172080473597</v>
      </c>
      <c r="AF15" s="25">
        <v>2.9397904199868203E-7</v>
      </c>
      <c r="AG15" s="185">
        <v>1.8989985140568799E-5</v>
      </c>
      <c r="AH15" s="185">
        <v>41.1662523772615</v>
      </c>
      <c r="AI15" s="185">
        <v>0.25667118949182999</v>
      </c>
      <c r="AJ15" s="185">
        <v>42.1707951779971</v>
      </c>
      <c r="AK15" s="185">
        <v>1.2340884924659701</v>
      </c>
      <c r="AL15" s="185">
        <v>1.1293680422758501</v>
      </c>
      <c r="AM15" s="185">
        <v>608.62110606347198</v>
      </c>
      <c r="AN15" s="185">
        <v>2.2911308406037299E-9</v>
      </c>
      <c r="AO15" s="185">
        <v>3.1820391579038703E-8</v>
      </c>
      <c r="AP15" s="185">
        <v>3.3966718379371001</v>
      </c>
      <c r="AQ15" s="185">
        <v>4.7264502123543401E-5</v>
      </c>
      <c r="AR15" s="185">
        <v>9.5109027660739205E-6</v>
      </c>
      <c r="AS15" s="185">
        <v>21.120729138913699</v>
      </c>
      <c r="AT15" s="185">
        <v>12.201274909324701</v>
      </c>
      <c r="AU15" s="185">
        <v>3.1317157442932002</v>
      </c>
      <c r="AV15" s="185">
        <v>0.26495609364389899</v>
      </c>
      <c r="AW15" s="185">
        <v>1.13978644246288E-2</v>
      </c>
      <c r="AX15" s="185">
        <v>0.26495608484974698</v>
      </c>
      <c r="AY15" s="185">
        <v>8.7941519066880907E-9</v>
      </c>
      <c r="AZ15" s="185">
        <v>1080577.4158407301</v>
      </c>
      <c r="BA15" s="185">
        <v>1.3914945092914399E-5</v>
      </c>
      <c r="BB15" s="23">
        <v>1544070.0352056799</v>
      </c>
      <c r="BC15" s="23">
        <v>10553.8437994265</v>
      </c>
      <c r="BD15" s="67">
        <v>0.68821208791727695</v>
      </c>
      <c r="BE15" s="23">
        <v>2075990</v>
      </c>
      <c r="BF15" s="185">
        <v>0.74377527599154003</v>
      </c>
      <c r="BG15" s="185">
        <v>1</v>
      </c>
      <c r="BH15" s="185">
        <v>0.13700000000000001</v>
      </c>
      <c r="BI15" s="185">
        <v>4.5999999999999999E-2</v>
      </c>
      <c r="BJ15" s="185">
        <v>5625</v>
      </c>
      <c r="BK15" s="185">
        <v>1.03776481401221</v>
      </c>
      <c r="BL15" s="185">
        <v>6.6892269446740302</v>
      </c>
      <c r="BM15" s="185">
        <v>1.54407003520568</v>
      </c>
      <c r="BN15" s="185">
        <v>6.6892269446740302</v>
      </c>
      <c r="BO15" s="185">
        <v>1.03776481401221</v>
      </c>
      <c r="BP15" s="185">
        <v>1109.6076015434301</v>
      </c>
      <c r="BQ15" s="185">
        <v>1</v>
      </c>
      <c r="BR15" s="185">
        <v>0.29527500000000001</v>
      </c>
    </row>
    <row r="16" spans="1:70">
      <c r="A16" s="20" t="s">
        <v>618</v>
      </c>
      <c r="B16" s="185">
        <v>13789520</v>
      </c>
      <c r="C16" s="185">
        <v>608.621106065763</v>
      </c>
      <c r="D16" s="185">
        <v>85.147893581579396</v>
      </c>
      <c r="E16" s="185">
        <v>624.86627494838604</v>
      </c>
      <c r="F16" s="185">
        <v>2643264.3898665099</v>
      </c>
      <c r="G16" s="185">
        <v>1562686.9740257801</v>
      </c>
      <c r="H16" s="185">
        <v>2.2019594042733499E-5</v>
      </c>
      <c r="I16" s="185">
        <v>7.2223252690249804E-5</v>
      </c>
      <c r="J16" s="185">
        <v>0.49112124879375701</v>
      </c>
      <c r="K16" s="185">
        <v>7679.7516396704104</v>
      </c>
      <c r="L16" s="185">
        <v>6.5036382888884496E-3</v>
      </c>
      <c r="M16" s="185">
        <v>15</v>
      </c>
      <c r="N16" s="185">
        <v>3403.56</v>
      </c>
      <c r="O16" s="22">
        <v>1.6417322322758899E-5</v>
      </c>
      <c r="P16" s="22">
        <v>1.4363361612212499E-2</v>
      </c>
      <c r="Q16" s="22">
        <v>4.5719999999999997E-3</v>
      </c>
      <c r="R16" s="185">
        <v>0.29527500000000001</v>
      </c>
      <c r="S16" s="23">
        <v>2296499.85546875</v>
      </c>
      <c r="T16" s="185">
        <v>594.22932005256598</v>
      </c>
      <c r="U16" s="186">
        <v>616.92620644656199</v>
      </c>
      <c r="V16" s="185">
        <v>0.03</v>
      </c>
      <c r="W16" s="22">
        <v>215457.98257990601</v>
      </c>
      <c r="X16" s="185">
        <v>2.48435621330972E-2</v>
      </c>
      <c r="Y16" s="185">
        <v>6.3444366739096001</v>
      </c>
      <c r="Z16" s="185">
        <v>6.3444367045684302</v>
      </c>
      <c r="AA16" s="185">
        <v>-3.0658828364948898E-8</v>
      </c>
      <c r="AB16" s="185">
        <v>1.3556076460718E-5</v>
      </c>
      <c r="AC16" s="185">
        <v>635.350883107193</v>
      </c>
      <c r="AD16" s="185">
        <v>6003.3620151630303</v>
      </c>
      <c r="AE16" s="185">
        <v>616.92620681454196</v>
      </c>
      <c r="AF16" s="25">
        <v>3.6798064684262499E-7</v>
      </c>
      <c r="AG16" s="185">
        <v>1.35919060063334E-5</v>
      </c>
      <c r="AH16" s="185">
        <v>57.570979105061902</v>
      </c>
      <c r="AI16" s="185">
        <v>0.303534642853448</v>
      </c>
      <c r="AJ16" s="185">
        <v>35.6942835660927</v>
      </c>
      <c r="AK16" s="185">
        <v>1.7187322309808799</v>
      </c>
      <c r="AL16" s="185">
        <v>1.1293680422758501</v>
      </c>
      <c r="AM16" s="185">
        <v>608.62110605951398</v>
      </c>
      <c r="AN16" s="185">
        <v>6.2485696616931802E-9</v>
      </c>
      <c r="AO16" s="185">
        <v>3.5829545615413999E-8</v>
      </c>
      <c r="AP16" s="185">
        <v>3.7367290317838302</v>
      </c>
      <c r="AQ16" s="185">
        <v>3.9053418556095402E-5</v>
      </c>
      <c r="AR16" s="185">
        <v>6.8138677759744002E-6</v>
      </c>
      <c r="AS16" s="185">
        <v>17.894188531333398</v>
      </c>
      <c r="AT16" s="185">
        <v>11.3723799853912</v>
      </c>
      <c r="AU16" s="185">
        <v>3.4519112972594299</v>
      </c>
      <c r="AV16" s="185">
        <v>0.28481773452439502</v>
      </c>
      <c r="AW16" s="185">
        <v>8.1500674603747492E-3</v>
      </c>
      <c r="AX16" s="185">
        <v>0.28481773189449799</v>
      </c>
      <c r="AY16" s="185">
        <v>2.6298971333993401E-9</v>
      </c>
      <c r="AZ16" s="185">
        <v>1080577.4158407301</v>
      </c>
      <c r="BA16" s="185">
        <v>1.04512310697177E-5</v>
      </c>
      <c r="BB16" s="23">
        <v>2314817.8517901502</v>
      </c>
      <c r="BC16" s="23">
        <v>18317.996321398801</v>
      </c>
      <c r="BD16" s="67">
        <v>0.79764848570651403</v>
      </c>
      <c r="BE16" s="23">
        <v>2161175</v>
      </c>
      <c r="BF16" s="185">
        <v>1.0710922770206699</v>
      </c>
      <c r="BG16" s="185">
        <v>1</v>
      </c>
      <c r="BH16" s="185">
        <v>6.0999999999999999E-2</v>
      </c>
      <c r="BI16" s="185">
        <v>4.5999999999999999E-2</v>
      </c>
      <c r="BJ16" s="185">
        <v>5625</v>
      </c>
      <c r="BK16" s="185">
        <v>1.0409379773799401</v>
      </c>
      <c r="BL16" s="185">
        <v>14.391786013197001</v>
      </c>
      <c r="BM16" s="185">
        <v>2.3148178517901501</v>
      </c>
      <c r="BN16" s="185">
        <v>14.391786013197001</v>
      </c>
      <c r="BO16" s="185">
        <v>1.0409379773799401</v>
      </c>
      <c r="BP16" s="185">
        <v>655.78062359389196</v>
      </c>
      <c r="BQ16" s="185">
        <v>1</v>
      </c>
      <c r="BR16" s="185">
        <v>0.29527500000000001</v>
      </c>
    </row>
    <row r="17" spans="1:70">
      <c r="A17" s="20" t="s">
        <v>619</v>
      </c>
      <c r="B17" s="185">
        <v>13789520</v>
      </c>
      <c r="C17" s="185">
        <v>608.621106065763</v>
      </c>
      <c r="D17" s="185">
        <v>85.147893581579396</v>
      </c>
      <c r="E17" s="185">
        <v>624.86627494838604</v>
      </c>
      <c r="F17" s="185">
        <v>2643264.3898665099</v>
      </c>
      <c r="G17" s="185">
        <v>1562686.9740257801</v>
      </c>
      <c r="H17" s="185">
        <v>2.2019594042733499E-5</v>
      </c>
      <c r="I17" s="185">
        <v>7.2223252690249804E-5</v>
      </c>
      <c r="J17" s="185">
        <v>0.49112124879375701</v>
      </c>
      <c r="K17" s="185">
        <v>7679.7516396704104</v>
      </c>
      <c r="L17" s="185">
        <v>6.5036382888884496E-3</v>
      </c>
      <c r="M17" s="185">
        <v>16</v>
      </c>
      <c r="N17" s="185">
        <v>3403.56</v>
      </c>
      <c r="O17" s="22">
        <v>1.6417322322758899E-5</v>
      </c>
      <c r="P17" s="22">
        <v>1.4363361612212499E-2</v>
      </c>
      <c r="Q17" s="22">
        <v>4.5719999999999997E-3</v>
      </c>
      <c r="R17" s="185">
        <v>0.29527500000000001</v>
      </c>
      <c r="S17" s="23">
        <v>1752743.46921875</v>
      </c>
      <c r="T17" s="185">
        <v>602.50136996683705</v>
      </c>
      <c r="U17" s="186">
        <v>619.82417506257502</v>
      </c>
      <c r="V17" s="185">
        <v>0.03</v>
      </c>
      <c r="W17" s="22">
        <v>215457.98257990601</v>
      </c>
      <c r="X17" s="185">
        <v>2.48435621330972E-2</v>
      </c>
      <c r="Y17" s="185">
        <v>6.3444366739096001</v>
      </c>
      <c r="Z17" s="185">
        <v>6.3444367045684302</v>
      </c>
      <c r="AA17" s="185">
        <v>-3.0658828364948898E-8</v>
      </c>
      <c r="AB17" s="185">
        <v>1.3556076460718E-5</v>
      </c>
      <c r="AC17" s="185">
        <v>627.22137279542403</v>
      </c>
      <c r="AD17" s="185">
        <v>6003.3620151630303</v>
      </c>
      <c r="AE17" s="185">
        <v>619.82417506257502</v>
      </c>
      <c r="AF17" s="25">
        <v>0</v>
      </c>
      <c r="AG17" s="185">
        <v>1.35835129086412E-5</v>
      </c>
      <c r="AH17" s="185">
        <v>57.570979105061902</v>
      </c>
      <c r="AI17" s="185">
        <v>0.303534642853448</v>
      </c>
      <c r="AJ17" s="185">
        <v>35.672242094581399</v>
      </c>
      <c r="AK17" s="185">
        <v>1.1961211857368399</v>
      </c>
      <c r="AL17" s="185">
        <v>1.1293680422758501</v>
      </c>
      <c r="AM17" s="185">
        <v>608.62110606150395</v>
      </c>
      <c r="AN17" s="185">
        <v>4.2592773752403396E-9</v>
      </c>
      <c r="AO17" s="185">
        <v>2.7436447923217299E-8</v>
      </c>
      <c r="AP17" s="185">
        <v>3.7349909962936398</v>
      </c>
      <c r="AQ17" s="185">
        <v>3.9089773139142901E-5</v>
      </c>
      <c r="AR17" s="185">
        <v>6.8054746782822002E-6</v>
      </c>
      <c r="AS17" s="185">
        <v>17.872147059822002</v>
      </c>
      <c r="AT17" s="185">
        <v>11.366217353984499</v>
      </c>
      <c r="AU17" s="185">
        <v>3.4500407251363701</v>
      </c>
      <c r="AV17" s="185">
        <v>0.28495027115727101</v>
      </c>
      <c r="AW17" s="185">
        <v>8.1500674603747492E-3</v>
      </c>
      <c r="AX17" s="185">
        <v>0.284950268579796</v>
      </c>
      <c r="AY17" s="185">
        <v>2.57747445608913E-9</v>
      </c>
      <c r="AZ17" s="185">
        <v>1080577.4158407301</v>
      </c>
      <c r="BA17" s="185">
        <v>1.04658279438781E-5</v>
      </c>
      <c r="BB17" s="23">
        <v>1770097.8148254</v>
      </c>
      <c r="BC17" s="23">
        <v>17354.345606650699</v>
      </c>
      <c r="BD17" s="67">
        <v>0.99012467662401504</v>
      </c>
      <c r="BE17" s="23">
        <v>1687925</v>
      </c>
      <c r="BF17" s="185">
        <v>1.0486827405396599</v>
      </c>
      <c r="BG17" s="185">
        <v>1</v>
      </c>
      <c r="BH17" s="185">
        <v>7.9000000000000001E-2</v>
      </c>
      <c r="BI17" s="185">
        <v>4.5999999999999999E-2</v>
      </c>
      <c r="BJ17" s="185">
        <v>5625</v>
      </c>
      <c r="BK17" s="185">
        <v>1.0375087865309001</v>
      </c>
      <c r="BL17" s="185">
        <v>6.1197360989259604</v>
      </c>
      <c r="BM17" s="185">
        <v>1.7700978148254001</v>
      </c>
      <c r="BN17" s="185">
        <v>6.1197360989259604</v>
      </c>
      <c r="BO17" s="185">
        <v>1.0375087865309001</v>
      </c>
      <c r="BP17" s="185">
        <v>1147.8722820064199</v>
      </c>
      <c r="BQ17" s="185">
        <v>1</v>
      </c>
      <c r="BR17" s="185">
        <v>0.29527500000000001</v>
      </c>
    </row>
    <row r="18" spans="1:70">
      <c r="A18" s="20" t="s">
        <v>620</v>
      </c>
      <c r="B18" s="185">
        <v>13789520</v>
      </c>
      <c r="C18" s="185">
        <v>608.621106065763</v>
      </c>
      <c r="D18" s="185">
        <v>85.147893581579396</v>
      </c>
      <c r="E18" s="185">
        <v>624.86627494838604</v>
      </c>
      <c r="F18" s="185">
        <v>2643264.3898665099</v>
      </c>
      <c r="G18" s="185">
        <v>1562686.9740257801</v>
      </c>
      <c r="H18" s="185">
        <v>2.2019594042733499E-5</v>
      </c>
      <c r="I18" s="185">
        <v>7.2223252690249804E-5</v>
      </c>
      <c r="J18" s="185">
        <v>0.49112124879375701</v>
      </c>
      <c r="K18" s="185">
        <v>7679.7516396704104</v>
      </c>
      <c r="L18" s="185">
        <v>6.5036382888884496E-3</v>
      </c>
      <c r="M18" s="185">
        <v>17</v>
      </c>
      <c r="N18" s="185">
        <v>3403.56</v>
      </c>
      <c r="O18" s="22">
        <v>1.6417322322758899E-5</v>
      </c>
      <c r="P18" s="22">
        <v>1.4363361612212499E-2</v>
      </c>
      <c r="Q18" s="22">
        <v>4.5719999999999997E-3</v>
      </c>
      <c r="R18" s="185">
        <v>0.29527500000000001</v>
      </c>
      <c r="S18" s="23">
        <v>1791661.77734375</v>
      </c>
      <c r="T18" s="185">
        <v>601.93187912108897</v>
      </c>
      <c r="U18" s="186">
        <v>619.639323656736</v>
      </c>
      <c r="V18" s="185">
        <v>0.03</v>
      </c>
      <c r="W18" s="22">
        <v>215457.98257990601</v>
      </c>
      <c r="X18" s="185">
        <v>2.48435621330972E-2</v>
      </c>
      <c r="Y18" s="185">
        <v>6.3444366739096001</v>
      </c>
      <c r="Z18" s="185">
        <v>6.3444367045684302</v>
      </c>
      <c r="AA18" s="185">
        <v>-3.0658828364948898E-8</v>
      </c>
      <c r="AB18" s="185">
        <v>1.3556076460718E-5</v>
      </c>
      <c r="AC18" s="185">
        <v>627.77446331110195</v>
      </c>
      <c r="AD18" s="185">
        <v>6003.3620151630303</v>
      </c>
      <c r="AE18" s="185">
        <v>619.63932394496999</v>
      </c>
      <c r="AF18" s="25">
        <v>2.8823353659390699E-7</v>
      </c>
      <c r="AG18" s="185">
        <v>1.35838178852434E-5</v>
      </c>
      <c r="AH18" s="185">
        <v>57.570979105061902</v>
      </c>
      <c r="AI18" s="185">
        <v>0.303534642853448</v>
      </c>
      <c r="AJ18" s="185">
        <v>35.673043006632803</v>
      </c>
      <c r="AK18" s="185">
        <v>1.2316841484049199</v>
      </c>
      <c r="AL18" s="185">
        <v>1.1293680422758501</v>
      </c>
      <c r="AM18" s="185">
        <v>608.62110606137401</v>
      </c>
      <c r="AN18" s="185">
        <v>4.38922143075615E-9</v>
      </c>
      <c r="AO18" s="185">
        <v>2.7741424525459499E-8</v>
      </c>
      <c r="AP18" s="185">
        <v>3.73505418609964</v>
      </c>
      <c r="AQ18" s="185">
        <v>3.9088450505433301E-5</v>
      </c>
      <c r="AR18" s="185">
        <v>6.8057796548844398E-6</v>
      </c>
      <c r="AS18" s="185">
        <v>17.872947971873401</v>
      </c>
      <c r="AT18" s="185">
        <v>11.366441416069399</v>
      </c>
      <c r="AU18" s="185">
        <v>3.4501087357412601</v>
      </c>
      <c r="AV18" s="185">
        <v>0.28494545035837598</v>
      </c>
      <c r="AW18" s="185">
        <v>8.1500674603747492E-3</v>
      </c>
      <c r="AX18" s="185">
        <v>0.28494544777900099</v>
      </c>
      <c r="AY18" s="185">
        <v>2.5793754909742002E-9</v>
      </c>
      <c r="AZ18" s="185">
        <v>1080577.4158407301</v>
      </c>
      <c r="BA18" s="185">
        <v>1.0465296768894201E-5</v>
      </c>
      <c r="BB18" s="23">
        <v>1789864.6150422599</v>
      </c>
      <c r="BC18" s="23">
        <v>-1797.16230149381</v>
      </c>
      <c r="BD18" s="67">
        <v>-0.10030700683687099</v>
      </c>
      <c r="BE18" s="23">
        <v>1687925</v>
      </c>
      <c r="BF18" s="185">
        <v>1.06039345056342</v>
      </c>
      <c r="BG18" s="185">
        <v>1</v>
      </c>
      <c r="BH18" s="185">
        <v>7.4999999999999997E-2</v>
      </c>
      <c r="BI18" s="185">
        <v>4.5999999999999999E-2</v>
      </c>
      <c r="BJ18" s="185">
        <v>5625</v>
      </c>
      <c r="BK18" s="185">
        <v>1.03776481401221</v>
      </c>
      <c r="BL18" s="185">
        <v>6.6892269446740302</v>
      </c>
      <c r="BM18" s="185">
        <v>1.7898646150422599</v>
      </c>
      <c r="BN18" s="185">
        <v>6.6892269446740302</v>
      </c>
      <c r="BO18" s="185">
        <v>1.03776481401221</v>
      </c>
      <c r="BP18" s="185">
        <v>1109.6076015434301</v>
      </c>
      <c r="BQ18" s="185">
        <v>1</v>
      </c>
      <c r="BR18" s="185">
        <v>0.29527500000000001</v>
      </c>
    </row>
    <row r="19" spans="1:70">
      <c r="A19" s="20" t="s">
        <v>621</v>
      </c>
      <c r="B19" s="185">
        <v>13789520</v>
      </c>
      <c r="C19" s="185">
        <v>608.621106065763</v>
      </c>
      <c r="D19" s="185">
        <v>85.147893581579396</v>
      </c>
      <c r="E19" s="185">
        <v>624.86627494838604</v>
      </c>
      <c r="F19" s="185">
        <v>2643264.3898665099</v>
      </c>
      <c r="G19" s="185">
        <v>1562686.9740257801</v>
      </c>
      <c r="H19" s="185">
        <v>2.2019594042733499E-5</v>
      </c>
      <c r="I19" s="185">
        <v>7.2223252690249804E-5</v>
      </c>
      <c r="J19" s="185">
        <v>0.49112124879375701</v>
      </c>
      <c r="K19" s="185">
        <v>7679.7516396704104</v>
      </c>
      <c r="L19" s="185">
        <v>6.5036382888884496E-3</v>
      </c>
      <c r="M19" s="185">
        <v>18</v>
      </c>
      <c r="N19" s="185">
        <v>3403.56</v>
      </c>
      <c r="O19" s="22">
        <v>1.6417322322758899E-5</v>
      </c>
      <c r="P19" s="22">
        <v>1.4363361612212499E-2</v>
      </c>
      <c r="Q19" s="22">
        <v>4.5719999999999997E-3</v>
      </c>
      <c r="R19" s="185">
        <v>0.29527500000000001</v>
      </c>
      <c r="S19" s="23">
        <v>2190295.0382812498</v>
      </c>
      <c r="T19" s="185">
        <v>595.90081561821296</v>
      </c>
      <c r="U19" s="186">
        <v>617.54805305862396</v>
      </c>
      <c r="V19" s="185">
        <v>0.03</v>
      </c>
      <c r="W19" s="22">
        <v>215457.98257990601</v>
      </c>
      <c r="X19" s="185">
        <v>2.48435621330972E-2</v>
      </c>
      <c r="Y19" s="185">
        <v>6.3444366739096001</v>
      </c>
      <c r="Z19" s="185">
        <v>6.3444367045684302</v>
      </c>
      <c r="AA19" s="185">
        <v>-3.0658828364948898E-8</v>
      </c>
      <c r="AB19" s="185">
        <v>1.3556076460718E-5</v>
      </c>
      <c r="AC19" s="185">
        <v>633.69783229866096</v>
      </c>
      <c r="AD19" s="185">
        <v>6003.3620151630303</v>
      </c>
      <c r="AE19" s="185">
        <v>617.54805305862396</v>
      </c>
      <c r="AF19" s="25">
        <v>0</v>
      </c>
      <c r="AG19" s="185">
        <v>1.3590110725364099E-5</v>
      </c>
      <c r="AH19" s="185">
        <v>57.570979105061902</v>
      </c>
      <c r="AI19" s="185">
        <v>0.303534642853448</v>
      </c>
      <c r="AJ19" s="185">
        <v>35.6895689022356</v>
      </c>
      <c r="AK19" s="185">
        <v>1.6124748354457199</v>
      </c>
      <c r="AL19" s="185">
        <v>1.1293680422758501</v>
      </c>
      <c r="AM19" s="185">
        <v>608.62110605992598</v>
      </c>
      <c r="AN19" s="185">
        <v>5.8365685617900503E-9</v>
      </c>
      <c r="AO19" s="185">
        <v>3.4034264646138501E-8</v>
      </c>
      <c r="AP19" s="185">
        <v>3.7363574369649899</v>
      </c>
      <c r="AQ19" s="185">
        <v>3.9061186961488802E-5</v>
      </c>
      <c r="AR19" s="185">
        <v>6.8120724950051197E-6</v>
      </c>
      <c r="AS19" s="185">
        <v>17.889473867476202</v>
      </c>
      <c r="AT19" s="185">
        <v>11.3710624388998</v>
      </c>
      <c r="AU19" s="185">
        <v>3.4515113762557101</v>
      </c>
      <c r="AV19" s="185">
        <v>0.28484606070927398</v>
      </c>
      <c r="AW19" s="185">
        <v>8.1500674603747492E-3</v>
      </c>
      <c r="AX19" s="185">
        <v>0.28484605809060498</v>
      </c>
      <c r="AY19" s="185">
        <v>2.6186693369290001E-9</v>
      </c>
      <c r="AZ19" s="185">
        <v>1080577.4158407301</v>
      </c>
      <c r="BA19" s="185">
        <v>1.0454349622721801E-5</v>
      </c>
      <c r="BB19" s="23">
        <v>2198175.3009246201</v>
      </c>
      <c r="BC19" s="23">
        <v>7880.2626433693804</v>
      </c>
      <c r="BD19" s="67">
        <v>0.35978087452333002</v>
      </c>
      <c r="BE19" s="23">
        <v>2665975</v>
      </c>
      <c r="BF19" s="185">
        <v>0.82452960021178701</v>
      </c>
      <c r="BG19" s="185">
        <v>1</v>
      </c>
      <c r="BH19" s="185">
        <v>0.107</v>
      </c>
      <c r="BI19" s="185">
        <v>4.5999999999999999E-2</v>
      </c>
      <c r="BJ19" s="185">
        <v>5625</v>
      </c>
      <c r="BK19" s="185">
        <v>1.0402996295220199</v>
      </c>
      <c r="BL19" s="185">
        <v>12.720290447549999</v>
      </c>
      <c r="BM19" s="185">
        <v>2.1981753009246199</v>
      </c>
      <c r="BN19" s="185">
        <v>12.720290447549999</v>
      </c>
      <c r="BO19" s="185">
        <v>1.0402996295220199</v>
      </c>
      <c r="BP19" s="185">
        <v>744.182553266029</v>
      </c>
      <c r="BQ19" s="185">
        <v>1</v>
      </c>
      <c r="BR19" s="185">
        <v>0.29527500000000001</v>
      </c>
    </row>
    <row r="20" spans="1:70">
      <c r="A20" s="20" t="s">
        <v>622</v>
      </c>
      <c r="B20" s="185">
        <v>13789520</v>
      </c>
      <c r="C20" s="185">
        <v>608.621106065763</v>
      </c>
      <c r="D20" s="185">
        <v>85.147893581579396</v>
      </c>
      <c r="E20" s="185">
        <v>624.86627494838604</v>
      </c>
      <c r="F20" s="185">
        <v>2643264.3898665099</v>
      </c>
      <c r="G20" s="185">
        <v>1562686.9740257801</v>
      </c>
      <c r="H20" s="185">
        <v>2.2019594042733499E-5</v>
      </c>
      <c r="I20" s="185">
        <v>7.2223252690249804E-5</v>
      </c>
      <c r="J20" s="185">
        <v>0.49112124879375701</v>
      </c>
      <c r="K20" s="185">
        <v>7679.7516396704104</v>
      </c>
      <c r="L20" s="185">
        <v>6.5036382888884496E-3</v>
      </c>
      <c r="M20" s="185">
        <v>19</v>
      </c>
      <c r="N20" s="185">
        <v>3444.24</v>
      </c>
      <c r="O20" s="22">
        <v>1.6417322322758899E-5</v>
      </c>
      <c r="P20" s="22">
        <v>1.4363361612212499E-2</v>
      </c>
      <c r="Q20" s="22">
        <v>4.5719999999999997E-3</v>
      </c>
      <c r="R20" s="185">
        <v>0.29527500000000001</v>
      </c>
      <c r="S20" s="23">
        <v>2350934.27734375</v>
      </c>
      <c r="T20" s="185">
        <v>593.67847141905202</v>
      </c>
      <c r="U20" s="186">
        <v>616.638919249227</v>
      </c>
      <c r="V20" s="185">
        <v>0.03</v>
      </c>
      <c r="W20" s="22">
        <v>218033.177590821</v>
      </c>
      <c r="X20" s="185">
        <v>2.47226537432798E-2</v>
      </c>
      <c r="Y20" s="185">
        <v>6.3599317746615602</v>
      </c>
      <c r="Z20" s="185">
        <v>6.3599317991332303</v>
      </c>
      <c r="AA20" s="185">
        <v>-2.44716771291564E-8</v>
      </c>
      <c r="AB20" s="185">
        <v>1.3302485657419E-5</v>
      </c>
      <c r="AC20" s="185">
        <v>635.84429358945602</v>
      </c>
      <c r="AD20" s="185">
        <v>6060.3141614017104</v>
      </c>
      <c r="AE20" s="185">
        <v>616.638919249227</v>
      </c>
      <c r="AF20" s="25">
        <v>0</v>
      </c>
      <c r="AG20" s="185">
        <v>1.33380548411363E-5</v>
      </c>
      <c r="AH20" s="185">
        <v>58.668478565985303</v>
      </c>
      <c r="AI20" s="185">
        <v>0.30641418756933098</v>
      </c>
      <c r="AJ20" s="185">
        <v>35.359931163294398</v>
      </c>
      <c r="AK20" s="185">
        <v>1.7531108877300301</v>
      </c>
      <c r="AL20" s="185">
        <v>1.1293680422758501</v>
      </c>
      <c r="AM20" s="185">
        <v>608.62110606322506</v>
      </c>
      <c r="AN20" s="185">
        <v>2.53794496529736E-9</v>
      </c>
      <c r="AO20" s="185">
        <v>3.5569183717302898E-8</v>
      </c>
      <c r="AP20" s="185">
        <v>3.7563077870417798</v>
      </c>
      <c r="AQ20" s="185">
        <v>3.8647368421273698E-5</v>
      </c>
      <c r="AR20" s="185">
        <v>6.6868120124268098E-6</v>
      </c>
      <c r="AS20" s="185">
        <v>17.727113531732801</v>
      </c>
      <c r="AT20" s="185">
        <v>11.3254765273191</v>
      </c>
      <c r="AU20" s="185">
        <v>3.47028668895403</v>
      </c>
      <c r="AV20" s="185">
        <v>0.286021098087752</v>
      </c>
      <c r="AW20" s="185">
        <v>7.9976057831183597E-3</v>
      </c>
      <c r="AX20" s="185">
        <v>0.28602109468953602</v>
      </c>
      <c r="AY20" s="185">
        <v>3.3982159308720801E-9</v>
      </c>
      <c r="AZ20" s="185">
        <v>1080577.4158407301</v>
      </c>
      <c r="BA20" s="185">
        <v>1.0288658601032699E-5</v>
      </c>
      <c r="BB20" s="23">
        <v>2334307.76208454</v>
      </c>
      <c r="BC20" s="23">
        <v>-16626.515259213302</v>
      </c>
      <c r="BD20" s="67">
        <v>-0.70723011780657197</v>
      </c>
      <c r="BE20" s="23">
        <v>2688060</v>
      </c>
      <c r="BF20" s="185">
        <v>0.86839868235252804</v>
      </c>
      <c r="BG20" s="185">
        <v>1</v>
      </c>
      <c r="BH20" s="185">
        <v>9.2999999999999999E-2</v>
      </c>
      <c r="BI20" s="185">
        <v>4.5999999999999999E-2</v>
      </c>
      <c r="BJ20" s="185">
        <v>5625</v>
      </c>
      <c r="BK20" s="185">
        <v>1.04114160045421</v>
      </c>
      <c r="BL20" s="185">
        <v>14.942634646710999</v>
      </c>
      <c r="BM20" s="185">
        <v>2.3343077620845398</v>
      </c>
      <c r="BN20" s="185">
        <v>14.942634646710999</v>
      </c>
      <c r="BO20" s="185">
        <v>1.04114160045421</v>
      </c>
      <c r="BP20" s="185">
        <v>627.87155844820904</v>
      </c>
      <c r="BQ20" s="185">
        <v>1</v>
      </c>
      <c r="BR20" s="185">
        <v>0.29527500000000001</v>
      </c>
    </row>
    <row r="21" spans="1:70">
      <c r="A21" s="20" t="s">
        <v>623</v>
      </c>
      <c r="B21" s="185">
        <v>13789520</v>
      </c>
      <c r="C21" s="185">
        <v>608.621106065763</v>
      </c>
      <c r="D21" s="185">
        <v>85.147893581579396</v>
      </c>
      <c r="E21" s="185">
        <v>624.86627494838604</v>
      </c>
      <c r="F21" s="185">
        <v>2643264.3898665099</v>
      </c>
      <c r="G21" s="185">
        <v>1562686.9740257801</v>
      </c>
      <c r="H21" s="185">
        <v>2.2019594042733499E-5</v>
      </c>
      <c r="I21" s="185">
        <v>7.2223252690249804E-5</v>
      </c>
      <c r="J21" s="185">
        <v>0.49112124879375701</v>
      </c>
      <c r="K21" s="185">
        <v>7679.7516396704104</v>
      </c>
      <c r="L21" s="185">
        <v>6.5036382888884496E-3</v>
      </c>
      <c r="M21" s="185">
        <v>20</v>
      </c>
      <c r="N21" s="185">
        <v>3444.24</v>
      </c>
      <c r="O21" s="22">
        <v>1.6417322322758899E-5</v>
      </c>
      <c r="P21" s="22">
        <v>1.4363361612212499E-2</v>
      </c>
      <c r="Q21" s="22">
        <v>4.5719999999999997E-3</v>
      </c>
      <c r="R21" s="185">
        <v>0.29527500000000001</v>
      </c>
      <c r="S21" s="23">
        <v>2385779.55859375</v>
      </c>
      <c r="T21" s="185">
        <v>593.12482744566205</v>
      </c>
      <c r="U21" s="186">
        <v>616.42559242973596</v>
      </c>
      <c r="V21" s="185">
        <v>0.03</v>
      </c>
      <c r="W21" s="22">
        <v>218033.177590821</v>
      </c>
      <c r="X21" s="185">
        <v>2.47226537432798E-2</v>
      </c>
      <c r="Y21" s="185">
        <v>6.3599317746615602</v>
      </c>
      <c r="Z21" s="185">
        <v>6.3599317991332303</v>
      </c>
      <c r="AA21" s="185">
        <v>-2.44716771291564E-8</v>
      </c>
      <c r="AB21" s="185">
        <v>1.3302485657419E-5</v>
      </c>
      <c r="AC21" s="185">
        <v>636.39071363646804</v>
      </c>
      <c r="AD21" s="185">
        <v>6060.3141614017104</v>
      </c>
      <c r="AE21" s="185">
        <v>616.42559280868795</v>
      </c>
      <c r="AF21" s="25">
        <v>3.7895188143011198E-7</v>
      </c>
      <c r="AG21" s="185">
        <v>1.3338597135314901E-5</v>
      </c>
      <c r="AH21" s="185">
        <v>58.668478565985303</v>
      </c>
      <c r="AI21" s="185">
        <v>0.30641418756933098</v>
      </c>
      <c r="AJ21" s="185">
        <v>35.361368815564902</v>
      </c>
      <c r="AK21" s="185">
        <v>1.78828738123106</v>
      </c>
      <c r="AL21" s="185">
        <v>1.1293680422758501</v>
      </c>
      <c r="AM21" s="185">
        <v>608.62110606316799</v>
      </c>
      <c r="AN21" s="185">
        <v>2.59501575783361E-9</v>
      </c>
      <c r="AO21" s="185">
        <v>3.61114778959072E-8</v>
      </c>
      <c r="AP21" s="185">
        <v>3.7564232406676799</v>
      </c>
      <c r="AQ21" s="185">
        <v>3.8644992804917099E-5</v>
      </c>
      <c r="AR21" s="185">
        <v>6.6873543066054199E-6</v>
      </c>
      <c r="AS21" s="185">
        <v>17.728551184003301</v>
      </c>
      <c r="AT21" s="185">
        <v>11.3258820061849</v>
      </c>
      <c r="AU21" s="185">
        <v>3.4704109334312401</v>
      </c>
      <c r="AV21" s="185">
        <v>0.286012307236437</v>
      </c>
      <c r="AW21" s="185">
        <v>7.9976057831183597E-3</v>
      </c>
      <c r="AX21" s="185">
        <v>0.286012303834419</v>
      </c>
      <c r="AY21" s="185">
        <v>3.4020173345084E-9</v>
      </c>
      <c r="AZ21" s="185">
        <v>1080577.4158407301</v>
      </c>
      <c r="BA21" s="185">
        <v>1.02877099647718E-5</v>
      </c>
      <c r="BB21" s="23">
        <v>2370115.5681882999</v>
      </c>
      <c r="BC21" s="23">
        <v>-15663.9904054492</v>
      </c>
      <c r="BD21" s="67">
        <v>-0.656556484819662</v>
      </c>
      <c r="BE21" s="23">
        <v>2722765</v>
      </c>
      <c r="BF21" s="185">
        <v>0.87048113523873705</v>
      </c>
      <c r="BG21" s="185">
        <v>1</v>
      </c>
      <c r="BH21" s="185">
        <v>9.1999999999999998E-2</v>
      </c>
      <c r="BI21" s="185">
        <v>4.5999999999999999E-2</v>
      </c>
      <c r="BJ21" s="185">
        <v>5625</v>
      </c>
      <c r="BK21" s="185">
        <v>1.0413427827431501</v>
      </c>
      <c r="BL21" s="185">
        <v>15.496278620101</v>
      </c>
      <c r="BM21" s="185">
        <v>2.3701155681883002</v>
      </c>
      <c r="BN21" s="185">
        <v>15.496278620101</v>
      </c>
      <c r="BO21" s="185">
        <v>1.0413427827431501</v>
      </c>
      <c r="BP21" s="185">
        <v>600.43236146372203</v>
      </c>
      <c r="BQ21" s="185">
        <v>1</v>
      </c>
      <c r="BR21" s="185">
        <v>0.29527500000000001</v>
      </c>
    </row>
    <row r="22" spans="1:70">
      <c r="A22" s="20" t="s">
        <v>624</v>
      </c>
      <c r="B22" s="185">
        <v>13789520</v>
      </c>
      <c r="C22" s="185">
        <v>608.621106065763</v>
      </c>
      <c r="D22" s="185">
        <v>85.147893581579396</v>
      </c>
      <c r="E22" s="185">
        <v>624.86627494838604</v>
      </c>
      <c r="F22" s="185">
        <v>2643264.3898665099</v>
      </c>
      <c r="G22" s="185">
        <v>1562686.9740257801</v>
      </c>
      <c r="H22" s="185">
        <v>2.2019594042733499E-5</v>
      </c>
      <c r="I22" s="185">
        <v>7.2223252690249804E-5</v>
      </c>
      <c r="J22" s="185">
        <v>0.49112124879375701</v>
      </c>
      <c r="K22" s="185">
        <v>7679.7516396704104</v>
      </c>
      <c r="L22" s="185">
        <v>6.5036382888884496E-3</v>
      </c>
      <c r="M22" s="185">
        <v>21</v>
      </c>
      <c r="N22" s="185">
        <v>3444.24</v>
      </c>
      <c r="O22" s="22">
        <v>1.6417322322758899E-5</v>
      </c>
      <c r="P22" s="22">
        <v>1.4363361612212499E-2</v>
      </c>
      <c r="Q22" s="22">
        <v>4.5719999999999997E-3</v>
      </c>
      <c r="R22" s="185">
        <v>0.29527500000000001</v>
      </c>
      <c r="S22" s="23">
        <v>2139277.31640625</v>
      </c>
      <c r="T22" s="185">
        <v>596.97613648179595</v>
      </c>
      <c r="U22" s="186">
        <v>617.86943226253595</v>
      </c>
      <c r="V22" s="185">
        <v>0.03</v>
      </c>
      <c r="W22" s="22">
        <v>218033.177590821</v>
      </c>
      <c r="X22" s="185">
        <v>2.47226537432798E-2</v>
      </c>
      <c r="Y22" s="185">
        <v>6.3599317746615602</v>
      </c>
      <c r="Z22" s="185">
        <v>6.3599317991332303</v>
      </c>
      <c r="AA22" s="185">
        <v>-2.44716771291564E-8</v>
      </c>
      <c r="AB22" s="185">
        <v>1.3302485657419E-5</v>
      </c>
      <c r="AC22" s="185">
        <v>632.59073621566097</v>
      </c>
      <c r="AD22" s="185">
        <v>6060.3141614017104</v>
      </c>
      <c r="AE22" s="185">
        <v>617.86943226253595</v>
      </c>
      <c r="AF22" s="25">
        <v>0</v>
      </c>
      <c r="AG22" s="185">
        <v>1.3334909922903401E-5</v>
      </c>
      <c r="AH22" s="185">
        <v>58.668478565985303</v>
      </c>
      <c r="AI22" s="185">
        <v>0.30641418756933098</v>
      </c>
      <c r="AJ22" s="185">
        <v>35.351593808743502</v>
      </c>
      <c r="AK22" s="185">
        <v>1.54364785312944</v>
      </c>
      <c r="AL22" s="185">
        <v>1.1293680422758501</v>
      </c>
      <c r="AM22" s="185">
        <v>608.62110606355895</v>
      </c>
      <c r="AN22" s="185">
        <v>2.2043877834221299E-9</v>
      </c>
      <c r="AO22" s="185">
        <v>3.2424265484386903E-8</v>
      </c>
      <c r="AP22" s="185">
        <v>3.7556380638685498</v>
      </c>
      <c r="AQ22" s="185">
        <v>3.8661153213934298E-5</v>
      </c>
      <c r="AR22" s="185">
        <v>6.6836670941938997E-6</v>
      </c>
      <c r="AS22" s="185">
        <v>17.718776177181901</v>
      </c>
      <c r="AT22" s="185">
        <v>11.323124391493799</v>
      </c>
      <c r="AU22" s="185">
        <v>3.4695659611660399</v>
      </c>
      <c r="AV22" s="185">
        <v>0.28607210270250299</v>
      </c>
      <c r="AW22" s="185">
        <v>7.9976057831183597E-3</v>
      </c>
      <c r="AX22" s="185">
        <v>0.28607209932626898</v>
      </c>
      <c r="AY22" s="185">
        <v>3.3762342921406201E-9</v>
      </c>
      <c r="AZ22" s="185">
        <v>1080577.4158407301</v>
      </c>
      <c r="BA22" s="185">
        <v>1.02941637496641E-5</v>
      </c>
      <c r="BB22" s="23">
        <v>2126777.4485671301</v>
      </c>
      <c r="BC22" s="23">
        <v>-12499.867839119899</v>
      </c>
      <c r="BD22" s="67">
        <v>-0.58430329454052599</v>
      </c>
      <c r="BE22" s="23">
        <v>2126470</v>
      </c>
      <c r="BF22" s="185">
        <v>1.0001445816621599</v>
      </c>
      <c r="BG22" s="185">
        <v>1</v>
      </c>
      <c r="BH22" s="185">
        <v>7.2999999999999995E-2</v>
      </c>
      <c r="BI22" s="185">
        <v>4.5999999999999999E-2</v>
      </c>
      <c r="BJ22" s="185">
        <v>5625</v>
      </c>
      <c r="BK22" s="185">
        <v>1.0398732903677901</v>
      </c>
      <c r="BL22" s="185">
        <v>11.6449695839671</v>
      </c>
      <c r="BM22" s="185">
        <v>2.1267774485671298</v>
      </c>
      <c r="BN22" s="185">
        <v>11.6449695839671</v>
      </c>
      <c r="BO22" s="185">
        <v>1.0398732903677901</v>
      </c>
      <c r="BP22" s="185">
        <v>804.00774989415402</v>
      </c>
      <c r="BQ22" s="185">
        <v>1</v>
      </c>
      <c r="BR22" s="185">
        <v>0.29527500000000001</v>
      </c>
    </row>
    <row r="23" spans="1:70">
      <c r="A23" s="20" t="s">
        <v>625</v>
      </c>
      <c r="B23" s="185">
        <v>13789520</v>
      </c>
      <c r="C23" s="185">
        <v>608.621106065763</v>
      </c>
      <c r="D23" s="185">
        <v>85.147893581579396</v>
      </c>
      <c r="E23" s="185">
        <v>624.86627494838604</v>
      </c>
      <c r="F23" s="185">
        <v>2643264.3898665099</v>
      </c>
      <c r="G23" s="185">
        <v>1562686.9740257801</v>
      </c>
      <c r="H23" s="185">
        <v>2.2019594042733499E-5</v>
      </c>
      <c r="I23" s="185">
        <v>7.2223252690249804E-5</v>
      </c>
      <c r="J23" s="185">
        <v>0.49112124879375701</v>
      </c>
      <c r="K23" s="185">
        <v>7679.7516396704104</v>
      </c>
      <c r="L23" s="185">
        <v>6.5036382888884496E-3</v>
      </c>
      <c r="M23" s="185">
        <v>22</v>
      </c>
      <c r="N23" s="185">
        <v>3444.24</v>
      </c>
      <c r="O23" s="22">
        <v>1.6417322322758899E-5</v>
      </c>
      <c r="P23" s="22">
        <v>1.4363361612212499E-2</v>
      </c>
      <c r="Q23" s="22">
        <v>4.5719999999999997E-3</v>
      </c>
      <c r="R23" s="185">
        <v>0.29527500000000001</v>
      </c>
      <c r="S23" s="23">
        <v>2174096.94837625</v>
      </c>
      <c r="T23" s="185">
        <v>596.439958239725</v>
      </c>
      <c r="U23" s="186">
        <v>617.67332067014502</v>
      </c>
      <c r="V23" s="185">
        <v>0.03</v>
      </c>
      <c r="W23" s="22">
        <v>218033.177590821</v>
      </c>
      <c r="X23" s="185">
        <v>2.47226537432798E-2</v>
      </c>
      <c r="Y23" s="185">
        <v>6.3599317746615602</v>
      </c>
      <c r="Z23" s="185">
        <v>6.3599317991332303</v>
      </c>
      <c r="AA23" s="185">
        <v>-2.44716771291564E-8</v>
      </c>
      <c r="AB23" s="185">
        <v>1.3302485657419E-5</v>
      </c>
      <c r="AC23" s="185">
        <v>633.12054076269101</v>
      </c>
      <c r="AD23" s="185">
        <v>6060.3141614017104</v>
      </c>
      <c r="AE23" s="185">
        <v>617.67332101462705</v>
      </c>
      <c r="AF23" s="25">
        <v>3.44482486980269E-7</v>
      </c>
      <c r="AG23" s="185">
        <v>1.3335578411057999E-5</v>
      </c>
      <c r="AH23" s="185">
        <v>58.668478565985303</v>
      </c>
      <c r="AI23" s="185">
        <v>0.30641418756933098</v>
      </c>
      <c r="AJ23" s="185">
        <v>35.353366008319099</v>
      </c>
      <c r="AK23" s="185">
        <v>1.5777546132779501</v>
      </c>
      <c r="AL23" s="185">
        <v>1.1293680422758501</v>
      </c>
      <c r="AM23" s="185">
        <v>608.62110606350302</v>
      </c>
      <c r="AN23" s="185">
        <v>2.2597532733925602E-9</v>
      </c>
      <c r="AO23" s="185">
        <v>3.30927536389483E-8</v>
      </c>
      <c r="AP23" s="185">
        <v>3.7557804461039002</v>
      </c>
      <c r="AQ23" s="185">
        <v>3.8658221968536103E-5</v>
      </c>
      <c r="AR23" s="185">
        <v>6.6843355823484603E-6</v>
      </c>
      <c r="AS23" s="185">
        <v>17.720548376757499</v>
      </c>
      <c r="AT23" s="185">
        <v>11.3236244573385</v>
      </c>
      <c r="AU23" s="185">
        <v>3.4697191884356</v>
      </c>
      <c r="AV23" s="185">
        <v>0.28606125766829998</v>
      </c>
      <c r="AW23" s="185">
        <v>7.9976057831183597E-3</v>
      </c>
      <c r="AX23" s="185">
        <v>0.28606125428738599</v>
      </c>
      <c r="AY23" s="185">
        <v>3.38091410423402E-9</v>
      </c>
      <c r="AZ23" s="185">
        <v>1080577.4158407301</v>
      </c>
      <c r="BA23" s="185">
        <v>1.02929930338816E-5</v>
      </c>
      <c r="BB23" s="23">
        <v>2170871.9121815199</v>
      </c>
      <c r="BC23" s="23">
        <v>-3225.0361947310198</v>
      </c>
      <c r="BD23" s="67">
        <v>-0.148339116024227</v>
      </c>
      <c r="BE23" s="23">
        <v>2148555</v>
      </c>
      <c r="BF23" s="185">
        <v>1.0103869401442001</v>
      </c>
      <c r="BG23" s="185">
        <v>1</v>
      </c>
      <c r="BH23" s="185">
        <v>7.1999999999999995E-2</v>
      </c>
      <c r="BI23" s="185">
        <v>4.5999999999999999E-2</v>
      </c>
      <c r="BJ23" s="185">
        <v>5625</v>
      </c>
      <c r="BK23" s="185">
        <v>1.0400873655965699</v>
      </c>
      <c r="BL23" s="185">
        <v>12.181147826038</v>
      </c>
      <c r="BM23" s="185">
        <v>2.1708719121815201</v>
      </c>
      <c r="BN23" s="185">
        <v>12.181147826038</v>
      </c>
      <c r="BO23" s="185">
        <v>1.0400873655965699</v>
      </c>
      <c r="BP23" s="185">
        <v>773.88853627674996</v>
      </c>
      <c r="BQ23" s="185">
        <v>1</v>
      </c>
      <c r="BR23" s="185">
        <v>0.29527500000000001</v>
      </c>
    </row>
    <row r="24" spans="1:70">
      <c r="A24" s="20" t="s">
        <v>626</v>
      </c>
      <c r="B24" s="185">
        <v>13789520</v>
      </c>
      <c r="C24" s="185">
        <v>608.621106065763</v>
      </c>
      <c r="D24" s="185">
        <v>85.147893581579396</v>
      </c>
      <c r="E24" s="185">
        <v>624.86627494838604</v>
      </c>
      <c r="F24" s="185">
        <v>2643264.3898665099</v>
      </c>
      <c r="G24" s="185">
        <v>1562686.9740257801</v>
      </c>
      <c r="H24" s="185">
        <v>2.2019594042733499E-5</v>
      </c>
      <c r="I24" s="185">
        <v>7.2223252690249804E-5</v>
      </c>
      <c r="J24" s="185">
        <v>0.49112124879375701</v>
      </c>
      <c r="K24" s="185">
        <v>7679.7516396704104</v>
      </c>
      <c r="L24" s="185">
        <v>6.5036382888884496E-3</v>
      </c>
      <c r="M24" s="185">
        <v>23</v>
      </c>
      <c r="N24" s="185">
        <v>3444.24</v>
      </c>
      <c r="O24" s="22">
        <v>1.6417322322758899E-5</v>
      </c>
      <c r="P24" s="22">
        <v>1.4363361612212499E-2</v>
      </c>
      <c r="Q24" s="22">
        <v>4.5719999999999997E-3</v>
      </c>
      <c r="R24" s="185">
        <v>0.29527500000000001</v>
      </c>
      <c r="S24" s="23">
        <v>2209105.87890625</v>
      </c>
      <c r="T24" s="185">
        <v>595.90081561821296</v>
      </c>
      <c r="U24" s="186">
        <v>617.47609348658</v>
      </c>
      <c r="V24" s="185">
        <v>0.03</v>
      </c>
      <c r="W24" s="22">
        <v>218033.177590821</v>
      </c>
      <c r="X24" s="185">
        <v>2.47226537432798E-2</v>
      </c>
      <c r="Y24" s="185">
        <v>6.3599317746615602</v>
      </c>
      <c r="Z24" s="185">
        <v>6.3599317991332303</v>
      </c>
      <c r="AA24" s="185">
        <v>-2.44716771291564E-8</v>
      </c>
      <c r="AB24" s="185">
        <v>1.3302485657419E-5</v>
      </c>
      <c r="AC24" s="185">
        <v>633.65078881280704</v>
      </c>
      <c r="AD24" s="185">
        <v>6060.3141614017104</v>
      </c>
      <c r="AE24" s="185">
        <v>617.47609348658</v>
      </c>
      <c r="AF24" s="25">
        <v>0</v>
      </c>
      <c r="AG24" s="185">
        <v>1.3336382115350901E-5</v>
      </c>
      <c r="AH24" s="185">
        <v>58.668478565985303</v>
      </c>
      <c r="AI24" s="185">
        <v>0.30641418756933098</v>
      </c>
      <c r="AJ24" s="185">
        <v>35.355496673458099</v>
      </c>
      <c r="AK24" s="185">
        <v>1.6118867535924299</v>
      </c>
      <c r="AL24" s="185">
        <v>1.1293680422758501</v>
      </c>
      <c r="AM24" s="185">
        <v>608.62110606344595</v>
      </c>
      <c r="AN24" s="185">
        <v>2.3167103790910898E-9</v>
      </c>
      <c r="AO24" s="185">
        <v>3.3896457931832802E-8</v>
      </c>
      <c r="AP24" s="185">
        <v>3.75595161037685</v>
      </c>
      <c r="AQ24" s="185">
        <v>3.8654698624056602E-5</v>
      </c>
      <c r="AR24" s="185">
        <v>6.6851392866413396E-6</v>
      </c>
      <c r="AS24" s="185">
        <v>17.722679041896502</v>
      </c>
      <c r="AT24" s="185">
        <v>11.324225606076</v>
      </c>
      <c r="AU24" s="185">
        <v>3.4699033889375999</v>
      </c>
      <c r="AV24" s="185">
        <v>0.28604822143924902</v>
      </c>
      <c r="AW24" s="185">
        <v>7.9976057831183597E-3</v>
      </c>
      <c r="AX24" s="185">
        <v>0.28604821805271402</v>
      </c>
      <c r="AY24" s="185">
        <v>3.3865352189188501E-9</v>
      </c>
      <c r="AZ24" s="185">
        <v>1080577.4158407301</v>
      </c>
      <c r="BA24" s="185">
        <v>1.0291585897236299E-5</v>
      </c>
      <c r="BB24" s="23">
        <v>2223898.62991209</v>
      </c>
      <c r="BC24" s="23">
        <v>14792.751005837201</v>
      </c>
      <c r="BD24" s="67">
        <v>0.66962616627326499</v>
      </c>
      <c r="BE24" s="23">
        <v>2148555</v>
      </c>
      <c r="BF24" s="185">
        <v>1.0350671171611101</v>
      </c>
      <c r="BG24" s="185">
        <v>1</v>
      </c>
      <c r="BH24" s="185">
        <v>6.8000000000000005E-2</v>
      </c>
      <c r="BI24" s="185">
        <v>4.5999999999999999E-2</v>
      </c>
      <c r="BJ24" s="185">
        <v>5625</v>
      </c>
      <c r="BK24" s="185">
        <v>1.0402996295220199</v>
      </c>
      <c r="BL24" s="185">
        <v>12.720290447549999</v>
      </c>
      <c r="BM24" s="185">
        <v>2.2238986299120902</v>
      </c>
      <c r="BN24" s="185">
        <v>12.720290447549999</v>
      </c>
      <c r="BO24" s="185">
        <v>1.0402996295220199</v>
      </c>
      <c r="BP24" s="185">
        <v>744.182553266029</v>
      </c>
      <c r="BQ24" s="185">
        <v>1</v>
      </c>
      <c r="BR24" s="185">
        <v>0.29527500000000001</v>
      </c>
    </row>
    <row r="25" spans="1:70">
      <c r="A25" s="20" t="s">
        <v>627</v>
      </c>
      <c r="B25" s="185">
        <v>13789520</v>
      </c>
      <c r="C25" s="185">
        <v>608.621106065763</v>
      </c>
      <c r="D25" s="185">
        <v>85.147893581579396</v>
      </c>
      <c r="E25" s="185">
        <v>624.86627494838604</v>
      </c>
      <c r="F25" s="185">
        <v>2643264.3898665099</v>
      </c>
      <c r="G25" s="185">
        <v>1562686.9740257801</v>
      </c>
      <c r="H25" s="185">
        <v>2.2019594042733499E-5</v>
      </c>
      <c r="I25" s="185">
        <v>7.2223252690249804E-5</v>
      </c>
      <c r="J25" s="185">
        <v>0.49112124879375701</v>
      </c>
      <c r="K25" s="185">
        <v>7679.7516396704104</v>
      </c>
      <c r="L25" s="185">
        <v>6.5036382888884496E-3</v>
      </c>
      <c r="M25" s="185">
        <v>24</v>
      </c>
      <c r="N25" s="185">
        <v>3484.92</v>
      </c>
      <c r="O25" s="22">
        <v>1.6417322322758899E-5</v>
      </c>
      <c r="P25" s="22">
        <v>1.4363361612212499E-2</v>
      </c>
      <c r="Q25" s="22">
        <v>4.5719999999999997E-3</v>
      </c>
      <c r="R25" s="185">
        <v>0.29527500000000001</v>
      </c>
      <c r="S25" s="23">
        <v>2845759.53515625</v>
      </c>
      <c r="T25" s="185">
        <v>585.88293483903703</v>
      </c>
      <c r="U25" s="186">
        <v>613.35166981927705</v>
      </c>
      <c r="V25" s="185">
        <v>0.03</v>
      </c>
      <c r="W25" s="22">
        <v>220608.37260173599</v>
      </c>
      <c r="X25" s="185">
        <v>2.46040175636443E-2</v>
      </c>
      <c r="Y25" s="185">
        <v>6.3752465632928796</v>
      </c>
      <c r="Z25" s="185">
        <v>6.37524658222552</v>
      </c>
      <c r="AA25" s="185">
        <v>-1.8932640344360198E-8</v>
      </c>
      <c r="AB25" s="185">
        <v>1.30563878868422E-5</v>
      </c>
      <c r="AC25" s="185">
        <v>643.44383187679205</v>
      </c>
      <c r="AD25" s="185">
        <v>6117.1624777381203</v>
      </c>
      <c r="AE25" s="185">
        <v>613.351670272668</v>
      </c>
      <c r="AF25" s="25">
        <v>4.5339140797295798E-7</v>
      </c>
      <c r="AG25" s="185">
        <v>1.30990135043906E-5</v>
      </c>
      <c r="AH25" s="185">
        <v>59.7743113509297</v>
      </c>
      <c r="AI25" s="185">
        <v>0.30928848256476998</v>
      </c>
      <c r="AJ25" s="185">
        <v>35.051965837464103</v>
      </c>
      <c r="AK25" s="185">
        <v>2.24566633707789</v>
      </c>
      <c r="AL25" s="185">
        <v>1.1293680422758501</v>
      </c>
      <c r="AM25" s="185">
        <v>608.62110605553505</v>
      </c>
      <c r="AN25" s="185">
        <v>1.0227722668787499E-8</v>
      </c>
      <c r="AO25" s="185">
        <v>4.2625617548340603E-8</v>
      </c>
      <c r="AP25" s="185">
        <v>3.7773158744776301</v>
      </c>
      <c r="AQ25" s="185">
        <v>3.8218678022026699E-5</v>
      </c>
      <c r="AR25" s="185">
        <v>6.5708195609694602E-6</v>
      </c>
      <c r="AS25" s="185">
        <v>17.583014377230999</v>
      </c>
      <c r="AT25" s="185">
        <v>11.284666719200001</v>
      </c>
      <c r="AU25" s="185">
        <v>3.49021744583052</v>
      </c>
      <c r="AV25" s="185">
        <v>0.28709842864710999</v>
      </c>
      <c r="AW25" s="185">
        <v>7.8496490024185205E-3</v>
      </c>
      <c r="AX25" s="185">
        <v>0.28709842433932198</v>
      </c>
      <c r="AY25" s="185">
        <v>4.3077879041675301E-9</v>
      </c>
      <c r="AZ25" s="185">
        <v>1080577.4158407301</v>
      </c>
      <c r="BA25" s="185">
        <v>1.01179459944721E-5</v>
      </c>
      <c r="BB25" s="23">
        <v>2844600.6125478102</v>
      </c>
      <c r="BC25" s="23">
        <v>-1158.92260843841</v>
      </c>
      <c r="BD25" s="67">
        <v>-4.0724544506350303E-2</v>
      </c>
      <c r="BE25" s="23">
        <v>3139225</v>
      </c>
      <c r="BF25" s="185">
        <v>0.90614741299136303</v>
      </c>
      <c r="BG25" s="185">
        <v>1</v>
      </c>
      <c r="BH25" s="185">
        <v>7.6999999999999999E-2</v>
      </c>
      <c r="BI25" s="185">
        <v>4.5999999999999999E-2</v>
      </c>
      <c r="BJ25" s="185">
        <v>5625</v>
      </c>
      <c r="BK25" s="185">
        <v>1.0436266770331799</v>
      </c>
      <c r="BL25" s="185">
        <v>22.738171226725999</v>
      </c>
      <c r="BM25" s="185">
        <v>2.84460061254781</v>
      </c>
      <c r="BN25" s="185">
        <v>22.738171226725999</v>
      </c>
      <c r="BO25" s="185">
        <v>1.0436266770331799</v>
      </c>
      <c r="BP25" s="185">
        <v>297.97073259783099</v>
      </c>
      <c r="BQ25" s="185">
        <v>1</v>
      </c>
      <c r="BR25" s="185">
        <v>0.29527500000000001</v>
      </c>
    </row>
    <row r="26" spans="1:70">
      <c r="A26" s="20" t="s">
        <v>628</v>
      </c>
      <c r="B26" s="185">
        <v>13789520</v>
      </c>
      <c r="C26" s="185">
        <v>608.621106065763</v>
      </c>
      <c r="D26" s="185">
        <v>85.147893581579396</v>
      </c>
      <c r="E26" s="185">
        <v>624.86627494838604</v>
      </c>
      <c r="F26" s="185">
        <v>2643264.3898665099</v>
      </c>
      <c r="G26" s="185">
        <v>1562686.9740257801</v>
      </c>
      <c r="H26" s="185">
        <v>2.2019594042733499E-5</v>
      </c>
      <c r="I26" s="185">
        <v>7.2223252690249804E-5</v>
      </c>
      <c r="J26" s="185">
        <v>0.49112124879375701</v>
      </c>
      <c r="K26" s="185">
        <v>7679.7516396704104</v>
      </c>
      <c r="L26" s="185">
        <v>6.5036382888884496E-3</v>
      </c>
      <c r="M26" s="185">
        <v>25</v>
      </c>
      <c r="N26" s="185">
        <v>3484.92</v>
      </c>
      <c r="O26" s="22">
        <v>1.6417322322758899E-5</v>
      </c>
      <c r="P26" s="22">
        <v>1.4363361612212499E-2</v>
      </c>
      <c r="Q26" s="22">
        <v>4.5719999999999997E-3</v>
      </c>
      <c r="R26" s="185">
        <v>0.29527500000000001</v>
      </c>
      <c r="S26" s="23">
        <v>2909446.05078125</v>
      </c>
      <c r="T26" s="185">
        <v>584.781818283598</v>
      </c>
      <c r="U26" s="186">
        <v>612.86528827496795</v>
      </c>
      <c r="V26" s="185">
        <v>0.03</v>
      </c>
      <c r="W26" s="22">
        <v>220608.37260173599</v>
      </c>
      <c r="X26" s="185">
        <v>2.46040175636443E-2</v>
      </c>
      <c r="Y26" s="185">
        <v>6.3752465632928796</v>
      </c>
      <c r="Z26" s="185">
        <v>6.37524658222552</v>
      </c>
      <c r="AA26" s="185">
        <v>-1.8932640344360198E-8</v>
      </c>
      <c r="AB26" s="185">
        <v>1.30563878868422E-5</v>
      </c>
      <c r="AC26" s="185">
        <v>644.51590771178599</v>
      </c>
      <c r="AD26" s="185">
        <v>6117.1624777381203</v>
      </c>
      <c r="AE26" s="185">
        <v>612.86528827496795</v>
      </c>
      <c r="AF26" s="25">
        <v>0</v>
      </c>
      <c r="AG26" s="185">
        <v>1.31001824322596E-5</v>
      </c>
      <c r="AH26" s="185">
        <v>59.7743113509297</v>
      </c>
      <c r="AI26" s="185">
        <v>0.30928848256476998</v>
      </c>
      <c r="AJ26" s="185">
        <v>35.055093799712303</v>
      </c>
      <c r="AK26" s="185">
        <v>2.3147696286413399</v>
      </c>
      <c r="AL26" s="185">
        <v>1.1293680422758501</v>
      </c>
      <c r="AM26" s="185">
        <v>608.62110605514499</v>
      </c>
      <c r="AN26" s="185">
        <v>1.0617554835334901E-8</v>
      </c>
      <c r="AO26" s="185">
        <v>4.3794545417341901E-8</v>
      </c>
      <c r="AP26" s="185">
        <v>3.7775715273759398</v>
      </c>
      <c r="AQ26" s="185">
        <v>3.8213505182751E-5</v>
      </c>
      <c r="AR26" s="185">
        <v>6.5719884888384598E-6</v>
      </c>
      <c r="AS26" s="185">
        <v>17.586142339479199</v>
      </c>
      <c r="AT26" s="185">
        <v>11.285556124164</v>
      </c>
      <c r="AU26" s="185">
        <v>3.4904925285422399</v>
      </c>
      <c r="AV26" s="185">
        <v>0.28707899883370402</v>
      </c>
      <c r="AW26" s="185">
        <v>7.8496490024185205E-3</v>
      </c>
      <c r="AX26" s="185">
        <v>0.28707899451681601</v>
      </c>
      <c r="AY26" s="185">
        <v>4.3168883467892297E-9</v>
      </c>
      <c r="AZ26" s="185">
        <v>1080577.4158407301</v>
      </c>
      <c r="BA26" s="185">
        <v>1.01158918913432E-5</v>
      </c>
      <c r="BB26" s="23">
        <v>2923201.9223640198</v>
      </c>
      <c r="BC26" s="23">
        <v>13755.8715827698</v>
      </c>
      <c r="BD26" s="67">
        <v>0.472800366209782</v>
      </c>
      <c r="BE26" s="23">
        <v>3123450</v>
      </c>
      <c r="BF26" s="185">
        <v>0.93588881600922702</v>
      </c>
      <c r="BG26" s="185">
        <v>1</v>
      </c>
      <c r="BH26" s="185">
        <v>7.0000000000000007E-2</v>
      </c>
      <c r="BI26" s="185">
        <v>4.5999999999999999E-2</v>
      </c>
      <c r="BJ26" s="185">
        <v>5625</v>
      </c>
      <c r="BK26" s="185">
        <v>1.04391304461135</v>
      </c>
      <c r="BL26" s="185">
        <v>23.839287782165002</v>
      </c>
      <c r="BM26" s="185">
        <v>2.92320192236402</v>
      </c>
      <c r="BN26" s="185">
        <v>23.839287782165002</v>
      </c>
      <c r="BO26" s="185">
        <v>1.04391304461135</v>
      </c>
      <c r="BP26" s="185">
        <v>261.16861938768102</v>
      </c>
      <c r="BQ26" s="185">
        <v>1</v>
      </c>
      <c r="BR26" s="185">
        <v>0.29527500000000001</v>
      </c>
    </row>
    <row r="27" spans="1:70">
      <c r="A27" s="20" t="s">
        <v>629</v>
      </c>
      <c r="B27" s="185">
        <v>13789520</v>
      </c>
      <c r="C27" s="185">
        <v>608.621106065763</v>
      </c>
      <c r="D27" s="185">
        <v>85.147893581579396</v>
      </c>
      <c r="E27" s="185">
        <v>624.86627494838604</v>
      </c>
      <c r="F27" s="185">
        <v>2643264.3898665099</v>
      </c>
      <c r="G27" s="185">
        <v>1562686.9740257801</v>
      </c>
      <c r="H27" s="185">
        <v>2.2019594042733499E-5</v>
      </c>
      <c r="I27" s="185">
        <v>7.2223252690249804E-5</v>
      </c>
      <c r="J27" s="185">
        <v>0.49112124879375701</v>
      </c>
      <c r="K27" s="185">
        <v>7679.7516396704104</v>
      </c>
      <c r="L27" s="185">
        <v>6.5036382888884496E-3</v>
      </c>
      <c r="M27" s="185">
        <v>26</v>
      </c>
      <c r="N27" s="185">
        <v>3484.92</v>
      </c>
      <c r="O27" s="22">
        <v>1.6417322322758899E-5</v>
      </c>
      <c r="P27" s="22">
        <v>1.4363361612212499E-2</v>
      </c>
      <c r="Q27" s="22">
        <v>4.5719999999999997E-3</v>
      </c>
      <c r="R27" s="185">
        <v>0.29527500000000001</v>
      </c>
      <c r="S27" s="23">
        <v>2941200.6251562499</v>
      </c>
      <c r="T27" s="185">
        <v>584.22817624184802</v>
      </c>
      <c r="U27" s="186">
        <v>612.618157720623</v>
      </c>
      <c r="V27" s="185">
        <v>0.03</v>
      </c>
      <c r="W27" s="22">
        <v>220608.37260173599</v>
      </c>
      <c r="X27" s="185">
        <v>2.46040175636443E-2</v>
      </c>
      <c r="Y27" s="185">
        <v>6.3752465632928796</v>
      </c>
      <c r="Z27" s="185">
        <v>6.37524658222552</v>
      </c>
      <c r="AA27" s="185">
        <v>-1.8932640344360198E-8</v>
      </c>
      <c r="AB27" s="185">
        <v>1.30563878868422E-5</v>
      </c>
      <c r="AC27" s="185">
        <v>645.05267002963706</v>
      </c>
      <c r="AD27" s="185">
        <v>6117.1624777381203</v>
      </c>
      <c r="AE27" s="185">
        <v>612.61815819099604</v>
      </c>
      <c r="AF27" s="25">
        <v>4.7037258354976101E-7</v>
      </c>
      <c r="AG27" s="185">
        <v>1.31006578866139E-5</v>
      </c>
      <c r="AH27" s="185">
        <v>59.7743113509297</v>
      </c>
      <c r="AI27" s="185">
        <v>0.30928848256476998</v>
      </c>
      <c r="AJ27" s="185">
        <v>35.0563660794745</v>
      </c>
      <c r="AK27" s="185">
        <v>2.3493703960871199</v>
      </c>
      <c r="AL27" s="185">
        <v>1.1293680422758501</v>
      </c>
      <c r="AM27" s="185">
        <v>608.62110605495502</v>
      </c>
      <c r="AN27" s="185">
        <v>1.08075255411677E-8</v>
      </c>
      <c r="AO27" s="185">
        <v>4.4269999771694298E-8</v>
      </c>
      <c r="AP27" s="185">
        <v>3.7776755003392899</v>
      </c>
      <c r="AQ27" s="185">
        <v>3.8211401711080901E-5</v>
      </c>
      <c r="AR27" s="185">
        <v>6.5724639431928096E-6</v>
      </c>
      <c r="AS27" s="185">
        <v>17.5874146192414</v>
      </c>
      <c r="AT27" s="185">
        <v>11.2859178390068</v>
      </c>
      <c r="AU27" s="185">
        <v>3.4906044027770999</v>
      </c>
      <c r="AV27" s="185">
        <v>0.28707109756219301</v>
      </c>
      <c r="AW27" s="185">
        <v>7.8496490024185205E-3</v>
      </c>
      <c r="AX27" s="185">
        <v>0.28707109324160801</v>
      </c>
      <c r="AY27" s="185">
        <v>4.3205847788385704E-9</v>
      </c>
      <c r="AZ27" s="185">
        <v>1080577.4158407301</v>
      </c>
      <c r="BA27" s="185">
        <v>1.0115056655249799E-5</v>
      </c>
      <c r="BB27" s="23">
        <v>2955181.5884184102</v>
      </c>
      <c r="BC27" s="23">
        <v>13980.9632621608</v>
      </c>
      <c r="BD27" s="67">
        <v>0.47534884708580699</v>
      </c>
      <c r="BE27" s="23">
        <v>3155000</v>
      </c>
      <c r="BF27" s="185">
        <v>0.93666611360329999</v>
      </c>
      <c r="BG27" s="185">
        <v>1</v>
      </c>
      <c r="BH27" s="185">
        <v>6.9000000000000006E-2</v>
      </c>
      <c r="BI27" s="185">
        <v>4.5999999999999999E-2</v>
      </c>
      <c r="BJ27" s="185">
        <v>5625</v>
      </c>
      <c r="BK27" s="185">
        <v>1.04405056469424</v>
      </c>
      <c r="BL27" s="185">
        <v>24.392929823915001</v>
      </c>
      <c r="BM27" s="185">
        <v>2.9551815884184101</v>
      </c>
      <c r="BN27" s="185">
        <v>24.392929823915001</v>
      </c>
      <c r="BO27" s="185">
        <v>1.04405056469424</v>
      </c>
      <c r="BP27" s="185">
        <v>243.580639481242</v>
      </c>
      <c r="BQ27" s="185">
        <v>1</v>
      </c>
      <c r="BR27" s="185">
        <v>0.29527500000000001</v>
      </c>
    </row>
    <row r="28" spans="1:70">
      <c r="A28" s="20" t="s">
        <v>630</v>
      </c>
      <c r="B28" s="185">
        <v>13789520</v>
      </c>
      <c r="C28" s="185">
        <v>608.621106065763</v>
      </c>
      <c r="D28" s="185">
        <v>85.147893581579396</v>
      </c>
      <c r="E28" s="185">
        <v>624.86627494838604</v>
      </c>
      <c r="F28" s="185">
        <v>2643264.3898665099</v>
      </c>
      <c r="G28" s="185">
        <v>1562686.9740257801</v>
      </c>
      <c r="H28" s="185">
        <v>2.2019594042733499E-5</v>
      </c>
      <c r="I28" s="185">
        <v>7.2223252690249804E-5</v>
      </c>
      <c r="J28" s="185">
        <v>0.49112124879375701</v>
      </c>
      <c r="K28" s="185">
        <v>7679.7516396704104</v>
      </c>
      <c r="L28" s="185">
        <v>6.5036382888884496E-3</v>
      </c>
      <c r="M28" s="185">
        <v>27</v>
      </c>
      <c r="N28" s="185">
        <v>3525.6</v>
      </c>
      <c r="O28" s="22">
        <v>1.6417322322758899E-5</v>
      </c>
      <c r="P28" s="22">
        <v>1.4363361612212499E-2</v>
      </c>
      <c r="Q28" s="22">
        <v>4.5719999999999997E-3</v>
      </c>
      <c r="R28" s="185">
        <v>0.29527500000000001</v>
      </c>
      <c r="S28" s="23">
        <v>2933339.23828125</v>
      </c>
      <c r="T28" s="185">
        <v>584.781818283598</v>
      </c>
      <c r="U28" s="186">
        <v>612.76921646601602</v>
      </c>
      <c r="V28" s="185">
        <v>0.03</v>
      </c>
      <c r="W28" s="22">
        <v>223183.567612652</v>
      </c>
      <c r="X28" s="185">
        <v>2.44875838519109E-2</v>
      </c>
      <c r="Y28" s="185">
        <v>6.3903851198577204</v>
      </c>
      <c r="Z28" s="185">
        <v>6.3903851340290903</v>
      </c>
      <c r="AA28" s="185">
        <v>-1.41713742962679E-8</v>
      </c>
      <c r="AB28" s="185">
        <v>1.2817481132582999E-5</v>
      </c>
      <c r="AC28" s="185">
        <v>644.44207387757103</v>
      </c>
      <c r="AD28" s="185">
        <v>6173.9085809520902</v>
      </c>
      <c r="AE28" s="185">
        <v>612.76921692995302</v>
      </c>
      <c r="AF28" s="25">
        <v>4.6393654429266499E-7</v>
      </c>
      <c r="AG28" s="185">
        <v>1.28611777250252E-5</v>
      </c>
      <c r="AH28" s="185">
        <v>60.888452777409299</v>
      </c>
      <c r="AI28" s="185">
        <v>0.312157609585409</v>
      </c>
      <c r="AJ28" s="185">
        <v>34.734792439931297</v>
      </c>
      <c r="AK28" s="185">
        <v>2.31343177764247</v>
      </c>
      <c r="AL28" s="185">
        <v>1.1293680422758501</v>
      </c>
      <c r="AM28" s="185">
        <v>608.62110604572797</v>
      </c>
      <c r="AN28" s="185">
        <v>2.0035486159031299E-8</v>
      </c>
      <c r="AO28" s="185">
        <v>4.36965924422262E-8</v>
      </c>
      <c r="AP28" s="185">
        <v>3.7968977229865701</v>
      </c>
      <c r="AQ28" s="185">
        <v>3.7825482015655401E-5</v>
      </c>
      <c r="AR28" s="185">
        <v>6.45243715873372E-6</v>
      </c>
      <c r="AS28" s="185">
        <v>17.426402949413902</v>
      </c>
      <c r="AT28" s="185">
        <v>11.239932335008801</v>
      </c>
      <c r="AU28" s="185">
        <v>3.5086304095980698</v>
      </c>
      <c r="AV28" s="185">
        <v>0.28826731338849498</v>
      </c>
      <c r="AW28" s="185">
        <v>7.7060155425753198E-3</v>
      </c>
      <c r="AX28" s="185">
        <v>0.28826730812317602</v>
      </c>
      <c r="AY28" s="185">
        <v>5.2653189586138199E-9</v>
      </c>
      <c r="AZ28" s="185">
        <v>1080577.4158407301</v>
      </c>
      <c r="BA28" s="185">
        <v>9.9622072479483498E-6</v>
      </c>
      <c r="BB28" s="23">
        <v>2961658.4392535901</v>
      </c>
      <c r="BC28" s="23">
        <v>28319.2009723419</v>
      </c>
      <c r="BD28" s="67">
        <v>0.96542536242535604</v>
      </c>
      <c r="BE28" s="23">
        <v>3082435</v>
      </c>
      <c r="BF28" s="185">
        <v>0.96081780775704695</v>
      </c>
      <c r="BG28" s="185">
        <v>1</v>
      </c>
      <c r="BH28" s="185">
        <v>6.5000000000000002E-2</v>
      </c>
      <c r="BI28" s="185">
        <v>4.5999999999999999E-2</v>
      </c>
      <c r="BJ28" s="185">
        <v>5625</v>
      </c>
      <c r="BK28" s="185">
        <v>1.04391304461135</v>
      </c>
      <c r="BL28" s="185">
        <v>23.839287782165002</v>
      </c>
      <c r="BM28" s="185">
        <v>2.9616584392535898</v>
      </c>
      <c r="BN28" s="185">
        <v>23.839287782165002</v>
      </c>
      <c r="BO28" s="185">
        <v>1.04391304461135</v>
      </c>
      <c r="BP28" s="185">
        <v>261.16861938768102</v>
      </c>
      <c r="BQ28" s="185">
        <v>1</v>
      </c>
      <c r="BR28" s="185">
        <v>0.29527500000000001</v>
      </c>
    </row>
    <row r="29" spans="1:70">
      <c r="A29" s="20" t="s">
        <v>631</v>
      </c>
      <c r="B29" s="185">
        <v>13789520</v>
      </c>
      <c r="C29" s="185">
        <v>608.621106065763</v>
      </c>
      <c r="D29" s="185">
        <v>85.147893581579396</v>
      </c>
      <c r="E29" s="185">
        <v>624.86627494838604</v>
      </c>
      <c r="F29" s="185">
        <v>2643264.3898665099</v>
      </c>
      <c r="G29" s="185">
        <v>1562686.9740257801</v>
      </c>
      <c r="H29" s="185">
        <v>2.2019594042733499E-5</v>
      </c>
      <c r="I29" s="185">
        <v>7.2223252690249804E-5</v>
      </c>
      <c r="J29" s="185">
        <v>0.49112124879375701</v>
      </c>
      <c r="K29" s="185">
        <v>7679.7516396704104</v>
      </c>
      <c r="L29" s="185">
        <v>6.5036382888884496E-3</v>
      </c>
      <c r="M29" s="185">
        <v>28</v>
      </c>
      <c r="N29" s="185">
        <v>3634.08</v>
      </c>
      <c r="O29" s="22">
        <v>1.6417322322758899E-5</v>
      </c>
      <c r="P29" s="22">
        <v>1.4363361612212499E-2</v>
      </c>
      <c r="Q29" s="22">
        <v>4.5719999999999997E-3</v>
      </c>
      <c r="R29" s="185">
        <v>0.29527500000000001</v>
      </c>
      <c r="S29" s="23">
        <v>1920186.30859375</v>
      </c>
      <c r="T29" s="185">
        <v>601.35806991756397</v>
      </c>
      <c r="U29" s="186">
        <v>619.13194639462699</v>
      </c>
      <c r="V29" s="185">
        <v>0.03</v>
      </c>
      <c r="W29" s="22">
        <v>230050.754308426</v>
      </c>
      <c r="X29" s="185">
        <v>2.4187362497839902E-2</v>
      </c>
      <c r="Y29" s="185">
        <v>6.4299225721843003</v>
      </c>
      <c r="Z29" s="185">
        <v>6.4299226083853203</v>
      </c>
      <c r="AA29" s="185">
        <v>-3.6201019959492E-8</v>
      </c>
      <c r="AB29" s="185">
        <v>1.22134179005848E-5</v>
      </c>
      <c r="AC29" s="185">
        <v>628.140424467505</v>
      </c>
      <c r="AD29" s="185">
        <v>6324.7436715753302</v>
      </c>
      <c r="AE29" s="185">
        <v>619.13194639462597</v>
      </c>
      <c r="AF29" s="25">
        <v>0</v>
      </c>
      <c r="AG29" s="185">
        <v>1.22408036097004E-5</v>
      </c>
      <c r="AH29" s="185">
        <v>63.899933746575996</v>
      </c>
      <c r="AI29" s="185">
        <v>0.31978394883439198</v>
      </c>
      <c r="AJ29" s="185">
        <v>33.8669926358046</v>
      </c>
      <c r="AK29" s="185">
        <v>1.2657903340065899</v>
      </c>
      <c r="AL29" s="185">
        <v>1.1293680422758501</v>
      </c>
      <c r="AM29" s="185">
        <v>608.62110606528802</v>
      </c>
      <c r="AN29" s="185">
        <v>4.7509729483863297E-10</v>
      </c>
      <c r="AO29" s="185">
        <v>2.73857091156408E-8</v>
      </c>
      <c r="AP29" s="185">
        <v>3.8437556503665098</v>
      </c>
      <c r="AQ29" s="185">
        <v>3.6908867984873802E-5</v>
      </c>
      <c r="AR29" s="185">
        <v>6.13409465940804E-6</v>
      </c>
      <c r="AS29" s="185">
        <v>16.971380742753698</v>
      </c>
      <c r="AT29" s="185">
        <v>11.107642198406699</v>
      </c>
      <c r="AU29" s="185">
        <v>3.55204568444604</v>
      </c>
      <c r="AV29" s="185">
        <v>0.29170996592047799</v>
      </c>
      <c r="AW29" s="185">
        <v>7.3428458521871496E-3</v>
      </c>
      <c r="AX29" s="185">
        <v>0.29170995785206499</v>
      </c>
      <c r="AY29" s="185">
        <v>8.0684131043007296E-9</v>
      </c>
      <c r="AZ29" s="185">
        <v>1080577.4158407301</v>
      </c>
      <c r="BA29" s="185">
        <v>9.6022930025102994E-6</v>
      </c>
      <c r="BB29" s="23">
        <v>1925714.9823225399</v>
      </c>
      <c r="BC29" s="23">
        <v>5528.6737287857104</v>
      </c>
      <c r="BD29" s="67">
        <v>0.28792381781092102</v>
      </c>
      <c r="BE29" s="23">
        <v>2176950</v>
      </c>
      <c r="BF29" s="185">
        <v>0.88459311528631102</v>
      </c>
      <c r="BG29" s="185">
        <v>1</v>
      </c>
      <c r="BH29" s="185">
        <v>9.6000000000000002E-2</v>
      </c>
      <c r="BI29" s="185">
        <v>4.5999999999999999E-2</v>
      </c>
      <c r="BJ29" s="185">
        <v>5625</v>
      </c>
      <c r="BK29" s="185">
        <v>1.0380201159666</v>
      </c>
      <c r="BL29" s="185">
        <v>7.2630361481990304</v>
      </c>
      <c r="BM29" s="185">
        <v>1.9257149823225399</v>
      </c>
      <c r="BN29" s="185">
        <v>7.2630361481990304</v>
      </c>
      <c r="BO29" s="185">
        <v>1.0380201159666</v>
      </c>
      <c r="BP29" s="185">
        <v>1071.70880223412</v>
      </c>
      <c r="BQ29" s="185">
        <v>1</v>
      </c>
      <c r="BR29" s="185">
        <v>0.29527500000000001</v>
      </c>
    </row>
    <row r="30" spans="1:70">
      <c r="A30" s="20" t="s">
        <v>632</v>
      </c>
      <c r="B30" s="185">
        <v>13789520</v>
      </c>
      <c r="C30" s="185">
        <v>608.621106065763</v>
      </c>
      <c r="D30" s="185">
        <v>85.147893581579396</v>
      </c>
      <c r="E30" s="185">
        <v>624.86627494838604</v>
      </c>
      <c r="F30" s="185">
        <v>2643264.3898665099</v>
      </c>
      <c r="G30" s="185">
        <v>1562686.9740257801</v>
      </c>
      <c r="H30" s="185">
        <v>2.2019594042733499E-5</v>
      </c>
      <c r="I30" s="185">
        <v>7.2223252690249804E-5</v>
      </c>
      <c r="J30" s="185">
        <v>0.49112124879375701</v>
      </c>
      <c r="K30" s="185">
        <v>7679.7516396704104</v>
      </c>
      <c r="L30" s="185">
        <v>6.5036382888884496E-3</v>
      </c>
      <c r="M30" s="185">
        <v>29</v>
      </c>
      <c r="N30" s="185">
        <v>3634.08</v>
      </c>
      <c r="O30" s="22">
        <v>1.6417322322758899E-5</v>
      </c>
      <c r="P30" s="22">
        <v>1.4363361612212499E-2</v>
      </c>
      <c r="Q30" s="22">
        <v>4.5719999999999997E-3</v>
      </c>
      <c r="R30" s="185">
        <v>0.29527500000000001</v>
      </c>
      <c r="S30" s="23">
        <v>1920186.30859375</v>
      </c>
      <c r="T30" s="185">
        <v>601.35806991756397</v>
      </c>
      <c r="U30" s="186">
        <v>619.13194639462699</v>
      </c>
      <c r="V30" s="185">
        <v>0.03</v>
      </c>
      <c r="W30" s="22">
        <v>230050.754308426</v>
      </c>
      <c r="X30" s="185">
        <v>2.4187362497839902E-2</v>
      </c>
      <c r="Y30" s="185">
        <v>6.4299225721843003</v>
      </c>
      <c r="Z30" s="185">
        <v>6.4299226083853203</v>
      </c>
      <c r="AA30" s="185">
        <v>-3.6201019959492E-8</v>
      </c>
      <c r="AB30" s="185">
        <v>1.22134179005848E-5</v>
      </c>
      <c r="AC30" s="185">
        <v>628.140424467505</v>
      </c>
      <c r="AD30" s="185">
        <v>6324.7436715753302</v>
      </c>
      <c r="AE30" s="185">
        <v>619.13194639462597</v>
      </c>
      <c r="AF30" s="25">
        <v>0</v>
      </c>
      <c r="AG30" s="185">
        <v>1.22408036097004E-5</v>
      </c>
      <c r="AH30" s="185">
        <v>63.899933746575996</v>
      </c>
      <c r="AI30" s="185">
        <v>0.31978394883439198</v>
      </c>
      <c r="AJ30" s="185">
        <v>33.8669926358046</v>
      </c>
      <c r="AK30" s="185">
        <v>1.2657903340065899</v>
      </c>
      <c r="AL30" s="185">
        <v>1.1293680422758501</v>
      </c>
      <c r="AM30" s="185">
        <v>608.62110606528802</v>
      </c>
      <c r="AN30" s="185">
        <v>4.7509729483863297E-10</v>
      </c>
      <c r="AO30" s="185">
        <v>2.73857091156408E-8</v>
      </c>
      <c r="AP30" s="185">
        <v>3.8437556503665098</v>
      </c>
      <c r="AQ30" s="185">
        <v>3.6908867984873802E-5</v>
      </c>
      <c r="AR30" s="185">
        <v>6.13409465940804E-6</v>
      </c>
      <c r="AS30" s="185">
        <v>16.971380742753698</v>
      </c>
      <c r="AT30" s="185">
        <v>11.107642198406699</v>
      </c>
      <c r="AU30" s="185">
        <v>3.55204568444604</v>
      </c>
      <c r="AV30" s="185">
        <v>0.29170996592047799</v>
      </c>
      <c r="AW30" s="185">
        <v>7.3428458521871496E-3</v>
      </c>
      <c r="AX30" s="185">
        <v>0.29170995785206499</v>
      </c>
      <c r="AY30" s="185">
        <v>8.0684131043007296E-9</v>
      </c>
      <c r="AZ30" s="185">
        <v>1080577.4158407301</v>
      </c>
      <c r="BA30" s="185">
        <v>9.6022930025102994E-6</v>
      </c>
      <c r="BB30" s="23">
        <v>1925714.9823225399</v>
      </c>
      <c r="BC30" s="23">
        <v>5528.6737287857104</v>
      </c>
      <c r="BD30" s="67">
        <v>0.28792381781092102</v>
      </c>
      <c r="BE30" s="23">
        <v>2318925</v>
      </c>
      <c r="BF30" s="185">
        <v>0.83043435312592495</v>
      </c>
      <c r="BG30" s="185">
        <v>1</v>
      </c>
      <c r="BH30" s="185">
        <v>0.105</v>
      </c>
      <c r="BI30" s="185">
        <v>4.5999999999999999E-2</v>
      </c>
      <c r="BJ30" s="185">
        <v>5625</v>
      </c>
      <c r="BK30" s="185">
        <v>1.0380201159666</v>
      </c>
      <c r="BL30" s="185">
        <v>7.2630361481990304</v>
      </c>
      <c r="BM30" s="185">
        <v>1.9257149823225399</v>
      </c>
      <c r="BN30" s="185">
        <v>7.2630361481990304</v>
      </c>
      <c r="BO30" s="185">
        <v>1.0380201159666</v>
      </c>
      <c r="BP30" s="185">
        <v>1071.70880223412</v>
      </c>
      <c r="BQ30" s="185">
        <v>1</v>
      </c>
      <c r="BR30" s="185">
        <v>0.29527500000000001</v>
      </c>
    </row>
    <row r="31" spans="1:70">
      <c r="A31" s="20" t="s">
        <v>633</v>
      </c>
      <c r="B31" s="185">
        <v>13789520</v>
      </c>
      <c r="C31" s="185">
        <v>608.621106065763</v>
      </c>
      <c r="D31" s="185">
        <v>85.147893581579396</v>
      </c>
      <c r="E31" s="185">
        <v>624.86627494838604</v>
      </c>
      <c r="F31" s="185">
        <v>2643264.3898665099</v>
      </c>
      <c r="G31" s="185">
        <v>1562686.9740257801</v>
      </c>
      <c r="H31" s="185">
        <v>2.2019594042733499E-5</v>
      </c>
      <c r="I31" s="185">
        <v>7.2223252690249804E-5</v>
      </c>
      <c r="J31" s="185">
        <v>0.49112124879375701</v>
      </c>
      <c r="K31" s="185">
        <v>7679.7516396704104</v>
      </c>
      <c r="L31" s="185">
        <v>6.5036382888884496E-3</v>
      </c>
      <c r="M31" s="185">
        <v>30</v>
      </c>
      <c r="N31" s="185">
        <v>3674.76</v>
      </c>
      <c r="O31" s="22">
        <v>1.6417322322758899E-5</v>
      </c>
      <c r="P31" s="22">
        <v>1.4363361612212499E-2</v>
      </c>
      <c r="Q31" s="22">
        <v>4.5719999999999997E-3</v>
      </c>
      <c r="R31" s="185">
        <v>0.29527500000000001</v>
      </c>
      <c r="S31" s="23">
        <v>1976879.27734375</v>
      </c>
      <c r="T31" s="185">
        <v>600.78000150085597</v>
      </c>
      <c r="U31" s="186">
        <v>618.87607872777301</v>
      </c>
      <c r="V31" s="185">
        <v>0.03</v>
      </c>
      <c r="W31" s="22">
        <v>232625.94931934099</v>
      </c>
      <c r="X31" s="185">
        <v>2.4078453622407601E-2</v>
      </c>
      <c r="Y31" s="185">
        <v>6.4444477070153798</v>
      </c>
      <c r="Z31" s="185">
        <v>6.4444477301210199</v>
      </c>
      <c r="AA31" s="185">
        <v>-2.31056374033756E-8</v>
      </c>
      <c r="AB31" s="185">
        <v>1.19985328575276E-5</v>
      </c>
      <c r="AC31" s="185">
        <v>628.66355363442301</v>
      </c>
      <c r="AD31" s="185">
        <v>6381.1281323843996</v>
      </c>
      <c r="AE31" s="185">
        <v>618.87607872777301</v>
      </c>
      <c r="AF31" s="25">
        <v>0</v>
      </c>
      <c r="AG31" s="185">
        <v>1.2026155763017E-5</v>
      </c>
      <c r="AH31" s="185">
        <v>65.044335331130398</v>
      </c>
      <c r="AI31" s="185">
        <v>0.32263479093435898</v>
      </c>
      <c r="AJ31" s="185">
        <v>33.569746659590798</v>
      </c>
      <c r="AK31" s="185">
        <v>1.30157445135616</v>
      </c>
      <c r="AL31" s="185">
        <v>1.1293680422758501</v>
      </c>
      <c r="AM31" s="185">
        <v>608.62110606005103</v>
      </c>
      <c r="AN31" s="185">
        <v>5.7120814744848799E-9</v>
      </c>
      <c r="AO31" s="185">
        <v>2.76229054893639E-8</v>
      </c>
      <c r="AP31" s="185">
        <v>3.8624711826145202</v>
      </c>
      <c r="AQ31" s="185">
        <v>3.6552052090594701E-5</v>
      </c>
      <c r="AR31" s="185">
        <v>6.0268893342531903E-6</v>
      </c>
      <c r="AS31" s="185">
        <v>16.823426544869001</v>
      </c>
      <c r="AT31" s="185">
        <v>11.0638617613956</v>
      </c>
      <c r="AU31" s="185">
        <v>3.5695867263144998</v>
      </c>
      <c r="AV31" s="185">
        <v>0.29288445630001497</v>
      </c>
      <c r="AW31" s="185">
        <v>7.2136545185283096E-3</v>
      </c>
      <c r="AX31" s="185">
        <v>0.29288444695086202</v>
      </c>
      <c r="AY31" s="185">
        <v>9.3491527852762601E-9</v>
      </c>
      <c r="AZ31" s="185">
        <v>1080577.4158407301</v>
      </c>
      <c r="BA31" s="185">
        <v>9.4633850616466095E-6</v>
      </c>
      <c r="BB31" s="23">
        <v>1970905.57511904</v>
      </c>
      <c r="BC31" s="23">
        <v>-5973.7022247142204</v>
      </c>
      <c r="BD31" s="67">
        <v>-0.30217840275713898</v>
      </c>
      <c r="BE31" s="23">
        <v>2353630</v>
      </c>
      <c r="BF31" s="185">
        <v>0.83738972358401098</v>
      </c>
      <c r="BG31" s="185">
        <v>1</v>
      </c>
      <c r="BH31" s="185">
        <v>0.10199999999999999</v>
      </c>
      <c r="BI31" s="185">
        <v>4.5999999999999999E-2</v>
      </c>
      <c r="BJ31" s="185">
        <v>5625</v>
      </c>
      <c r="BK31" s="185">
        <v>1.0382745271175899</v>
      </c>
      <c r="BL31" s="185">
        <v>7.8411045649070301</v>
      </c>
      <c r="BM31" s="185">
        <v>1.9709055751190401</v>
      </c>
      <c r="BN31" s="185">
        <v>7.8411045649070301</v>
      </c>
      <c r="BO31" s="185">
        <v>1.0382745271175899</v>
      </c>
      <c r="BP31" s="185">
        <v>1034.1945556052401</v>
      </c>
      <c r="BQ31" s="185">
        <v>1</v>
      </c>
      <c r="BR31" s="185">
        <v>0.29527500000000001</v>
      </c>
    </row>
    <row r="32" spans="1:70">
      <c r="A32" s="20" t="s">
        <v>634</v>
      </c>
      <c r="B32" s="185">
        <v>13789520</v>
      </c>
      <c r="C32" s="185">
        <v>608.621106065763</v>
      </c>
      <c r="D32" s="185">
        <v>85.147893581579396</v>
      </c>
      <c r="E32" s="185">
        <v>624.86627494838604</v>
      </c>
      <c r="F32" s="185">
        <v>2643264.3898665099</v>
      </c>
      <c r="G32" s="185">
        <v>1562686.9740257801</v>
      </c>
      <c r="H32" s="185">
        <v>2.2019594042733499E-5</v>
      </c>
      <c r="I32" s="185">
        <v>7.2223252690249804E-5</v>
      </c>
      <c r="J32" s="185">
        <v>0.49112124879375701</v>
      </c>
      <c r="K32" s="185">
        <v>7679.7516396704104</v>
      </c>
      <c r="L32" s="185">
        <v>6.5036382888884496E-3</v>
      </c>
      <c r="M32" s="185">
        <v>31</v>
      </c>
      <c r="N32" s="185">
        <v>3715.44</v>
      </c>
      <c r="O32" s="22">
        <v>1.6417322322758899E-5</v>
      </c>
      <c r="P32" s="22">
        <v>1.4363361612212499E-2</v>
      </c>
      <c r="Q32" s="22">
        <v>4.5719999999999997E-3</v>
      </c>
      <c r="R32" s="185">
        <v>0.29527500000000001</v>
      </c>
      <c r="S32" s="23">
        <v>2222599.74609375</v>
      </c>
      <c r="T32" s="185">
        <v>597.50931537045801</v>
      </c>
      <c r="U32" s="186">
        <v>617.63192399724198</v>
      </c>
      <c r="V32" s="185">
        <v>0.03</v>
      </c>
      <c r="W32" s="22">
        <v>235201.14433025601</v>
      </c>
      <c r="X32" s="185">
        <v>2.39714582232173E-2</v>
      </c>
      <c r="Y32" s="185">
        <v>6.4588139283871202</v>
      </c>
      <c r="Z32" s="185">
        <v>6.4588139413719903</v>
      </c>
      <c r="AA32" s="185">
        <v>-1.29848691798884E-8</v>
      </c>
      <c r="AB32" s="185">
        <v>1.1789618163145301E-5</v>
      </c>
      <c r="AC32" s="185">
        <v>631.78511948765004</v>
      </c>
      <c r="AD32" s="185">
        <v>6437.4173781273103</v>
      </c>
      <c r="AE32" s="185">
        <v>617.63192432769904</v>
      </c>
      <c r="AF32" s="25">
        <v>3.3045637337636398E-7</v>
      </c>
      <c r="AG32" s="185">
        <v>1.18206044306687E-5</v>
      </c>
      <c r="AH32" s="185">
        <v>66.196935631578299</v>
      </c>
      <c r="AI32" s="185">
        <v>0.32548081888668101</v>
      </c>
      <c r="AJ32" s="185">
        <v>33.2870360376007</v>
      </c>
      <c r="AK32" s="185">
        <v>1.50636003954846</v>
      </c>
      <c r="AL32" s="185">
        <v>1.1293680422758501</v>
      </c>
      <c r="AM32" s="185">
        <v>608.62110606396902</v>
      </c>
      <c r="AN32" s="185">
        <v>1.79386461240938E-9</v>
      </c>
      <c r="AO32" s="185">
        <v>3.0986267523386402E-8</v>
      </c>
      <c r="AP32" s="185">
        <v>3.8818325288022302</v>
      </c>
      <c r="AQ32" s="185">
        <v>3.6188341371220503E-5</v>
      </c>
      <c r="AR32" s="185">
        <v>5.9257953490960299E-6</v>
      </c>
      <c r="AS32" s="185">
        <v>16.687146963909399</v>
      </c>
      <c r="AT32" s="185">
        <v>11.0231939010795</v>
      </c>
      <c r="AU32" s="185">
        <v>3.5878381776700099</v>
      </c>
      <c r="AV32" s="185">
        <v>0.293994351132216</v>
      </c>
      <c r="AW32" s="185">
        <v>7.08805262644591E-3</v>
      </c>
      <c r="AX32" s="185">
        <v>0.29399434036411898</v>
      </c>
      <c r="AY32" s="185">
        <v>1.0768097635782701E-8</v>
      </c>
      <c r="AZ32" s="185">
        <v>1080577.4158407301</v>
      </c>
      <c r="BA32" s="185">
        <v>9.3224890828524896E-6</v>
      </c>
      <c r="BB32" s="23">
        <v>2244297.1339913099</v>
      </c>
      <c r="BC32" s="23">
        <v>21697.387897559402</v>
      </c>
      <c r="BD32" s="67">
        <v>0.97621661010683103</v>
      </c>
      <c r="BE32" s="23">
        <v>2539775</v>
      </c>
      <c r="BF32" s="185">
        <v>0.88365982576854596</v>
      </c>
      <c r="BG32" s="185">
        <v>1</v>
      </c>
      <c r="BH32" s="185">
        <v>9.1999999999999998E-2</v>
      </c>
      <c r="BI32" s="185">
        <v>4.5999999999999999E-2</v>
      </c>
      <c r="BJ32" s="185">
        <v>5625</v>
      </c>
      <c r="BK32" s="185">
        <v>1.0396575263579999</v>
      </c>
      <c r="BL32" s="185">
        <v>11.111790695305</v>
      </c>
      <c r="BM32" s="185">
        <v>2.24429713399131</v>
      </c>
      <c r="BN32" s="185">
        <v>11.111790695305</v>
      </c>
      <c r="BO32" s="185">
        <v>1.0396575263579999</v>
      </c>
      <c r="BP32" s="185">
        <v>834.52863683186695</v>
      </c>
      <c r="BQ32" s="185">
        <v>1</v>
      </c>
      <c r="BR32" s="185">
        <v>0.29527500000000001</v>
      </c>
    </row>
    <row r="33" spans="1:70">
      <c r="A33" s="20" t="s">
        <v>635</v>
      </c>
      <c r="B33" s="185">
        <v>13789520</v>
      </c>
      <c r="C33" s="185">
        <v>608.621106065763</v>
      </c>
      <c r="D33" s="185">
        <v>85.147893581579396</v>
      </c>
      <c r="E33" s="185">
        <v>624.86627494838604</v>
      </c>
      <c r="F33" s="185">
        <v>2643264.3898665099</v>
      </c>
      <c r="G33" s="185">
        <v>1562686.9740257801</v>
      </c>
      <c r="H33" s="185">
        <v>2.2019594042733499E-5</v>
      </c>
      <c r="I33" s="185">
        <v>7.2223252690249804E-5</v>
      </c>
      <c r="J33" s="185">
        <v>0.49112124879375701</v>
      </c>
      <c r="K33" s="185">
        <v>7679.7516396704104</v>
      </c>
      <c r="L33" s="185">
        <v>6.5036382888884496E-3</v>
      </c>
      <c r="M33" s="185">
        <v>32</v>
      </c>
      <c r="N33" s="185">
        <v>3905.28</v>
      </c>
      <c r="O33" s="22">
        <v>1.6417322322758899E-5</v>
      </c>
      <c r="P33" s="22">
        <v>1.4363361612212499E-2</v>
      </c>
      <c r="Q33" s="22">
        <v>4.5719999999999997E-3</v>
      </c>
      <c r="R33" s="185">
        <v>0.29527500000000001</v>
      </c>
      <c r="S33" s="23">
        <v>2417677.08640625</v>
      </c>
      <c r="T33" s="185">
        <v>595.90081561821296</v>
      </c>
      <c r="U33" s="186">
        <v>616.72554611220005</v>
      </c>
      <c r="V33" s="185">
        <v>0.03</v>
      </c>
      <c r="W33" s="22">
        <v>247218.72104785999</v>
      </c>
      <c r="X33" s="185">
        <v>2.3495887988577199E-2</v>
      </c>
      <c r="Y33" s="185">
        <v>6.5238515246960702</v>
      </c>
      <c r="Z33" s="185">
        <v>6.5238515441796503</v>
      </c>
      <c r="AA33" s="185">
        <v>-1.9483579194456999E-8</v>
      </c>
      <c r="AB33" s="185">
        <v>1.08872571369839E-5</v>
      </c>
      <c r="AC33" s="185">
        <v>633.13887550654101</v>
      </c>
      <c r="AD33" s="185">
        <v>6698.8815359861901</v>
      </c>
      <c r="AE33" s="185">
        <v>616.72554645694402</v>
      </c>
      <c r="AF33" s="25">
        <v>3.4474351195967799E-7</v>
      </c>
      <c r="AG33" s="185">
        <v>1.09187708003385E-5</v>
      </c>
      <c r="AH33" s="185">
        <v>71.683490602557896</v>
      </c>
      <c r="AI33" s="185">
        <v>0.33870064963722002</v>
      </c>
      <c r="AJ33" s="185">
        <v>31.9963045100844</v>
      </c>
      <c r="AK33" s="185">
        <v>1.60471249134771</v>
      </c>
      <c r="AL33" s="185">
        <v>1.1293680422758501</v>
      </c>
      <c r="AM33" s="185">
        <v>608.62110606496697</v>
      </c>
      <c r="AN33" s="185">
        <v>7.95807864051312E-10</v>
      </c>
      <c r="AO33" s="185">
        <v>3.1513663354655801E-8</v>
      </c>
      <c r="AP33" s="185">
        <v>3.96644524995176</v>
      </c>
      <c r="AQ33" s="185">
        <v>3.4660860505741298E-5</v>
      </c>
      <c r="AR33" s="185">
        <v>5.4751422318465898E-6</v>
      </c>
      <c r="AS33" s="185">
        <v>16.044325985920999</v>
      </c>
      <c r="AT33" s="185">
        <v>10.8267763297314</v>
      </c>
      <c r="AU33" s="185">
        <v>3.6670361763569002</v>
      </c>
      <c r="AV33" s="185">
        <v>0.29940907359486102</v>
      </c>
      <c r="AW33" s="185">
        <v>6.5455429070489001E-3</v>
      </c>
      <c r="AX33" s="185">
        <v>0.29940905507686699</v>
      </c>
      <c r="AY33" s="185">
        <v>1.8517993749522801E-8</v>
      </c>
      <c r="AZ33" s="185">
        <v>1080577.4158407301</v>
      </c>
      <c r="BA33" s="185">
        <v>8.7385198386799502E-6</v>
      </c>
      <c r="BB33" s="23">
        <v>2435028.1546061002</v>
      </c>
      <c r="BC33" s="23">
        <v>17351.068199854799</v>
      </c>
      <c r="BD33" s="67">
        <v>0.71767517247914503</v>
      </c>
      <c r="BE33" s="23">
        <v>2520845</v>
      </c>
      <c r="BF33" s="185">
        <v>0.96595711144719498</v>
      </c>
      <c r="BG33" s="185">
        <v>1</v>
      </c>
      <c r="BH33" s="185">
        <v>7.3999999999999996E-2</v>
      </c>
      <c r="BI33" s="185">
        <v>4.5999999999999999E-2</v>
      </c>
      <c r="BJ33" s="185">
        <v>5625</v>
      </c>
      <c r="BK33" s="185">
        <v>1.0402996295220199</v>
      </c>
      <c r="BL33" s="185">
        <v>12.720290447549999</v>
      </c>
      <c r="BM33" s="185">
        <v>2.4350281546060999</v>
      </c>
      <c r="BN33" s="185">
        <v>12.720290447549999</v>
      </c>
      <c r="BO33" s="185">
        <v>1.0402996295220199</v>
      </c>
      <c r="BP33" s="185">
        <v>744.182553266029</v>
      </c>
      <c r="BQ33" s="185">
        <v>1</v>
      </c>
      <c r="BR33" s="185">
        <v>0.29527500000000001</v>
      </c>
    </row>
    <row r="34" spans="1:70">
      <c r="A34" s="20" t="s">
        <v>636</v>
      </c>
      <c r="B34" s="185">
        <v>13789520</v>
      </c>
      <c r="C34" s="185">
        <v>608.621106065763</v>
      </c>
      <c r="D34" s="185">
        <v>85.147893581579396</v>
      </c>
      <c r="E34" s="185">
        <v>624.86627494838604</v>
      </c>
      <c r="F34" s="185">
        <v>2643264.3898665099</v>
      </c>
      <c r="G34" s="185">
        <v>1562686.9740257801</v>
      </c>
      <c r="H34" s="185">
        <v>2.2019594042733499E-5</v>
      </c>
      <c r="I34" s="185">
        <v>7.2223252690249804E-5</v>
      </c>
      <c r="J34" s="185">
        <v>0.49112124879375701</v>
      </c>
      <c r="K34" s="185">
        <v>7679.7516396704104</v>
      </c>
      <c r="L34" s="185">
        <v>6.5036382888884496E-3</v>
      </c>
      <c r="M34" s="185">
        <v>33</v>
      </c>
      <c r="N34" s="185">
        <v>3945.96</v>
      </c>
      <c r="O34" s="22">
        <v>1.6417322322758899E-5</v>
      </c>
      <c r="P34" s="22">
        <v>1.4363361612212499E-2</v>
      </c>
      <c r="Q34" s="22">
        <v>4.5719999999999997E-3</v>
      </c>
      <c r="R34" s="185">
        <v>0.29527500000000001</v>
      </c>
      <c r="S34" s="23">
        <v>2476392.33371625</v>
      </c>
      <c r="T34" s="185">
        <v>595.32250153328698</v>
      </c>
      <c r="U34" s="186">
        <v>616.43307566960004</v>
      </c>
      <c r="V34" s="185">
        <v>0.03</v>
      </c>
      <c r="W34" s="22">
        <v>249793.916058776</v>
      </c>
      <c r="X34" s="185">
        <v>2.33987578413094E-2</v>
      </c>
      <c r="Y34" s="185">
        <v>6.5373780210311701</v>
      </c>
      <c r="Z34" s="185">
        <v>6.5373780397205703</v>
      </c>
      <c r="AA34" s="185">
        <v>-1.86894002496274E-8</v>
      </c>
      <c r="AB34" s="185">
        <v>1.07082015798802E-5</v>
      </c>
      <c r="AC34" s="185">
        <v>633.65047990740402</v>
      </c>
      <c r="AD34" s="185">
        <v>6754.6565066327103</v>
      </c>
      <c r="AE34" s="185">
        <v>616.43307601974095</v>
      </c>
      <c r="AF34" s="25">
        <v>3.5014124932786201E-7</v>
      </c>
      <c r="AG34" s="185">
        <v>1.0739807230807301E-5</v>
      </c>
      <c r="AH34" s="185">
        <v>72.882135141440102</v>
      </c>
      <c r="AI34" s="185">
        <v>0.34152067544152698</v>
      </c>
      <c r="AJ34" s="185">
        <v>31.733905858072401</v>
      </c>
      <c r="AK34" s="185">
        <v>1.64040783868398</v>
      </c>
      <c r="AL34" s="185">
        <v>1.1293680422758501</v>
      </c>
      <c r="AM34" s="185">
        <v>608.62110606527301</v>
      </c>
      <c r="AN34" s="185">
        <v>4.8999027058016498E-10</v>
      </c>
      <c r="AO34" s="185">
        <v>3.16056509270426E-8</v>
      </c>
      <c r="AP34" s="185">
        <v>3.9841622487379098</v>
      </c>
      <c r="AQ34" s="185">
        <v>3.4353282145185099E-5</v>
      </c>
      <c r="AR34" s="185">
        <v>5.3857064408671597E-6</v>
      </c>
      <c r="AS34" s="185">
        <v>15.913647005081801</v>
      </c>
      <c r="AT34" s="185">
        <v>10.785885216509399</v>
      </c>
      <c r="AU34" s="185">
        <v>3.6836028043770699</v>
      </c>
      <c r="AV34" s="185">
        <v>0.30055944436083498</v>
      </c>
      <c r="AW34" s="185">
        <v>6.43789266814842E-3</v>
      </c>
      <c r="AX34" s="185">
        <v>0.30055942390496998</v>
      </c>
      <c r="AY34" s="185">
        <v>2.0455865612500901E-8</v>
      </c>
      <c r="AZ34" s="185">
        <v>1080577.4158407301</v>
      </c>
      <c r="BA34" s="185">
        <v>8.6224606329893899E-6</v>
      </c>
      <c r="BB34" s="23">
        <v>2475007.33968892</v>
      </c>
      <c r="BC34" s="23">
        <v>-1384.9940273254199</v>
      </c>
      <c r="BD34" s="67">
        <v>-5.5927891896151903E-2</v>
      </c>
      <c r="BE34" s="23">
        <v>2650200</v>
      </c>
      <c r="BF34" s="185">
        <v>0.93389455123723697</v>
      </c>
      <c r="BG34" s="185">
        <v>1</v>
      </c>
      <c r="BH34" s="185">
        <v>7.5999999999999998E-2</v>
      </c>
      <c r="BI34" s="185">
        <v>4.5999999999999999E-2</v>
      </c>
      <c r="BJ34" s="185">
        <v>5625</v>
      </c>
      <c r="BK34" s="185">
        <v>1.0405239091174601</v>
      </c>
      <c r="BL34" s="185">
        <v>13.298604532476</v>
      </c>
      <c r="BM34" s="185">
        <v>2.4750073396889198</v>
      </c>
      <c r="BN34" s="185">
        <v>13.298604532476</v>
      </c>
      <c r="BO34" s="185">
        <v>1.0405239091174601</v>
      </c>
      <c r="BP34" s="185">
        <v>712.96451991311005</v>
      </c>
      <c r="BQ34" s="185">
        <v>1</v>
      </c>
      <c r="BR34" s="185">
        <v>0.29527500000000001</v>
      </c>
    </row>
    <row r="35" spans="1:70">
      <c r="A35" s="20" t="s">
        <v>637</v>
      </c>
      <c r="B35" s="185">
        <v>13789520</v>
      </c>
      <c r="C35" s="185">
        <v>608.621106065763</v>
      </c>
      <c r="D35" s="185">
        <v>85.147893581579396</v>
      </c>
      <c r="E35" s="185">
        <v>624.86627494838604</v>
      </c>
      <c r="F35" s="185">
        <v>2643264.3898665099</v>
      </c>
      <c r="G35" s="185">
        <v>1562686.9740257801</v>
      </c>
      <c r="H35" s="185">
        <v>2.2019594042733499E-5</v>
      </c>
      <c r="I35" s="185">
        <v>7.2223252690249804E-5</v>
      </c>
      <c r="J35" s="185">
        <v>0.49112124879375701</v>
      </c>
      <c r="K35" s="185">
        <v>7679.7516396704104</v>
      </c>
      <c r="L35" s="185">
        <v>6.5036382888884496E-3</v>
      </c>
      <c r="M35" s="185">
        <v>34</v>
      </c>
      <c r="N35" s="185">
        <v>3986.64</v>
      </c>
      <c r="O35" s="22">
        <v>1.6417322322758899E-5</v>
      </c>
      <c r="P35" s="22">
        <v>1.4363361612212499E-2</v>
      </c>
      <c r="Q35" s="22">
        <v>4.5719999999999997E-3</v>
      </c>
      <c r="R35" s="185">
        <v>0.29527500000000001</v>
      </c>
      <c r="S35" s="23">
        <v>2533173.50390625</v>
      </c>
      <c r="T35" s="185">
        <v>594.77734103104399</v>
      </c>
      <c r="U35" s="186">
        <v>616.15160602181504</v>
      </c>
      <c r="V35" s="185">
        <v>0.03</v>
      </c>
      <c r="W35" s="22">
        <v>252369.11106969099</v>
      </c>
      <c r="X35" s="185">
        <v>2.3303212557601299E-2</v>
      </c>
      <c r="Y35" s="185">
        <v>6.5507662330680096</v>
      </c>
      <c r="Z35" s="185">
        <v>6.5507662492108496</v>
      </c>
      <c r="AA35" s="185">
        <v>-1.6142836400945301E-8</v>
      </c>
      <c r="AB35" s="185">
        <v>1.05337949832357E-5</v>
      </c>
      <c r="AC35" s="185">
        <v>634.12647537901398</v>
      </c>
      <c r="AD35" s="185">
        <v>6810.3449066225603</v>
      </c>
      <c r="AE35" s="185">
        <v>616.15160637698</v>
      </c>
      <c r="AF35" s="25">
        <v>3.5516507068678001E-7</v>
      </c>
      <c r="AG35" s="185">
        <v>1.0565489648127399E-5</v>
      </c>
      <c r="AH35" s="185">
        <v>74.088834642088898</v>
      </c>
      <c r="AI35" s="185">
        <v>0.34433632416624199</v>
      </c>
      <c r="AJ35" s="185">
        <v>31.476215490418902</v>
      </c>
      <c r="AK35" s="185">
        <v>1.6738403969595801</v>
      </c>
      <c r="AL35" s="185">
        <v>1.1293680422758501</v>
      </c>
      <c r="AM35" s="185">
        <v>608.62110606543399</v>
      </c>
      <c r="AN35" s="185">
        <v>3.2878233469091402E-10</v>
      </c>
      <c r="AO35" s="185">
        <v>3.1694664891681899E-8</v>
      </c>
      <c r="AP35" s="185">
        <v>4.00173855063428</v>
      </c>
      <c r="AQ35" s="185">
        <v>3.4052174190529898E-5</v>
      </c>
      <c r="AR35" s="185">
        <v>5.2985921565095296E-6</v>
      </c>
      <c r="AS35" s="185">
        <v>15.785319381170099</v>
      </c>
      <c r="AT35" s="185">
        <v>10.7454017750606</v>
      </c>
      <c r="AU35" s="185">
        <v>3.7000321489137802</v>
      </c>
      <c r="AV35" s="185">
        <v>0.30170640172049901</v>
      </c>
      <c r="AW35" s="185">
        <v>6.33303743718934E-3</v>
      </c>
      <c r="AX35" s="185">
        <v>0.30170637923253801</v>
      </c>
      <c r="AY35" s="185">
        <v>2.2487960771311298E-8</v>
      </c>
      <c r="AZ35" s="185">
        <v>1080577.4158407301</v>
      </c>
      <c r="BA35" s="185">
        <v>8.5093450658171194E-6</v>
      </c>
      <c r="BB35" s="23">
        <v>2514971.1140733799</v>
      </c>
      <c r="BC35" s="23">
        <v>-18202.389832874302</v>
      </c>
      <c r="BD35" s="67">
        <v>-0.71856072254054104</v>
      </c>
      <c r="BE35" s="23">
        <v>2681750</v>
      </c>
      <c r="BF35" s="185">
        <v>0.93780968176503199</v>
      </c>
      <c r="BG35" s="185">
        <v>1</v>
      </c>
      <c r="BH35" s="185">
        <v>7.2999999999999995E-2</v>
      </c>
      <c r="BI35" s="185">
        <v>4.5999999999999999E-2</v>
      </c>
      <c r="BJ35" s="185">
        <v>5625</v>
      </c>
      <c r="BK35" s="185">
        <v>1.04073203867516</v>
      </c>
      <c r="BL35" s="185">
        <v>13.843765034719</v>
      </c>
      <c r="BM35" s="185">
        <v>2.5149711140733801</v>
      </c>
      <c r="BN35" s="185">
        <v>13.843765034719</v>
      </c>
      <c r="BO35" s="185">
        <v>1.04073203867516</v>
      </c>
      <c r="BP35" s="185">
        <v>684.14862755898798</v>
      </c>
      <c r="BQ35" s="185">
        <v>1</v>
      </c>
      <c r="BR35" s="185">
        <v>0.29527500000000001</v>
      </c>
    </row>
    <row r="36" spans="1:70">
      <c r="A36" s="20" t="s">
        <v>638</v>
      </c>
      <c r="B36" s="185">
        <v>13789520</v>
      </c>
      <c r="C36" s="185">
        <v>608.621106065763</v>
      </c>
      <c r="D36" s="185">
        <v>85.147893581579396</v>
      </c>
      <c r="E36" s="185">
        <v>624.86627494838604</v>
      </c>
      <c r="F36" s="185">
        <v>2643264.3898665099</v>
      </c>
      <c r="G36" s="185">
        <v>1562686.9740257801</v>
      </c>
      <c r="H36" s="185">
        <v>2.2019594042733499E-5</v>
      </c>
      <c r="I36" s="185">
        <v>7.2223252690249804E-5</v>
      </c>
      <c r="J36" s="185">
        <v>0.49112124879375701</v>
      </c>
      <c r="K36" s="185">
        <v>7679.7516396704104</v>
      </c>
      <c r="L36" s="185">
        <v>6.5036382888884496E-3</v>
      </c>
      <c r="M36" s="185">
        <v>35</v>
      </c>
      <c r="N36" s="185">
        <v>4013.76</v>
      </c>
      <c r="O36" s="22">
        <v>1.6417322322758899E-5</v>
      </c>
      <c r="P36" s="22">
        <v>1.4363361612212499E-2</v>
      </c>
      <c r="Q36" s="22">
        <v>4.5719999999999997E-3</v>
      </c>
      <c r="R36" s="185">
        <v>0.29527500000000001</v>
      </c>
      <c r="S36" s="23">
        <v>2310979.1626562499</v>
      </c>
      <c r="T36" s="185">
        <v>598.039459378179</v>
      </c>
      <c r="U36" s="186">
        <v>617.40715278134996</v>
      </c>
      <c r="V36" s="185">
        <v>0.03</v>
      </c>
      <c r="W36" s="22">
        <v>254085.90774363399</v>
      </c>
      <c r="X36" s="185">
        <v>2.32403751947017E-2</v>
      </c>
      <c r="Y36" s="185">
        <v>6.5596162409472196</v>
      </c>
      <c r="Z36" s="185">
        <v>6.5596162549430597</v>
      </c>
      <c r="AA36" s="185">
        <v>-1.3995842707004199E-8</v>
      </c>
      <c r="AB36" s="185">
        <v>1.04200250191068E-5</v>
      </c>
      <c r="AC36" s="185">
        <v>630.98441773040895</v>
      </c>
      <c r="AD36" s="185">
        <v>6847.4229958732803</v>
      </c>
      <c r="AE36" s="185">
        <v>617.40715310341398</v>
      </c>
      <c r="AF36" s="25">
        <v>3.2206446576310602E-7</v>
      </c>
      <c r="AG36" s="185">
        <v>1.0449170999973E-5</v>
      </c>
      <c r="AH36" s="185">
        <v>74.897765910883805</v>
      </c>
      <c r="AI36" s="185">
        <v>0.34621102113603702</v>
      </c>
      <c r="AJ36" s="185">
        <v>31.2991661386821</v>
      </c>
      <c r="AK36" s="185">
        <v>1.46899613819866</v>
      </c>
      <c r="AL36" s="185">
        <v>1.1293680422758501</v>
      </c>
      <c r="AM36" s="185">
        <v>608.62110606526301</v>
      </c>
      <c r="AN36" s="185">
        <v>5.0044945965055397E-10</v>
      </c>
      <c r="AO36" s="185">
        <v>2.9145980866196901E-8</v>
      </c>
      <c r="AP36" s="185">
        <v>4.0125782506938297</v>
      </c>
      <c r="AQ36" s="185">
        <v>3.3868443550583098E-5</v>
      </c>
      <c r="AR36" s="185">
        <v>5.2391584904196004E-6</v>
      </c>
      <c r="AS36" s="185">
        <v>15.69323461344</v>
      </c>
      <c r="AT36" s="185">
        <v>10.716148515708699</v>
      </c>
      <c r="AU36" s="185">
        <v>3.7100487202689201</v>
      </c>
      <c r="AV36" s="185">
        <v>0.30252953042490899</v>
      </c>
      <c r="AW36" s="185">
        <v>6.2646376398511E-3</v>
      </c>
      <c r="AX36" s="185">
        <v>0.302529506582635</v>
      </c>
      <c r="AY36" s="185">
        <v>2.3842273655372301E-8</v>
      </c>
      <c r="AZ36" s="185">
        <v>1080577.4158407301</v>
      </c>
      <c r="BA36" s="185">
        <v>8.4405689894587905E-6</v>
      </c>
      <c r="BB36" s="23">
        <v>2331577.8653712701</v>
      </c>
      <c r="BC36" s="23">
        <v>20598.7027150178</v>
      </c>
      <c r="BD36" s="67">
        <v>0.89134091072208499</v>
      </c>
      <c r="BE36" s="23">
        <v>2501915</v>
      </c>
      <c r="BF36" s="185">
        <v>0.93191729749862295</v>
      </c>
      <c r="BG36" s="185">
        <v>1</v>
      </c>
      <c r="BH36" s="185">
        <v>8.1000000000000003E-2</v>
      </c>
      <c r="BI36" s="185">
        <v>4.5999999999999999E-2</v>
      </c>
      <c r="BJ36" s="185">
        <v>5625</v>
      </c>
      <c r="BK36" s="185">
        <v>1.0394401953696299</v>
      </c>
      <c r="BL36" s="185">
        <v>10.581646687584</v>
      </c>
      <c r="BM36" s="185">
        <v>2.33157786537127</v>
      </c>
      <c r="BN36" s="185">
        <v>10.581646687584</v>
      </c>
      <c r="BO36" s="185">
        <v>1.0394401953696299</v>
      </c>
      <c r="BP36" s="185">
        <v>865.43951161413804</v>
      </c>
      <c r="BQ36" s="185">
        <v>1</v>
      </c>
      <c r="BR36" s="185">
        <v>0.29527500000000001</v>
      </c>
    </row>
    <row r="37" spans="1:70">
      <c r="A37" s="20" t="s">
        <v>639</v>
      </c>
      <c r="B37" s="185">
        <v>13789520</v>
      </c>
      <c r="C37" s="185">
        <v>608.621106065763</v>
      </c>
      <c r="D37" s="185">
        <v>85.147893581579396</v>
      </c>
      <c r="E37" s="185">
        <v>624.86627494838604</v>
      </c>
      <c r="F37" s="185">
        <v>2643264.3898665099</v>
      </c>
      <c r="G37" s="185">
        <v>1562686.9740257801</v>
      </c>
      <c r="H37" s="185">
        <v>2.2019594042733499E-5</v>
      </c>
      <c r="I37" s="185">
        <v>7.2223252690249804E-5</v>
      </c>
      <c r="J37" s="185">
        <v>0.49112124879375701</v>
      </c>
      <c r="K37" s="185">
        <v>7679.7516396704104</v>
      </c>
      <c r="L37" s="185">
        <v>6.5036382888884496E-3</v>
      </c>
      <c r="M37" s="185">
        <v>36</v>
      </c>
      <c r="N37" s="185">
        <v>4068</v>
      </c>
      <c r="O37" s="22">
        <v>1.6417322322758899E-5</v>
      </c>
      <c r="P37" s="22">
        <v>1.4363361612212499E-2</v>
      </c>
      <c r="Q37" s="22">
        <v>4.5719999999999997E-3</v>
      </c>
      <c r="R37" s="185">
        <v>0.29527500000000001</v>
      </c>
      <c r="S37" s="23">
        <v>2255463.21390625</v>
      </c>
      <c r="T37" s="185">
        <v>599.09049781334397</v>
      </c>
      <c r="U37" s="186">
        <v>617.740894625838</v>
      </c>
      <c r="V37" s="185">
        <v>0.03</v>
      </c>
      <c r="W37" s="22">
        <v>257519.501091521</v>
      </c>
      <c r="X37" s="185">
        <v>2.3116708671465602E-2</v>
      </c>
      <c r="Y37" s="185">
        <v>6.5771386945223496</v>
      </c>
      <c r="Z37" s="185">
        <v>6.5771387040627598</v>
      </c>
      <c r="AA37" s="185">
        <v>-9.5404093514161997E-9</v>
      </c>
      <c r="AB37" s="185">
        <v>1.0198277135691401E-5</v>
      </c>
      <c r="AC37" s="185">
        <v>629.93581941567095</v>
      </c>
      <c r="AD37" s="185">
        <v>6921.4666881376797</v>
      </c>
      <c r="AE37" s="185">
        <v>617.740894936872</v>
      </c>
      <c r="AF37" s="25">
        <v>3.11033318212139E-7</v>
      </c>
      <c r="AG37" s="185">
        <v>1.0225743882296999E-5</v>
      </c>
      <c r="AH37" s="185">
        <v>76.526317561550002</v>
      </c>
      <c r="AI37" s="185">
        <v>0.34995472768417801</v>
      </c>
      <c r="AJ37" s="185">
        <v>30.961131077316701</v>
      </c>
      <c r="AK37" s="185">
        <v>1.4026172509233299</v>
      </c>
      <c r="AL37" s="185">
        <v>1.1293680422758501</v>
      </c>
      <c r="AM37" s="185">
        <v>608.62110606551505</v>
      </c>
      <c r="AN37" s="185">
        <v>2.4806467990856602E-10</v>
      </c>
      <c r="AO37" s="185">
        <v>2.74667466055528E-8</v>
      </c>
      <c r="AP37" s="185">
        <v>4.0350815272471401</v>
      </c>
      <c r="AQ37" s="185">
        <v>3.3491734567715698E-5</v>
      </c>
      <c r="AR37" s="185">
        <v>5.1266053144512498E-6</v>
      </c>
      <c r="AS37" s="185">
        <v>15.5221469410341</v>
      </c>
      <c r="AT37" s="185">
        <v>10.6613391950867</v>
      </c>
      <c r="AU37" s="185">
        <v>3.7309860547652298</v>
      </c>
      <c r="AV37" s="185">
        <v>0.30409547248191199</v>
      </c>
      <c r="AW37" s="185">
        <v>6.1313202884575903E-3</v>
      </c>
      <c r="AX37" s="185">
        <v>0.30409544574994102</v>
      </c>
      <c r="AY37" s="185">
        <v>2.6731970692583899E-8</v>
      </c>
      <c r="AZ37" s="185">
        <v>1080577.4158407301</v>
      </c>
      <c r="BA37" s="185">
        <v>8.3001382602955195E-6</v>
      </c>
      <c r="BB37" s="23">
        <v>2234420.2902329001</v>
      </c>
      <c r="BC37" s="23">
        <v>-21042.923673349</v>
      </c>
      <c r="BD37" s="67">
        <v>-0.93297569845551198</v>
      </c>
      <c r="BE37" s="23">
        <v>2587100</v>
      </c>
      <c r="BF37" s="185">
        <v>0.86367758889602297</v>
      </c>
      <c r="BG37" s="185">
        <v>1</v>
      </c>
      <c r="BH37" s="185">
        <v>9.0999999999999998E-2</v>
      </c>
      <c r="BI37" s="185">
        <v>4.5999999999999999E-2</v>
      </c>
      <c r="BJ37" s="185">
        <v>5625</v>
      </c>
      <c r="BK37" s="185">
        <v>1.0390013157075</v>
      </c>
      <c r="BL37" s="185">
        <v>9.5306082524190305</v>
      </c>
      <c r="BM37" s="185">
        <v>2.2344202902329</v>
      </c>
      <c r="BN37" s="185">
        <v>9.5306082524190305</v>
      </c>
      <c r="BO37" s="185">
        <v>1.0390013157075</v>
      </c>
      <c r="BP37" s="185">
        <v>928.38383346755495</v>
      </c>
      <c r="BQ37" s="185">
        <v>1</v>
      </c>
      <c r="BR37" s="185">
        <v>0.29527500000000001</v>
      </c>
    </row>
    <row r="38" spans="1:70">
      <c r="A38" s="20" t="s">
        <v>640</v>
      </c>
      <c r="B38" s="185">
        <v>13789520</v>
      </c>
      <c r="C38" s="185">
        <v>608.621106065763</v>
      </c>
      <c r="D38" s="185">
        <v>85.147893581579396</v>
      </c>
      <c r="E38" s="185">
        <v>624.86627494838604</v>
      </c>
      <c r="F38" s="185">
        <v>2643264.3898665099</v>
      </c>
      <c r="G38" s="185">
        <v>1562686.9740257801</v>
      </c>
      <c r="H38" s="185">
        <v>2.2019594042733499E-5</v>
      </c>
      <c r="I38" s="185">
        <v>7.2223252690249804E-5</v>
      </c>
      <c r="J38" s="185">
        <v>0.49112124879375701</v>
      </c>
      <c r="K38" s="185">
        <v>7679.7516396704104</v>
      </c>
      <c r="L38" s="185">
        <v>6.5036382888884496E-3</v>
      </c>
      <c r="M38" s="185">
        <v>37</v>
      </c>
      <c r="N38" s="185">
        <v>4068</v>
      </c>
      <c r="O38" s="22">
        <v>1.6417322322758899E-5</v>
      </c>
      <c r="P38" s="22">
        <v>1.4363361612212499E-2</v>
      </c>
      <c r="Q38" s="22">
        <v>4.5719999999999997E-3</v>
      </c>
      <c r="R38" s="185">
        <v>0.29527500000000001</v>
      </c>
      <c r="S38" s="23">
        <v>2294319.08203125</v>
      </c>
      <c r="T38" s="185">
        <v>598.56653241397998</v>
      </c>
      <c r="U38" s="186">
        <v>617.53822790896095</v>
      </c>
      <c r="V38" s="185">
        <v>0.03</v>
      </c>
      <c r="W38" s="22">
        <v>257519.501091521</v>
      </c>
      <c r="X38" s="185">
        <v>2.3116708671465602E-2</v>
      </c>
      <c r="Y38" s="185">
        <v>6.5771386945223496</v>
      </c>
      <c r="Z38" s="185">
        <v>6.5771387040627598</v>
      </c>
      <c r="AA38" s="185">
        <v>-9.5404093514161997E-9</v>
      </c>
      <c r="AB38" s="185">
        <v>1.0198277135691401E-5</v>
      </c>
      <c r="AC38" s="185">
        <v>630.43423729903202</v>
      </c>
      <c r="AD38" s="185">
        <v>6921.4666881376797</v>
      </c>
      <c r="AE38" s="185">
        <v>617.53822822524</v>
      </c>
      <c r="AF38" s="25">
        <v>3.1627905627829002E-7</v>
      </c>
      <c r="AG38" s="185">
        <v>1.0226369631009701E-5</v>
      </c>
      <c r="AH38" s="185">
        <v>76.526317561550002</v>
      </c>
      <c r="AI38" s="185">
        <v>0.34995472768417801</v>
      </c>
      <c r="AJ38" s="185">
        <v>30.963025696245101</v>
      </c>
      <c r="AK38" s="185">
        <v>1.43540124921009</v>
      </c>
      <c r="AL38" s="185">
        <v>1.1293680422758501</v>
      </c>
      <c r="AM38" s="185">
        <v>608.62110606550596</v>
      </c>
      <c r="AN38" s="185">
        <v>2.5659119273768702E-10</v>
      </c>
      <c r="AO38" s="185">
        <v>2.8092495318269401E-8</v>
      </c>
      <c r="AP38" s="185">
        <v>4.0352801238990699</v>
      </c>
      <c r="AQ38" s="185">
        <v>3.3488438051749098E-5</v>
      </c>
      <c r="AR38" s="185">
        <v>5.1272310631639698E-6</v>
      </c>
      <c r="AS38" s="185">
        <v>15.5240415599625</v>
      </c>
      <c r="AT38" s="185">
        <v>10.661949453228599</v>
      </c>
      <c r="AU38" s="185">
        <v>3.7311996174870901</v>
      </c>
      <c r="AV38" s="185">
        <v>0.30408050641197898</v>
      </c>
      <c r="AW38" s="185">
        <v>6.1313202884575903E-3</v>
      </c>
      <c r="AX38" s="185">
        <v>0.30408047966690899</v>
      </c>
      <c r="AY38" s="185">
        <v>2.6745069603428801E-8</v>
      </c>
      <c r="AZ38" s="185">
        <v>1080577.4158407301</v>
      </c>
      <c r="BA38" s="185">
        <v>8.2989128445910908E-6</v>
      </c>
      <c r="BB38" s="23">
        <v>2285662.4089494999</v>
      </c>
      <c r="BC38" s="23">
        <v>-8656.6730817533098</v>
      </c>
      <c r="BD38" s="67">
        <v>-0.377309030358987</v>
      </c>
      <c r="BE38" s="23">
        <v>2587100</v>
      </c>
      <c r="BF38" s="185">
        <v>0.88348436819199005</v>
      </c>
      <c r="BG38" s="185">
        <v>1</v>
      </c>
      <c r="BH38" s="185">
        <v>8.6999999999999994E-2</v>
      </c>
      <c r="BI38" s="185">
        <v>4.5999999999999999E-2</v>
      </c>
      <c r="BJ38" s="185">
        <v>5625</v>
      </c>
      <c r="BK38" s="185">
        <v>1.0392214184248201</v>
      </c>
      <c r="BL38" s="185">
        <v>10.054573651783</v>
      </c>
      <c r="BM38" s="185">
        <v>2.2856624089494999</v>
      </c>
      <c r="BN38" s="185">
        <v>10.054573651783</v>
      </c>
      <c r="BO38" s="185">
        <v>1.0392214184248201</v>
      </c>
      <c r="BP38" s="185">
        <v>896.72855917648803</v>
      </c>
      <c r="BQ38" s="185">
        <v>1</v>
      </c>
      <c r="BR38" s="185">
        <v>0.29527500000000001</v>
      </c>
    </row>
    <row r="39" spans="1:70">
      <c r="A39" s="20" t="s">
        <v>641</v>
      </c>
      <c r="B39" s="185">
        <v>13789520</v>
      </c>
      <c r="C39" s="185">
        <v>608.621106065763</v>
      </c>
      <c r="D39" s="185">
        <v>85.147893581579396</v>
      </c>
      <c r="E39" s="185">
        <v>624.86627494838604</v>
      </c>
      <c r="F39" s="185">
        <v>2643264.3898665099</v>
      </c>
      <c r="G39" s="185">
        <v>1562686.9740257801</v>
      </c>
      <c r="H39" s="185">
        <v>2.2019594042733499E-5</v>
      </c>
      <c r="I39" s="185">
        <v>7.2223252690249804E-5</v>
      </c>
      <c r="J39" s="185">
        <v>0.49112124879375701</v>
      </c>
      <c r="K39" s="185">
        <v>7679.7516396704104</v>
      </c>
      <c r="L39" s="185">
        <v>6.5036382888884496E-3</v>
      </c>
      <c r="M39" s="185">
        <v>38</v>
      </c>
      <c r="N39" s="185">
        <v>4068</v>
      </c>
      <c r="O39" s="22">
        <v>1.6417322322758899E-5</v>
      </c>
      <c r="P39" s="22">
        <v>1.4363361612212499E-2</v>
      </c>
      <c r="Q39" s="22">
        <v>4.5719999999999997E-3</v>
      </c>
      <c r="R39" s="185">
        <v>0.29527500000000001</v>
      </c>
      <c r="S39" s="23">
        <v>2372444.96484375</v>
      </c>
      <c r="T39" s="185">
        <v>597.50931537045801</v>
      </c>
      <c r="U39" s="186">
        <v>617.12703280310404</v>
      </c>
      <c r="V39" s="185">
        <v>0.03</v>
      </c>
      <c r="W39" s="22">
        <v>257519.501091521</v>
      </c>
      <c r="X39" s="185">
        <v>2.3116708671465602E-2</v>
      </c>
      <c r="Y39" s="185">
        <v>6.5771386945223496</v>
      </c>
      <c r="Z39" s="185">
        <v>6.5771387040627598</v>
      </c>
      <c r="AA39" s="185">
        <v>-9.5404093514161997E-9</v>
      </c>
      <c r="AB39" s="185">
        <v>1.0198277135691401E-5</v>
      </c>
      <c r="AC39" s="185">
        <v>631.436827798031</v>
      </c>
      <c r="AD39" s="185">
        <v>6921.4666881376797</v>
      </c>
      <c r="AE39" s="185">
        <v>617.12703312993904</v>
      </c>
      <c r="AF39" s="25">
        <v>3.2683522022125502E-7</v>
      </c>
      <c r="AG39" s="185">
        <v>1.02275547477319E-5</v>
      </c>
      <c r="AH39" s="185">
        <v>76.526317561550002</v>
      </c>
      <c r="AI39" s="185">
        <v>0.34995472768417801</v>
      </c>
      <c r="AJ39" s="185">
        <v>30.966613949051201</v>
      </c>
      <c r="AK39" s="185">
        <v>1.5013475508552001</v>
      </c>
      <c r="AL39" s="185">
        <v>1.1293680422758501</v>
      </c>
      <c r="AM39" s="185">
        <v>608.62110606548902</v>
      </c>
      <c r="AN39" s="185">
        <v>2.7421265258453802E-10</v>
      </c>
      <c r="AO39" s="185">
        <v>2.9277612040544501E-8</v>
      </c>
      <c r="AP39" s="185">
        <v>4.03565618700424</v>
      </c>
      <c r="AQ39" s="185">
        <v>3.3482197094322602E-5</v>
      </c>
      <c r="AR39" s="185">
        <v>5.12841617988625E-6</v>
      </c>
      <c r="AS39" s="185">
        <v>15.5276298127686</v>
      </c>
      <c r="AT39" s="185">
        <v>10.663105028005599</v>
      </c>
      <c r="AU39" s="185">
        <v>3.7316040163434798</v>
      </c>
      <c r="AV39" s="185">
        <v>0.30405217066076501</v>
      </c>
      <c r="AW39" s="185">
        <v>6.1313202884575903E-3</v>
      </c>
      <c r="AX39" s="185">
        <v>0.304052143890989</v>
      </c>
      <c r="AY39" s="185">
        <v>2.6769775840485001E-8</v>
      </c>
      <c r="AZ39" s="185">
        <v>1080577.4158407301</v>
      </c>
      <c r="BA39" s="185">
        <v>8.2965930552119694E-6</v>
      </c>
      <c r="BB39" s="23">
        <v>2382751.9586717598</v>
      </c>
      <c r="BC39" s="23">
        <v>10306.993828005199</v>
      </c>
      <c r="BD39" s="67">
        <v>0.43444606643104899</v>
      </c>
      <c r="BE39" s="23">
        <v>2665975</v>
      </c>
      <c r="BF39" s="185">
        <v>0.89376380448869697</v>
      </c>
      <c r="BG39" s="185">
        <v>1</v>
      </c>
      <c r="BH39" s="185">
        <v>8.5999999999999993E-2</v>
      </c>
      <c r="BI39" s="185">
        <v>4.5999999999999999E-2</v>
      </c>
      <c r="BJ39" s="185">
        <v>5625</v>
      </c>
      <c r="BK39" s="185">
        <v>1.0396575263579999</v>
      </c>
      <c r="BL39" s="185">
        <v>11.111790695305</v>
      </c>
      <c r="BM39" s="185">
        <v>2.38275195867176</v>
      </c>
      <c r="BN39" s="185">
        <v>11.111790695305</v>
      </c>
      <c r="BO39" s="185">
        <v>1.0396575263579999</v>
      </c>
      <c r="BP39" s="185">
        <v>834.52863683186695</v>
      </c>
      <c r="BQ39" s="185">
        <v>1</v>
      </c>
      <c r="BR39" s="185">
        <v>0.29527500000000001</v>
      </c>
    </row>
    <row r="40" spans="1:70">
      <c r="A40" s="20" t="s">
        <v>642</v>
      </c>
      <c r="B40" s="185">
        <v>13789520</v>
      </c>
      <c r="C40" s="185">
        <v>608.621106065763</v>
      </c>
      <c r="D40" s="185">
        <v>85.147893581579396</v>
      </c>
      <c r="E40" s="185">
        <v>624.86627494838604</v>
      </c>
      <c r="F40" s="185">
        <v>2643264.3898665099</v>
      </c>
      <c r="G40" s="185">
        <v>1562686.9740257801</v>
      </c>
      <c r="H40" s="185">
        <v>2.2019594042733499E-5</v>
      </c>
      <c r="I40" s="185">
        <v>7.2223252690249804E-5</v>
      </c>
      <c r="J40" s="185">
        <v>0.49112124879375701</v>
      </c>
      <c r="K40" s="185">
        <v>7679.7516396704104</v>
      </c>
      <c r="L40" s="185">
        <v>6.5036382888884496E-3</v>
      </c>
      <c r="M40" s="185">
        <v>39</v>
      </c>
      <c r="N40" s="185">
        <v>2739.12</v>
      </c>
      <c r="O40" s="22">
        <v>1.7530051946856999E-5</v>
      </c>
      <c r="P40" s="22">
        <v>1.48421403326196E-2</v>
      </c>
      <c r="Q40" s="22">
        <v>4.7244000000000001E-3</v>
      </c>
      <c r="R40" s="185">
        <v>0.30480000000000002</v>
      </c>
      <c r="S40" s="23">
        <v>5373387.92578125</v>
      </c>
      <c r="T40" s="185">
        <v>483.34023209662797</v>
      </c>
      <c r="U40" s="186">
        <v>549.26039227159902</v>
      </c>
      <c r="V40" s="185">
        <v>0.03</v>
      </c>
      <c r="W40" s="22">
        <v>179176.34620390099</v>
      </c>
      <c r="X40" s="185">
        <v>2.7016272721832199E-2</v>
      </c>
      <c r="Y40" s="185">
        <v>6.08397308544511</v>
      </c>
      <c r="Z40" s="185">
        <v>6.0839730934391998</v>
      </c>
      <c r="AA40" s="185">
        <v>-7.9940862818261799E-9</v>
      </c>
      <c r="AB40" s="185">
        <v>1.9247181791581701E-5</v>
      </c>
      <c r="AC40" s="185">
        <v>724.01352594545597</v>
      </c>
      <c r="AD40" s="185">
        <v>5206.1706901739799</v>
      </c>
      <c r="AE40" s="185">
        <v>549.26039352739099</v>
      </c>
      <c r="AF40" s="25">
        <v>1.25579208543058E-6</v>
      </c>
      <c r="AG40" s="185">
        <v>1.93591320981036E-5</v>
      </c>
      <c r="AH40" s="185">
        <v>40.548097021038203</v>
      </c>
      <c r="AI40" s="185">
        <v>0.25473680394280102</v>
      </c>
      <c r="AJ40" s="185">
        <v>42.666559189041202</v>
      </c>
      <c r="AK40" s="185">
        <v>7.2128857889175197</v>
      </c>
      <c r="AL40" s="185">
        <v>1.1293680422758501</v>
      </c>
      <c r="AM40" s="185">
        <v>608.62110594719798</v>
      </c>
      <c r="AN40" s="185">
        <v>1.185646851809E-7</v>
      </c>
      <c r="AO40" s="185">
        <v>1.1195030652189599E-7</v>
      </c>
      <c r="AP40" s="185">
        <v>3.3915668854773999</v>
      </c>
      <c r="AQ40" s="185">
        <v>4.7406893314947601E-5</v>
      </c>
      <c r="AR40" s="185">
        <v>9.7355412023127495E-6</v>
      </c>
      <c r="AS40" s="185">
        <v>21.4566460335542</v>
      </c>
      <c r="AT40" s="185">
        <v>12.280172178890799</v>
      </c>
      <c r="AU40" s="185">
        <v>3.1282118127179399</v>
      </c>
      <c r="AV40" s="185">
        <v>0.26335507275946002</v>
      </c>
      <c r="AW40" s="185">
        <v>1.1571624760161599E-2</v>
      </c>
      <c r="AX40" s="185">
        <v>0.26335506437326101</v>
      </c>
      <c r="AY40" s="185">
        <v>8.3861982913546707E-9</v>
      </c>
      <c r="AZ40" s="185">
        <v>1080577.4158407301</v>
      </c>
      <c r="BA40" s="185">
        <v>1.3977873624708E-5</v>
      </c>
      <c r="BB40" s="23">
        <v>5407881.2884878702</v>
      </c>
      <c r="BC40" s="23">
        <v>34493.362706624903</v>
      </c>
      <c r="BD40" s="67">
        <v>0.64192950859042697</v>
      </c>
      <c r="BE40" s="23">
        <v>5174200</v>
      </c>
      <c r="BF40" s="185">
        <v>1.04516278622548</v>
      </c>
      <c r="BG40" s="185">
        <v>1</v>
      </c>
      <c r="BH40" s="185">
        <v>-0.159</v>
      </c>
      <c r="BI40" s="185">
        <v>4.5999999999999999E-2</v>
      </c>
      <c r="BJ40" s="185">
        <v>5625</v>
      </c>
      <c r="BK40" s="185">
        <v>1.0126251933716599</v>
      </c>
      <c r="BL40" s="185">
        <v>125.280873969135</v>
      </c>
      <c r="BM40" s="185">
        <v>5.4078812884878804</v>
      </c>
      <c r="BN40" s="185">
        <v>125.280873969135</v>
      </c>
      <c r="BO40" s="185">
        <v>1.0126251933716599</v>
      </c>
      <c r="BP40" s="185">
        <v>7272.8274649394898</v>
      </c>
      <c r="BQ40" s="185">
        <v>1</v>
      </c>
      <c r="BR40" s="185">
        <v>0.30480000000000002</v>
      </c>
    </row>
    <row r="41" spans="1:70">
      <c r="A41" s="20" t="s">
        <v>643</v>
      </c>
      <c r="B41" s="185">
        <v>13789520</v>
      </c>
      <c r="C41" s="185">
        <v>608.621106065763</v>
      </c>
      <c r="D41" s="185">
        <v>85.147893581579396</v>
      </c>
      <c r="E41" s="185">
        <v>624.86627494838604</v>
      </c>
      <c r="F41" s="185">
        <v>2643264.3898665099</v>
      </c>
      <c r="G41" s="185">
        <v>1562686.9740257801</v>
      </c>
      <c r="H41" s="185">
        <v>2.2019594042733499E-5</v>
      </c>
      <c r="I41" s="185">
        <v>7.2223252690249804E-5</v>
      </c>
      <c r="J41" s="185">
        <v>0.49112124879375701</v>
      </c>
      <c r="K41" s="185">
        <v>7679.7516396704104</v>
      </c>
      <c r="L41" s="185">
        <v>6.5036382888884496E-3</v>
      </c>
      <c r="M41" s="185">
        <v>40</v>
      </c>
      <c r="N41" s="185">
        <v>2759.46</v>
      </c>
      <c r="O41" s="22">
        <v>1.7530051946856999E-5</v>
      </c>
      <c r="P41" s="22">
        <v>1.48421403326196E-2</v>
      </c>
      <c r="Q41" s="22">
        <v>4.7244000000000001E-3</v>
      </c>
      <c r="R41" s="185">
        <v>0.30480000000000002</v>
      </c>
      <c r="S41" s="23">
        <v>2968082.51953125</v>
      </c>
      <c r="T41" s="185">
        <v>573.63997230882796</v>
      </c>
      <c r="U41" s="186">
        <v>609.78370368695005</v>
      </c>
      <c r="V41" s="185">
        <v>0.03</v>
      </c>
      <c r="W41" s="22">
        <v>180506.86362620699</v>
      </c>
      <c r="X41" s="185">
        <v>2.6930964972430499E-2</v>
      </c>
      <c r="Y41" s="185">
        <v>6.0936014016155697</v>
      </c>
      <c r="Z41" s="185">
        <v>6.0936014084825096</v>
      </c>
      <c r="AA41" s="185">
        <v>-6.8669399055920597E-9</v>
      </c>
      <c r="AB41" s="185">
        <v>1.9024558052984499E-5</v>
      </c>
      <c r="AC41" s="185">
        <v>657.10690055784301</v>
      </c>
      <c r="AD41" s="185">
        <v>5236.5431749017198</v>
      </c>
      <c r="AE41" s="185">
        <v>609.78370428417099</v>
      </c>
      <c r="AF41" s="25">
        <v>5.9722071910073303E-7</v>
      </c>
      <c r="AG41" s="185">
        <v>1.9085467919480999E-5</v>
      </c>
      <c r="AH41" s="185">
        <v>41.022587357512002</v>
      </c>
      <c r="AI41" s="185">
        <v>0.256222923040269</v>
      </c>
      <c r="AJ41" s="185">
        <v>42.308812451766897</v>
      </c>
      <c r="AK41" s="185">
        <v>3.03471637218184</v>
      </c>
      <c r="AL41" s="185">
        <v>1.1293680422758501</v>
      </c>
      <c r="AM41" s="185">
        <v>608.62110605136399</v>
      </c>
      <c r="AN41" s="185">
        <v>1.43987790579558E-8</v>
      </c>
      <c r="AO41" s="185">
        <v>6.0909866496462697E-8</v>
      </c>
      <c r="AP41" s="185">
        <v>3.39684906822878</v>
      </c>
      <c r="AQ41" s="185">
        <v>4.7259570209994899E-5</v>
      </c>
      <c r="AR41" s="185">
        <v>9.5731888929887103E-6</v>
      </c>
      <c r="AS41" s="185">
        <v>21.2219189567458</v>
      </c>
      <c r="AT41" s="185">
        <v>12.2251728030602</v>
      </c>
      <c r="AU41" s="185">
        <v>3.13236951027248</v>
      </c>
      <c r="AV41" s="185">
        <v>0.26447955795630301</v>
      </c>
      <c r="AW41" s="185">
        <v>1.1437780834663999E-2</v>
      </c>
      <c r="AX41" s="185">
        <v>0.26447954922767902</v>
      </c>
      <c r="AY41" s="185">
        <v>8.7286240457729003E-9</v>
      </c>
      <c r="AZ41" s="185">
        <v>1080577.4158407301</v>
      </c>
      <c r="BA41" s="185">
        <v>1.3912767173561099E-5</v>
      </c>
      <c r="BB41" s="23">
        <v>2956086.2573893899</v>
      </c>
      <c r="BC41" s="23">
        <v>-11996.2621418573</v>
      </c>
      <c r="BD41" s="67">
        <v>-0.40417549252477902</v>
      </c>
      <c r="BE41" s="23">
        <v>2943615</v>
      </c>
      <c r="BF41" s="185">
        <v>1.0042367148521101</v>
      </c>
      <c r="BG41" s="185">
        <v>1</v>
      </c>
      <c r="BH41" s="185">
        <v>5.1999999999999998E-2</v>
      </c>
      <c r="BI41" s="185">
        <v>4.5999999999999999E-2</v>
      </c>
      <c r="BJ41" s="185">
        <v>5625</v>
      </c>
      <c r="BK41" s="185">
        <v>1.04579447033464</v>
      </c>
      <c r="BL41" s="185">
        <v>34.981133756935002</v>
      </c>
      <c r="BM41" s="185">
        <v>2.9560862573893898</v>
      </c>
      <c r="BN41" s="185">
        <v>34.981133756935002</v>
      </c>
      <c r="BO41" s="185">
        <v>1.04579447033464</v>
      </c>
      <c r="BP41" s="185">
        <v>25.189018365776999</v>
      </c>
      <c r="BQ41" s="185">
        <v>1</v>
      </c>
      <c r="BR41" s="185">
        <v>0.30480000000000002</v>
      </c>
    </row>
    <row r="42" spans="1:70">
      <c r="A42" s="20" t="s">
        <v>644</v>
      </c>
      <c r="B42" s="185">
        <v>13789520</v>
      </c>
      <c r="C42" s="185">
        <v>608.621106065763</v>
      </c>
      <c r="D42" s="185">
        <v>85.147893581579396</v>
      </c>
      <c r="E42" s="185">
        <v>624.86627494838604</v>
      </c>
      <c r="F42" s="185">
        <v>2643264.3898665099</v>
      </c>
      <c r="G42" s="185">
        <v>1562686.9740257801</v>
      </c>
      <c r="H42" s="185">
        <v>2.2019594042733499E-5</v>
      </c>
      <c r="I42" s="185">
        <v>7.2223252690249804E-5</v>
      </c>
      <c r="J42" s="185">
        <v>0.49112124879375701</v>
      </c>
      <c r="K42" s="185">
        <v>7679.7516396704104</v>
      </c>
      <c r="L42" s="185">
        <v>6.5036382888884496E-3</v>
      </c>
      <c r="M42" s="185">
        <v>41</v>
      </c>
      <c r="N42" s="185">
        <v>2759.46</v>
      </c>
      <c r="O42" s="22">
        <v>1.7530051946856999E-5</v>
      </c>
      <c r="P42" s="22">
        <v>1.48421403326196E-2</v>
      </c>
      <c r="Q42" s="22">
        <v>4.7244000000000001E-3</v>
      </c>
      <c r="R42" s="185">
        <v>0.30480000000000002</v>
      </c>
      <c r="S42" s="23">
        <v>4270724.01953125</v>
      </c>
      <c r="T42" s="185">
        <v>532.84871111815698</v>
      </c>
      <c r="U42" s="186">
        <v>584.85531832542904</v>
      </c>
      <c r="V42" s="185">
        <v>0.03</v>
      </c>
      <c r="W42" s="22">
        <v>180506.86362620699</v>
      </c>
      <c r="X42" s="185">
        <v>2.6930964972430499E-2</v>
      </c>
      <c r="Y42" s="185">
        <v>6.0936014016155697</v>
      </c>
      <c r="Z42" s="185">
        <v>6.0936014084825096</v>
      </c>
      <c r="AA42" s="185">
        <v>-6.8669399055920597E-9</v>
      </c>
      <c r="AB42" s="185">
        <v>1.9024558052984499E-5</v>
      </c>
      <c r="AC42" s="185">
        <v>690.93174511575398</v>
      </c>
      <c r="AD42" s="185">
        <v>5236.5431749017198</v>
      </c>
      <c r="AE42" s="185">
        <v>584.85531926806402</v>
      </c>
      <c r="AF42" s="25">
        <v>9.4263498340296802E-7</v>
      </c>
      <c r="AG42" s="185">
        <v>1.9112738074893601E-5</v>
      </c>
      <c r="AH42" s="185">
        <v>41.022587357512002</v>
      </c>
      <c r="AI42" s="185">
        <v>0.256222923040269</v>
      </c>
      <c r="AJ42" s="185">
        <v>42.369265142565602</v>
      </c>
      <c r="AK42" s="185">
        <v>5.1506560127335197</v>
      </c>
      <c r="AL42" s="185">
        <v>1.1293680422758501</v>
      </c>
      <c r="AM42" s="185">
        <v>608.62110603622398</v>
      </c>
      <c r="AN42" s="185">
        <v>2.95385689241812E-8</v>
      </c>
      <c r="AO42" s="185">
        <v>8.8180021909142998E-8</v>
      </c>
      <c r="AP42" s="185">
        <v>3.400230260631</v>
      </c>
      <c r="AQ42" s="185">
        <v>4.7165627013225398E-5</v>
      </c>
      <c r="AR42" s="185">
        <v>9.6004590484013906E-6</v>
      </c>
      <c r="AS42" s="185">
        <v>21.282371647544601</v>
      </c>
      <c r="AT42" s="185">
        <v>12.2393955393303</v>
      </c>
      <c r="AU42" s="185">
        <v>3.1360137013332299</v>
      </c>
      <c r="AV42" s="185">
        <v>0.264216559297766</v>
      </c>
      <c r="AW42" s="185">
        <v>1.1437780834663999E-2</v>
      </c>
      <c r="AX42" s="185">
        <v>0.26421655049705001</v>
      </c>
      <c r="AY42" s="185">
        <v>8.8007155452096697E-9</v>
      </c>
      <c r="AZ42" s="185">
        <v>1080577.4158407301</v>
      </c>
      <c r="BA42" s="185">
        <v>1.38713038229572E-5</v>
      </c>
      <c r="BB42" s="23">
        <v>4292357.5425925804</v>
      </c>
      <c r="BC42" s="23">
        <v>21633.523061330401</v>
      </c>
      <c r="BD42" s="67">
        <v>0.50655399324316197</v>
      </c>
      <c r="BE42" s="23">
        <v>4227700</v>
      </c>
      <c r="BF42" s="185">
        <v>1.0152937868326899</v>
      </c>
      <c r="BG42" s="185">
        <v>1</v>
      </c>
      <c r="BH42" s="185">
        <v>-3.1E-2</v>
      </c>
      <c r="BI42" s="185">
        <v>4.5999999999999999E-2</v>
      </c>
      <c r="BJ42" s="185">
        <v>5625</v>
      </c>
      <c r="BK42" s="185">
        <v>1.0366401828979299</v>
      </c>
      <c r="BL42" s="185">
        <v>75.772394947606003</v>
      </c>
      <c r="BM42" s="185">
        <v>4.2923575425925797</v>
      </c>
      <c r="BN42" s="185">
        <v>75.772394947606003</v>
      </c>
      <c r="BO42" s="185">
        <v>1.0366401828979299</v>
      </c>
      <c r="BP42" s="185">
        <v>1279.66424028751</v>
      </c>
      <c r="BQ42" s="185">
        <v>1</v>
      </c>
      <c r="BR42" s="185">
        <v>0.30480000000000002</v>
      </c>
    </row>
    <row r="43" spans="1:70">
      <c r="A43" s="20" t="s">
        <v>645</v>
      </c>
      <c r="B43" s="185">
        <v>13789520</v>
      </c>
      <c r="C43" s="185">
        <v>608.621106065763</v>
      </c>
      <c r="D43" s="185">
        <v>85.147893581579396</v>
      </c>
      <c r="E43" s="185">
        <v>624.86627494838604</v>
      </c>
      <c r="F43" s="185">
        <v>2643264.3898665099</v>
      </c>
      <c r="G43" s="185">
        <v>1562686.9740257801</v>
      </c>
      <c r="H43" s="185">
        <v>2.2019594042733499E-5</v>
      </c>
      <c r="I43" s="185">
        <v>7.2223252690249804E-5</v>
      </c>
      <c r="J43" s="185">
        <v>0.49112124879375701</v>
      </c>
      <c r="K43" s="185">
        <v>7679.7516396704104</v>
      </c>
      <c r="L43" s="185">
        <v>6.5036382888884496E-3</v>
      </c>
      <c r="M43" s="185">
        <v>42</v>
      </c>
      <c r="N43" s="185">
        <v>2759.46</v>
      </c>
      <c r="O43" s="22">
        <v>1.7530051946856999E-5</v>
      </c>
      <c r="P43" s="22">
        <v>1.48421403326196E-2</v>
      </c>
      <c r="Q43" s="22">
        <v>4.7244000000000001E-3</v>
      </c>
      <c r="R43" s="185">
        <v>0.30480000000000002</v>
      </c>
      <c r="S43" s="23">
        <v>4284386.38671875</v>
      </c>
      <c r="T43" s="185">
        <v>532.27181435384398</v>
      </c>
      <c r="U43" s="186">
        <v>584.44479460713706</v>
      </c>
      <c r="V43" s="185">
        <v>0.03</v>
      </c>
      <c r="W43" s="22">
        <v>180506.86362620699</v>
      </c>
      <c r="X43" s="185">
        <v>2.6930964972430499E-2</v>
      </c>
      <c r="Y43" s="185">
        <v>6.0936014016155697</v>
      </c>
      <c r="Z43" s="185">
        <v>6.0936014084825096</v>
      </c>
      <c r="AA43" s="185">
        <v>-6.8669399055920597E-9</v>
      </c>
      <c r="AB43" s="185">
        <v>1.9024558052984499E-5</v>
      </c>
      <c r="AC43" s="185">
        <v>691.32997663433696</v>
      </c>
      <c r="AD43" s="185">
        <v>5236.5431749017198</v>
      </c>
      <c r="AE43" s="185">
        <v>584.44479555365297</v>
      </c>
      <c r="AF43" s="25">
        <v>9.4651659310329695E-7</v>
      </c>
      <c r="AG43" s="185">
        <v>1.9111832755905199E-5</v>
      </c>
      <c r="AH43" s="185">
        <v>41.022587357512002</v>
      </c>
      <c r="AI43" s="185">
        <v>0.256222923040269</v>
      </c>
      <c r="AJ43" s="185">
        <v>42.367258224451199</v>
      </c>
      <c r="AK43" s="185">
        <v>5.1756140307345797</v>
      </c>
      <c r="AL43" s="185">
        <v>1.1293680422758501</v>
      </c>
      <c r="AM43" s="185">
        <v>608.62110603625695</v>
      </c>
      <c r="AN43" s="185">
        <v>2.9505827114917301E-8</v>
      </c>
      <c r="AO43" s="185">
        <v>8.7274702920744199E-8</v>
      </c>
      <c r="AP43" s="185">
        <v>3.4001181576980599</v>
      </c>
      <c r="AQ43" s="185">
        <v>4.7168737194719399E-5</v>
      </c>
      <c r="AR43" s="185">
        <v>9.5995537294129901E-6</v>
      </c>
      <c r="AS43" s="185">
        <v>21.2803647294302</v>
      </c>
      <c r="AT43" s="185">
        <v>12.238924019337301</v>
      </c>
      <c r="AU43" s="185">
        <v>3.1358928871023499</v>
      </c>
      <c r="AV43" s="185">
        <v>0.26422527059570899</v>
      </c>
      <c r="AW43" s="185">
        <v>1.1437780834663999E-2</v>
      </c>
      <c r="AX43" s="185">
        <v>0.26422526179732497</v>
      </c>
      <c r="AY43" s="185">
        <v>8.7983837993022007E-9</v>
      </c>
      <c r="AZ43" s="185">
        <v>1080577.4158407301</v>
      </c>
      <c r="BA43" s="185">
        <v>1.3872675891550001E-5</v>
      </c>
      <c r="BB43" s="23">
        <v>4247868.9646079503</v>
      </c>
      <c r="BC43" s="23">
        <v>-36517.4221108044</v>
      </c>
      <c r="BD43" s="67">
        <v>-0.85233727340758503</v>
      </c>
      <c r="BE43" s="23">
        <v>4196150</v>
      </c>
      <c r="BF43" s="185">
        <v>1.0123253374183301</v>
      </c>
      <c r="BG43" s="185">
        <v>1</v>
      </c>
      <c r="BH43" s="185">
        <v>-3.5999999999999997E-2</v>
      </c>
      <c r="BI43" s="185">
        <v>4.5999999999999999E-2</v>
      </c>
      <c r="BJ43" s="185">
        <v>5625</v>
      </c>
      <c r="BK43" s="185">
        <v>1.03637016416921</v>
      </c>
      <c r="BL43" s="185">
        <v>76.349291711918994</v>
      </c>
      <c r="BM43" s="185">
        <v>4.2478689646079504</v>
      </c>
      <c r="BN43" s="185">
        <v>76.349291711918994</v>
      </c>
      <c r="BO43" s="185">
        <v>1.03637016416921</v>
      </c>
      <c r="BP43" s="185">
        <v>1321.27100795819</v>
      </c>
      <c r="BQ43" s="185">
        <v>1</v>
      </c>
      <c r="BR43" s="185">
        <v>0.30480000000000002</v>
      </c>
    </row>
    <row r="44" spans="1:70">
      <c r="A44" s="20" t="s">
        <v>646</v>
      </c>
      <c r="B44" s="185">
        <v>13789520</v>
      </c>
      <c r="C44" s="185">
        <v>608.621106065763</v>
      </c>
      <c r="D44" s="185">
        <v>85.147893581579396</v>
      </c>
      <c r="E44" s="185">
        <v>624.86627494838604</v>
      </c>
      <c r="F44" s="185">
        <v>2643264.3898665099</v>
      </c>
      <c r="G44" s="185">
        <v>1562686.9740257801</v>
      </c>
      <c r="H44" s="185">
        <v>2.2019594042733499E-5</v>
      </c>
      <c r="I44" s="185">
        <v>7.2223252690249804E-5</v>
      </c>
      <c r="J44" s="185">
        <v>0.49112124879375701</v>
      </c>
      <c r="K44" s="185">
        <v>7679.7516396704104</v>
      </c>
      <c r="L44" s="185">
        <v>6.5036382888884496E-3</v>
      </c>
      <c r="M44" s="185">
        <v>43</v>
      </c>
      <c r="N44" s="185">
        <v>2766.24</v>
      </c>
      <c r="O44" s="22">
        <v>1.7530051946856999E-5</v>
      </c>
      <c r="P44" s="22">
        <v>1.48421403326196E-2</v>
      </c>
      <c r="Q44" s="22">
        <v>4.7244000000000001E-3</v>
      </c>
      <c r="R44" s="185">
        <v>0.30480000000000002</v>
      </c>
      <c r="S44" s="23">
        <v>4277783.203125</v>
      </c>
      <c r="T44" s="185">
        <v>532.84871111815698</v>
      </c>
      <c r="U44" s="186">
        <v>584.813603443136</v>
      </c>
      <c r="V44" s="185">
        <v>0.03</v>
      </c>
      <c r="W44" s="22">
        <v>180950.36943364199</v>
      </c>
      <c r="X44" s="185">
        <v>2.6902755474970001E-2</v>
      </c>
      <c r="Y44" s="185">
        <v>6.0967953568832902</v>
      </c>
      <c r="Z44" s="185">
        <v>6.09679536327066</v>
      </c>
      <c r="AA44" s="185">
        <v>-6.3873750733023396E-9</v>
      </c>
      <c r="AB44" s="185">
        <v>1.8951265668188598E-5</v>
      </c>
      <c r="AC44" s="185">
        <v>690.88908735883103</v>
      </c>
      <c r="AD44" s="185">
        <v>5246.65934293999</v>
      </c>
      <c r="AE44" s="185">
        <v>584.813603443136</v>
      </c>
      <c r="AF44" s="25">
        <v>0</v>
      </c>
      <c r="AG44" s="185">
        <v>1.9038226786648298E-5</v>
      </c>
      <c r="AH44" s="185">
        <v>41.1812386745571</v>
      </c>
      <c r="AI44" s="185">
        <v>0.25671790495069302</v>
      </c>
      <c r="AJ44" s="185">
        <v>42.285619525518101</v>
      </c>
      <c r="AK44" s="185">
        <v>5.14957865488892</v>
      </c>
      <c r="AL44" s="185">
        <v>1.1293680422758501</v>
      </c>
      <c r="AM44" s="185">
        <v>608.62110604928898</v>
      </c>
      <c r="AN44" s="185">
        <v>1.6473904906888499E-8</v>
      </c>
      <c r="AO44" s="185">
        <v>8.6961118459737295E-8</v>
      </c>
      <c r="AP44" s="185">
        <v>3.4039169398577398</v>
      </c>
      <c r="AQ44" s="185">
        <v>4.7063515019389101E-5</v>
      </c>
      <c r="AR44" s="185">
        <v>9.5625939525540297E-6</v>
      </c>
      <c r="AS44" s="185">
        <v>21.239384008089502</v>
      </c>
      <c r="AT44" s="185">
        <v>12.229285972254001</v>
      </c>
      <c r="AU44" s="185">
        <v>3.13947667383996</v>
      </c>
      <c r="AV44" s="185">
        <v>0.26444026601778298</v>
      </c>
      <c r="AW44" s="185">
        <v>1.1393716618727401E-2</v>
      </c>
      <c r="AX44" s="185">
        <v>0.26444025706397201</v>
      </c>
      <c r="AY44" s="185">
        <v>8.9538111369691398E-9</v>
      </c>
      <c r="AZ44" s="185">
        <v>1080577.4158407301</v>
      </c>
      <c r="BA44" s="185">
        <v>1.38262818543851E-5</v>
      </c>
      <c r="BB44" s="23">
        <v>4246808.5511449603</v>
      </c>
      <c r="BC44" s="23">
        <v>-30974.6519800397</v>
      </c>
      <c r="BD44" s="67">
        <v>-0.72408185523315205</v>
      </c>
      <c r="BE44" s="23">
        <v>4224545</v>
      </c>
      <c r="BF44" s="185">
        <v>1.00527004710447</v>
      </c>
      <c r="BG44" s="185">
        <v>1</v>
      </c>
      <c r="BH44" s="185">
        <v>-3.2000000000000001E-2</v>
      </c>
      <c r="BI44" s="185">
        <v>4.5999999999999999E-2</v>
      </c>
      <c r="BJ44" s="185">
        <v>5625</v>
      </c>
      <c r="BK44" s="185">
        <v>1.0366401828979299</v>
      </c>
      <c r="BL44" s="185">
        <v>75.772394947606003</v>
      </c>
      <c r="BM44" s="185">
        <v>4.2468085511449596</v>
      </c>
      <c r="BN44" s="185">
        <v>75.772394947606003</v>
      </c>
      <c r="BO44" s="185">
        <v>1.0366401828979299</v>
      </c>
      <c r="BP44" s="185">
        <v>1279.66424028751</v>
      </c>
      <c r="BQ44" s="185">
        <v>1</v>
      </c>
      <c r="BR44" s="185">
        <v>0.30480000000000002</v>
      </c>
    </row>
    <row r="45" spans="1:70">
      <c r="A45" s="20" t="s">
        <v>647</v>
      </c>
      <c r="B45" s="185">
        <v>13789520</v>
      </c>
      <c r="C45" s="185">
        <v>608.621106065763</v>
      </c>
      <c r="D45" s="185">
        <v>85.147893581579396</v>
      </c>
      <c r="E45" s="185">
        <v>624.86627494838604</v>
      </c>
      <c r="F45" s="185">
        <v>2643264.3898665099</v>
      </c>
      <c r="G45" s="185">
        <v>1562686.9740257801</v>
      </c>
      <c r="H45" s="185">
        <v>2.2019594042733499E-5</v>
      </c>
      <c r="I45" s="185">
        <v>7.2223252690249804E-5</v>
      </c>
      <c r="J45" s="185">
        <v>0.49112124879375701</v>
      </c>
      <c r="K45" s="185">
        <v>7679.7516396704104</v>
      </c>
      <c r="L45" s="185">
        <v>6.5036382888884496E-3</v>
      </c>
      <c r="M45" s="185">
        <v>44</v>
      </c>
      <c r="N45" s="185">
        <v>2779.8</v>
      </c>
      <c r="O45" s="22">
        <v>1.7530051946856999E-5</v>
      </c>
      <c r="P45" s="22">
        <v>1.48421403326196E-2</v>
      </c>
      <c r="Q45" s="22">
        <v>4.7244000000000001E-3</v>
      </c>
      <c r="R45" s="185">
        <v>0.30480000000000002</v>
      </c>
      <c r="S45" s="23">
        <v>4291956.93359375</v>
      </c>
      <c r="T45" s="185">
        <v>532.84871111815698</v>
      </c>
      <c r="U45" s="186">
        <v>584.73145339179803</v>
      </c>
      <c r="V45" s="185">
        <v>0.03</v>
      </c>
      <c r="W45" s="22">
        <v>181837.38104851299</v>
      </c>
      <c r="X45" s="185">
        <v>2.68466716729229E-2</v>
      </c>
      <c r="Y45" s="185">
        <v>6.1031602626924704</v>
      </c>
      <c r="Z45" s="185">
        <v>6.1031602680645403</v>
      </c>
      <c r="AA45" s="185">
        <v>-5.3720743409257904E-9</v>
      </c>
      <c r="AB45" s="185">
        <v>1.8806030895976101E-5</v>
      </c>
      <c r="AC45" s="185">
        <v>690.80685818817904</v>
      </c>
      <c r="AD45" s="185">
        <v>5266.8797671340399</v>
      </c>
      <c r="AE45" s="185">
        <v>584.73145339179803</v>
      </c>
      <c r="AF45" s="25">
        <v>0</v>
      </c>
      <c r="AG45" s="185">
        <v>1.8892861873191402E-5</v>
      </c>
      <c r="AH45" s="185">
        <v>41.499272174098301</v>
      </c>
      <c r="AI45" s="185">
        <v>0.25770728592571202</v>
      </c>
      <c r="AJ45" s="185">
        <v>42.124473771556197</v>
      </c>
      <c r="AK45" s="185">
        <v>5.14750712641818</v>
      </c>
      <c r="AL45" s="185">
        <v>1.1293680422758501</v>
      </c>
      <c r="AM45" s="185">
        <v>608.62110605352598</v>
      </c>
      <c r="AN45" s="185">
        <v>1.2237478586030199E-8</v>
      </c>
      <c r="AO45" s="185">
        <v>8.6830977215307094E-8</v>
      </c>
      <c r="AP45" s="185">
        <v>3.4115573840077502</v>
      </c>
      <c r="AQ45" s="185">
        <v>4.6852946380376001E-5</v>
      </c>
      <c r="AR45" s="185">
        <v>9.4898464252033696E-6</v>
      </c>
      <c r="AS45" s="185">
        <v>21.159038239824302</v>
      </c>
      <c r="AT45" s="185">
        <v>12.2103357707649</v>
      </c>
      <c r="AU45" s="185">
        <v>3.1466924917254802</v>
      </c>
      <c r="AV45" s="185">
        <v>0.264864892282275</v>
      </c>
      <c r="AW45" s="185">
        <v>1.13063998206439E-2</v>
      </c>
      <c r="AX45" s="185">
        <v>0.264864883023607</v>
      </c>
      <c r="AY45" s="185">
        <v>9.2586686650797406E-9</v>
      </c>
      <c r="AZ45" s="185">
        <v>1080577.4158407301</v>
      </c>
      <c r="BA45" s="185">
        <v>1.37335946919747E-5</v>
      </c>
      <c r="BB45" s="23">
        <v>4269071.5594984097</v>
      </c>
      <c r="BC45" s="23">
        <v>-22885.374095336501</v>
      </c>
      <c r="BD45" s="67">
        <v>-0.53321537120303997</v>
      </c>
      <c r="BE45" s="23">
        <v>4192995</v>
      </c>
      <c r="BF45" s="185">
        <v>1.01814372769307</v>
      </c>
      <c r="BG45" s="185">
        <v>1</v>
      </c>
      <c r="BH45" s="185">
        <v>-3.6999999999999998E-2</v>
      </c>
      <c r="BI45" s="185">
        <v>4.5999999999999999E-2</v>
      </c>
      <c r="BJ45" s="185">
        <v>5625</v>
      </c>
      <c r="BK45" s="185">
        <v>1.0366401828979299</v>
      </c>
      <c r="BL45" s="185">
        <v>75.772394947606003</v>
      </c>
      <c r="BM45" s="185">
        <v>4.2690715594984097</v>
      </c>
      <c r="BN45" s="185">
        <v>75.772394947606003</v>
      </c>
      <c r="BO45" s="185">
        <v>1.0366401828979299</v>
      </c>
      <c r="BP45" s="185">
        <v>1279.66424028751</v>
      </c>
      <c r="BQ45" s="185">
        <v>1</v>
      </c>
      <c r="BR45" s="185">
        <v>0.30480000000000002</v>
      </c>
    </row>
    <row r="46" spans="1:70">
      <c r="A46" s="20" t="s">
        <v>648</v>
      </c>
      <c r="B46" s="185">
        <v>13789520</v>
      </c>
      <c r="C46" s="185">
        <v>608.621106065763</v>
      </c>
      <c r="D46" s="185">
        <v>85.147893581579396</v>
      </c>
      <c r="E46" s="185">
        <v>624.86627494838604</v>
      </c>
      <c r="F46" s="185">
        <v>2643264.3898665099</v>
      </c>
      <c r="G46" s="185">
        <v>1562686.9740257801</v>
      </c>
      <c r="H46" s="185">
        <v>2.2019594042733499E-5</v>
      </c>
      <c r="I46" s="185">
        <v>7.2223252690249804E-5</v>
      </c>
      <c r="J46" s="185">
        <v>0.49112124879375701</v>
      </c>
      <c r="K46" s="185">
        <v>7679.7516396704104</v>
      </c>
      <c r="L46" s="185">
        <v>6.5036382888884496E-3</v>
      </c>
      <c r="M46" s="185">
        <v>45</v>
      </c>
      <c r="N46" s="185">
        <v>2793.36</v>
      </c>
      <c r="O46" s="22">
        <v>1.7530051946856999E-5</v>
      </c>
      <c r="P46" s="22">
        <v>1.48421403326196E-2</v>
      </c>
      <c r="Q46" s="22">
        <v>4.7244000000000001E-3</v>
      </c>
      <c r="R46" s="185">
        <v>0.30480000000000002</v>
      </c>
      <c r="S46" s="23">
        <v>4265534.47265625</v>
      </c>
      <c r="T46" s="185">
        <v>534.52714511009196</v>
      </c>
      <c r="U46" s="186">
        <v>585.84017556426897</v>
      </c>
      <c r="V46" s="185">
        <v>0.03</v>
      </c>
      <c r="W46" s="22">
        <v>182724.392663384</v>
      </c>
      <c r="X46" s="185">
        <v>2.67910299549288E-2</v>
      </c>
      <c r="Y46" s="185">
        <v>6.1094947370234403</v>
      </c>
      <c r="Z46" s="185">
        <v>6.1094947413837097</v>
      </c>
      <c r="AA46" s="185">
        <v>-4.3602650379170898E-9</v>
      </c>
      <c r="AB46" s="185">
        <v>1.86625707959308E-5</v>
      </c>
      <c r="AC46" s="185">
        <v>689.55746816548799</v>
      </c>
      <c r="AD46" s="185">
        <v>5287.0843949454502</v>
      </c>
      <c r="AE46" s="185">
        <v>585.84017649334896</v>
      </c>
      <c r="AF46" s="25">
        <v>9.2907987436774398E-7</v>
      </c>
      <c r="AG46" s="185">
        <v>1.87494113965466E-5</v>
      </c>
      <c r="AH46" s="185">
        <v>41.818279121372697</v>
      </c>
      <c r="AI46" s="185">
        <v>0.25869589398715098</v>
      </c>
      <c r="AJ46" s="185">
        <v>41.964998903180899</v>
      </c>
      <c r="AK46" s="185">
        <v>5.0722670602803701</v>
      </c>
      <c r="AL46" s="185">
        <v>1.1293680422758501</v>
      </c>
      <c r="AM46" s="185">
        <v>608.62110606052897</v>
      </c>
      <c r="AN46" s="185">
        <v>5.2341420087032004E-9</v>
      </c>
      <c r="AO46" s="185">
        <v>8.6840600615762097E-8</v>
      </c>
      <c r="AP46" s="185">
        <v>3.4191908820042101</v>
      </c>
      <c r="AQ46" s="185">
        <v>4.6643977271790802E-5</v>
      </c>
      <c r="AR46" s="185">
        <v>9.4181259985811808E-6</v>
      </c>
      <c r="AS46" s="185">
        <v>21.079682921314301</v>
      </c>
      <c r="AT46" s="185">
        <v>12.1915484093833</v>
      </c>
      <c r="AU46" s="185">
        <v>3.1539035148530399</v>
      </c>
      <c r="AV46" s="185">
        <v>0.26528736715117202</v>
      </c>
      <c r="AW46" s="185">
        <v>1.1220149975666401E-2</v>
      </c>
      <c r="AX46" s="185">
        <v>0.26528735759848299</v>
      </c>
      <c r="AY46" s="185">
        <v>9.5526882515351003E-9</v>
      </c>
      <c r="AZ46" s="185">
        <v>1080577.4158407301</v>
      </c>
      <c r="BA46" s="185">
        <v>1.36418172841084E-5</v>
      </c>
      <c r="BB46" s="23">
        <v>4298268.7105153603</v>
      </c>
      <c r="BC46" s="23">
        <v>32734.237859105699</v>
      </c>
      <c r="BD46" s="67">
        <v>0.76741233880408199</v>
      </c>
      <c r="BE46" s="23">
        <v>4126740</v>
      </c>
      <c r="BF46" s="185">
        <v>1.04156518475003</v>
      </c>
      <c r="BG46" s="185">
        <v>1</v>
      </c>
      <c r="BH46" s="185">
        <v>-3.6999999999999998E-2</v>
      </c>
      <c r="BI46" s="185">
        <v>4.5999999999999999E-2</v>
      </c>
      <c r="BJ46" s="185">
        <v>5625</v>
      </c>
      <c r="BK46" s="185">
        <v>1.0374120495227801</v>
      </c>
      <c r="BL46" s="185">
        <v>74.093960955670994</v>
      </c>
      <c r="BM46" s="185">
        <v>4.2982687105153596</v>
      </c>
      <c r="BN46" s="185">
        <v>74.093960955670994</v>
      </c>
      <c r="BO46" s="185">
        <v>1.0374120495227801</v>
      </c>
      <c r="BP46" s="185">
        <v>1162.3981736468199</v>
      </c>
      <c r="BQ46" s="185">
        <v>1</v>
      </c>
      <c r="BR46" s="185">
        <v>0.30480000000000002</v>
      </c>
    </row>
    <row r="47" spans="1:70">
      <c r="A47" s="20" t="s">
        <v>649</v>
      </c>
      <c r="B47" s="185">
        <v>13789520</v>
      </c>
      <c r="C47" s="185">
        <v>608.621106065763</v>
      </c>
      <c r="D47" s="185">
        <v>85.147893581579396</v>
      </c>
      <c r="E47" s="185">
        <v>624.86627494838604</v>
      </c>
      <c r="F47" s="185">
        <v>2643264.3898665099</v>
      </c>
      <c r="G47" s="185">
        <v>1562686.9740257801</v>
      </c>
      <c r="H47" s="185">
        <v>2.2019594042733499E-5</v>
      </c>
      <c r="I47" s="185">
        <v>7.2223252690249804E-5</v>
      </c>
      <c r="J47" s="185">
        <v>0.49112124879375701</v>
      </c>
      <c r="K47" s="185">
        <v>7679.7516396704104</v>
      </c>
      <c r="L47" s="185">
        <v>6.5036382888884496E-3</v>
      </c>
      <c r="M47" s="185">
        <v>46</v>
      </c>
      <c r="N47" s="185">
        <v>2793.36</v>
      </c>
      <c r="O47" s="22">
        <v>1.7530051946856999E-5</v>
      </c>
      <c r="P47" s="22">
        <v>1.48421403326196E-2</v>
      </c>
      <c r="Q47" s="22">
        <v>4.7244000000000001E-3</v>
      </c>
      <c r="R47" s="185">
        <v>0.30480000000000002</v>
      </c>
      <c r="S47" s="23">
        <v>4306133.30078125</v>
      </c>
      <c r="T47" s="185">
        <v>532.84871111815698</v>
      </c>
      <c r="U47" s="186">
        <v>584.65013263266599</v>
      </c>
      <c r="V47" s="185">
        <v>0.03</v>
      </c>
      <c r="W47" s="22">
        <v>182724.392663384</v>
      </c>
      <c r="X47" s="185">
        <v>2.67910299549288E-2</v>
      </c>
      <c r="Y47" s="185">
        <v>6.1094947370234403</v>
      </c>
      <c r="Z47" s="185">
        <v>6.1094947413837097</v>
      </c>
      <c r="AA47" s="185">
        <v>-4.3602650379170898E-9</v>
      </c>
      <c r="AB47" s="185">
        <v>1.86625707959308E-5</v>
      </c>
      <c r="AC47" s="185">
        <v>690.72595878698701</v>
      </c>
      <c r="AD47" s="185">
        <v>5287.0843949454502</v>
      </c>
      <c r="AE47" s="185">
        <v>584.65013263266599</v>
      </c>
      <c r="AF47" s="25">
        <v>0</v>
      </c>
      <c r="AG47" s="185">
        <v>1.8750073375809099E-5</v>
      </c>
      <c r="AH47" s="185">
        <v>41.818279121372697</v>
      </c>
      <c r="AI47" s="185">
        <v>0.25869589398715098</v>
      </c>
      <c r="AJ47" s="185">
        <v>41.966480547507601</v>
      </c>
      <c r="AK47" s="185">
        <v>5.1454676920892197</v>
      </c>
      <c r="AL47" s="185">
        <v>1.1293680422758501</v>
      </c>
      <c r="AM47" s="185">
        <v>608.62110606045405</v>
      </c>
      <c r="AN47" s="185">
        <v>5.3086068874108597E-9</v>
      </c>
      <c r="AO47" s="185">
        <v>8.7502579878228106E-8</v>
      </c>
      <c r="AP47" s="185">
        <v>3.4192752489437099</v>
      </c>
      <c r="AQ47" s="185">
        <v>4.6641675520236099E-5</v>
      </c>
      <c r="AR47" s="185">
        <v>9.4187879778436502E-6</v>
      </c>
      <c r="AS47" s="185">
        <v>21.081164565640901</v>
      </c>
      <c r="AT47" s="185">
        <v>12.1918998359829</v>
      </c>
      <c r="AU47" s="185">
        <v>3.1539944274714098</v>
      </c>
      <c r="AV47" s="185">
        <v>0.26528082147229798</v>
      </c>
      <c r="AW47" s="185">
        <v>1.1220149975666401E-2</v>
      </c>
      <c r="AX47" s="185">
        <v>0.26528081191823799</v>
      </c>
      <c r="AY47" s="185">
        <v>9.5540597655485693E-9</v>
      </c>
      <c r="AZ47" s="185">
        <v>1080577.4158407301</v>
      </c>
      <c r="BA47" s="185">
        <v>1.36408075175126E-5</v>
      </c>
      <c r="BB47" s="23">
        <v>4331354.6910840599</v>
      </c>
      <c r="BC47" s="23">
        <v>25221.390302807999</v>
      </c>
      <c r="BD47" s="67">
        <v>0.58570853573511505</v>
      </c>
      <c r="BE47" s="23">
        <v>4164600</v>
      </c>
      <c r="BF47" s="185">
        <v>1.0400409861893201</v>
      </c>
      <c r="BG47" s="185">
        <v>1</v>
      </c>
      <c r="BH47" s="185">
        <v>-3.9E-2</v>
      </c>
      <c r="BI47" s="185">
        <v>4.5999999999999999E-2</v>
      </c>
      <c r="BJ47" s="185">
        <v>5625</v>
      </c>
      <c r="BK47" s="185">
        <v>1.0366401828979299</v>
      </c>
      <c r="BL47" s="185">
        <v>75.772394947606003</v>
      </c>
      <c r="BM47" s="185">
        <v>4.3313546910840603</v>
      </c>
      <c r="BN47" s="185">
        <v>75.772394947606003</v>
      </c>
      <c r="BO47" s="185">
        <v>1.0366401828979299</v>
      </c>
      <c r="BP47" s="185">
        <v>1279.66424028751</v>
      </c>
      <c r="BQ47" s="185">
        <v>1</v>
      </c>
      <c r="BR47" s="185">
        <v>0.30480000000000002</v>
      </c>
    </row>
    <row r="48" spans="1:70">
      <c r="A48" s="20" t="s">
        <v>650</v>
      </c>
      <c r="B48" s="185">
        <v>13789520</v>
      </c>
      <c r="C48" s="185">
        <v>608.621106065763</v>
      </c>
      <c r="D48" s="185">
        <v>85.147893581579396</v>
      </c>
      <c r="E48" s="185">
        <v>624.86627494838604</v>
      </c>
      <c r="F48" s="185">
        <v>2643264.3898665099</v>
      </c>
      <c r="G48" s="185">
        <v>1562686.9740257801</v>
      </c>
      <c r="H48" s="185">
        <v>2.2019594042733499E-5</v>
      </c>
      <c r="I48" s="185">
        <v>7.2223252690249804E-5</v>
      </c>
      <c r="J48" s="185">
        <v>0.49112124879375701</v>
      </c>
      <c r="K48" s="185">
        <v>7679.7516396704104</v>
      </c>
      <c r="L48" s="185">
        <v>6.5036382888884496E-3</v>
      </c>
      <c r="M48" s="185">
        <v>47</v>
      </c>
      <c r="N48" s="185">
        <v>2797.4279999999999</v>
      </c>
      <c r="O48" s="22">
        <v>1.7530051946856999E-5</v>
      </c>
      <c r="P48" s="22">
        <v>1.48421403326196E-2</v>
      </c>
      <c r="Q48" s="22">
        <v>4.7244000000000001E-3</v>
      </c>
      <c r="R48" s="185">
        <v>0.30480000000000002</v>
      </c>
      <c r="S48" s="23">
        <v>4349337.40234375</v>
      </c>
      <c r="T48" s="185">
        <v>531.212292416884</v>
      </c>
      <c r="U48" s="186">
        <v>583.45736055640305</v>
      </c>
      <c r="V48" s="185">
        <v>0.03</v>
      </c>
      <c r="W48" s="22">
        <v>182990.496147845</v>
      </c>
      <c r="X48" s="185">
        <v>2.6774422788588E-2</v>
      </c>
      <c r="Y48" s="185">
        <v>6.1113891880796603</v>
      </c>
      <c r="Z48" s="185">
        <v>6.1113891921477101</v>
      </c>
      <c r="AA48" s="185">
        <v>-4.0680481205868099E-9</v>
      </c>
      <c r="AB48" s="185">
        <v>1.8619874352375501E-5</v>
      </c>
      <c r="AC48" s="185">
        <v>691.82699769332396</v>
      </c>
      <c r="AD48" s="185">
        <v>5293.1427183207497</v>
      </c>
      <c r="AE48" s="185">
        <v>583.45736055640305</v>
      </c>
      <c r="AF48" s="25">
        <v>0</v>
      </c>
      <c r="AG48" s="185">
        <v>1.8707711895684399E-5</v>
      </c>
      <c r="AH48" s="185">
        <v>41.914170842245703</v>
      </c>
      <c r="AI48" s="185">
        <v>0.25899232643735698</v>
      </c>
      <c r="AJ48" s="185">
        <v>41.9196465147255</v>
      </c>
      <c r="AK48" s="185">
        <v>5.2153816144042402</v>
      </c>
      <c r="AL48" s="185">
        <v>1.1293680422758501</v>
      </c>
      <c r="AM48" s="185">
        <v>608.62110606053295</v>
      </c>
      <c r="AN48" s="185">
        <v>5.2299355957074997E-9</v>
      </c>
      <c r="AO48" s="185">
        <v>8.7837543308959204E-8</v>
      </c>
      <c r="AP48" s="185">
        <v>3.42160332832007</v>
      </c>
      <c r="AQ48" s="185">
        <v>4.6578226562936299E-5</v>
      </c>
      <c r="AR48" s="185">
        <v>9.3977747194966996E-6</v>
      </c>
      <c r="AS48" s="185">
        <v>21.0582350456874</v>
      </c>
      <c r="AT48" s="185">
        <v>12.186458485980801</v>
      </c>
      <c r="AU48" s="185">
        <v>3.15619923431644</v>
      </c>
      <c r="AV48" s="185">
        <v>0.26540409400363502</v>
      </c>
      <c r="AW48" s="185">
        <v>1.11944803878396E-2</v>
      </c>
      <c r="AX48" s="185">
        <v>0.26540408436324597</v>
      </c>
      <c r="AY48" s="185">
        <v>9.6403892646534895E-9</v>
      </c>
      <c r="AZ48" s="185">
        <v>1080577.4158407301</v>
      </c>
      <c r="BA48" s="185">
        <v>1.36129825971981E-5</v>
      </c>
      <c r="BB48" s="23">
        <v>4356822.4674026696</v>
      </c>
      <c r="BC48" s="23">
        <v>7485.0650589223997</v>
      </c>
      <c r="BD48" s="67">
        <v>0.172096675113981</v>
      </c>
      <c r="BE48" s="23">
        <v>4312885</v>
      </c>
      <c r="BF48" s="185">
        <v>1.0101874887465501</v>
      </c>
      <c r="BG48" s="185">
        <v>1</v>
      </c>
      <c r="BH48" s="185">
        <v>-3.5999999999999997E-2</v>
      </c>
      <c r="BI48" s="185">
        <v>4.5999999999999999E-2</v>
      </c>
      <c r="BJ48" s="185">
        <v>5625</v>
      </c>
      <c r="BK48" s="185">
        <v>1.0358683659702701</v>
      </c>
      <c r="BL48" s="185">
        <v>77.408813648879004</v>
      </c>
      <c r="BM48" s="185">
        <v>4.3568224674026697</v>
      </c>
      <c r="BN48" s="185">
        <v>77.408813648879004</v>
      </c>
      <c r="BO48" s="185">
        <v>1.0358683659702701</v>
      </c>
      <c r="BP48" s="185">
        <v>1399.41933861656</v>
      </c>
      <c r="BQ48" s="185">
        <v>1</v>
      </c>
      <c r="BR48" s="185">
        <v>0.30480000000000002</v>
      </c>
    </row>
    <row r="49" spans="1:70">
      <c r="A49" s="20" t="s">
        <v>651</v>
      </c>
      <c r="B49" s="185">
        <v>13789520</v>
      </c>
      <c r="C49" s="185">
        <v>608.621106065763</v>
      </c>
      <c r="D49" s="185">
        <v>85.147893581579396</v>
      </c>
      <c r="E49" s="185">
        <v>624.86627494838604</v>
      </c>
      <c r="F49" s="185">
        <v>2643264.3898665099</v>
      </c>
      <c r="G49" s="185">
        <v>1562686.9740257801</v>
      </c>
      <c r="H49" s="185">
        <v>2.2019594042733499E-5</v>
      </c>
      <c r="I49" s="185">
        <v>7.2223252690249804E-5</v>
      </c>
      <c r="J49" s="185">
        <v>0.49112124879375701</v>
      </c>
      <c r="K49" s="185">
        <v>7679.7516396704104</v>
      </c>
      <c r="L49" s="185">
        <v>6.5036382888884496E-3</v>
      </c>
      <c r="M49" s="185">
        <v>48</v>
      </c>
      <c r="N49" s="185">
        <v>2797.4279999999999</v>
      </c>
      <c r="O49" s="22">
        <v>1.7530051946856999E-5</v>
      </c>
      <c r="P49" s="22">
        <v>1.48421403326196E-2</v>
      </c>
      <c r="Q49" s="22">
        <v>4.7244000000000001E-3</v>
      </c>
      <c r="R49" s="185">
        <v>0.30480000000000002</v>
      </c>
      <c r="S49" s="23">
        <v>4310363.84765625</v>
      </c>
      <c r="T49" s="185">
        <v>532.84871111815698</v>
      </c>
      <c r="U49" s="186">
        <v>584.62562150583301</v>
      </c>
      <c r="V49" s="185">
        <v>0.03</v>
      </c>
      <c r="W49" s="22">
        <v>182990.496147845</v>
      </c>
      <c r="X49" s="185">
        <v>2.6774422788588E-2</v>
      </c>
      <c r="Y49" s="185">
        <v>6.1113891880796603</v>
      </c>
      <c r="Z49" s="185">
        <v>6.1113891921477101</v>
      </c>
      <c r="AA49" s="185">
        <v>-4.0680481205868099E-9</v>
      </c>
      <c r="AB49" s="185">
        <v>1.8619874352375501E-5</v>
      </c>
      <c r="AC49" s="185">
        <v>690.701065394392</v>
      </c>
      <c r="AD49" s="185">
        <v>5293.1427183207497</v>
      </c>
      <c r="AE49" s="185">
        <v>584.62562150583301</v>
      </c>
      <c r="AF49" s="25">
        <v>0</v>
      </c>
      <c r="AG49" s="185">
        <v>1.8707029537775701E-5</v>
      </c>
      <c r="AH49" s="185">
        <v>41.914170842245703</v>
      </c>
      <c r="AI49" s="185">
        <v>0.25899232643735698</v>
      </c>
      <c r="AJ49" s="185">
        <v>41.918117508800499</v>
      </c>
      <c r="AK49" s="185">
        <v>5.1448370928173004</v>
      </c>
      <c r="AL49" s="185">
        <v>1.1293680422758501</v>
      </c>
      <c r="AM49" s="185">
        <v>608.62110606060901</v>
      </c>
      <c r="AN49" s="185">
        <v>5.1536517275963003E-9</v>
      </c>
      <c r="AO49" s="185">
        <v>8.7155185400199494E-8</v>
      </c>
      <c r="AP49" s="185">
        <v>3.4215160684171</v>
      </c>
      <c r="AQ49" s="185">
        <v>4.6580602388901603E-5</v>
      </c>
      <c r="AR49" s="185">
        <v>9.3970923615879399E-6</v>
      </c>
      <c r="AS49" s="185">
        <v>21.0567060397624</v>
      </c>
      <c r="AT49" s="185">
        <v>12.186095430522</v>
      </c>
      <c r="AU49" s="185">
        <v>3.1561052057385401</v>
      </c>
      <c r="AV49" s="185">
        <v>0.26541086267856101</v>
      </c>
      <c r="AW49" s="185">
        <v>1.11944803878396E-2</v>
      </c>
      <c r="AX49" s="185">
        <v>0.265410853039524</v>
      </c>
      <c r="AY49" s="185">
        <v>9.6390372905652605E-9</v>
      </c>
      <c r="AZ49" s="185">
        <v>1080577.4158407301</v>
      </c>
      <c r="BA49" s="185">
        <v>1.3614024151127599E-5</v>
      </c>
      <c r="BB49" s="23">
        <v>4322646.1576964296</v>
      </c>
      <c r="BC49" s="23">
        <v>12282.310040176801</v>
      </c>
      <c r="BD49" s="67">
        <v>0.28494833555304899</v>
      </c>
      <c r="BE49" s="23">
        <v>4259250</v>
      </c>
      <c r="BF49" s="185">
        <v>1.01488434764253</v>
      </c>
      <c r="BG49" s="185">
        <v>1</v>
      </c>
      <c r="BH49" s="185">
        <v>-3.3000000000000002E-2</v>
      </c>
      <c r="BI49" s="185">
        <v>4.5999999999999999E-2</v>
      </c>
      <c r="BJ49" s="185">
        <v>5625</v>
      </c>
      <c r="BK49" s="185">
        <v>1.0366401828979299</v>
      </c>
      <c r="BL49" s="185">
        <v>75.772394947606003</v>
      </c>
      <c r="BM49" s="185">
        <v>4.3226461576964299</v>
      </c>
      <c r="BN49" s="185">
        <v>75.772394947606003</v>
      </c>
      <c r="BO49" s="185">
        <v>1.0366401828979299</v>
      </c>
      <c r="BP49" s="185">
        <v>1279.66424028751</v>
      </c>
      <c r="BQ49" s="185">
        <v>1</v>
      </c>
      <c r="BR49" s="185">
        <v>0.30480000000000002</v>
      </c>
    </row>
    <row r="50" spans="1:70">
      <c r="A50" s="20" t="s">
        <v>652</v>
      </c>
      <c r="B50" s="185">
        <v>13789520</v>
      </c>
      <c r="C50" s="185">
        <v>608.621106065763</v>
      </c>
      <c r="D50" s="185">
        <v>85.147893581579396</v>
      </c>
      <c r="E50" s="185">
        <v>624.86627494838604</v>
      </c>
      <c r="F50" s="185">
        <v>2643264.3898665099</v>
      </c>
      <c r="G50" s="185">
        <v>1562686.9740257801</v>
      </c>
      <c r="H50" s="185">
        <v>2.2019594042733499E-5</v>
      </c>
      <c r="I50" s="185">
        <v>7.2223252690249804E-5</v>
      </c>
      <c r="J50" s="185">
        <v>0.49112124879375701</v>
      </c>
      <c r="K50" s="185">
        <v>7679.7516396704104</v>
      </c>
      <c r="L50" s="185">
        <v>6.5036382888884496E-3</v>
      </c>
      <c r="M50" s="185">
        <v>49</v>
      </c>
      <c r="N50" s="185">
        <v>2820.48</v>
      </c>
      <c r="O50" s="22">
        <v>1.7530051946856999E-5</v>
      </c>
      <c r="P50" s="22">
        <v>1.48421403326196E-2</v>
      </c>
      <c r="Q50" s="22">
        <v>4.7244000000000001E-3</v>
      </c>
      <c r="R50" s="185">
        <v>0.30480000000000002</v>
      </c>
      <c r="S50" s="23">
        <v>4357428.22265625</v>
      </c>
      <c r="T50" s="185">
        <v>531.88681381594404</v>
      </c>
      <c r="U50" s="186">
        <v>583.80127313834805</v>
      </c>
      <c r="V50" s="185">
        <v>0.03</v>
      </c>
      <c r="W50" s="22">
        <v>184498.415893125</v>
      </c>
      <c r="X50" s="185">
        <v>2.6681050006293099E-2</v>
      </c>
      <c r="Y50" s="185">
        <v>6.1220735321033803</v>
      </c>
      <c r="Z50" s="185">
        <v>6.1220735346898003</v>
      </c>
      <c r="AA50" s="185">
        <v>-2.5864146380172298E-9</v>
      </c>
      <c r="AB50" s="185">
        <v>1.8380855977977701E-5</v>
      </c>
      <c r="AC50" s="185">
        <v>691.224049910914</v>
      </c>
      <c r="AD50" s="185">
        <v>5327.4466695021101</v>
      </c>
      <c r="AE50" s="185">
        <v>583.80127313834703</v>
      </c>
      <c r="AF50" s="25">
        <v>0</v>
      </c>
      <c r="AG50" s="185">
        <v>1.8467633803144799E-5</v>
      </c>
      <c r="AH50" s="185">
        <v>42.459208406924297</v>
      </c>
      <c r="AI50" s="185">
        <v>0.26067081133664</v>
      </c>
      <c r="AJ50" s="185">
        <v>41.649874776965802</v>
      </c>
      <c r="AK50" s="185">
        <v>5.1828320627174298</v>
      </c>
      <c r="AL50" s="185">
        <v>1.1293680422758501</v>
      </c>
      <c r="AM50" s="185">
        <v>608.62110600301196</v>
      </c>
      <c r="AN50" s="185">
        <v>6.2751496443524996E-8</v>
      </c>
      <c r="AO50" s="185">
        <v>8.6777825167172194E-8</v>
      </c>
      <c r="AP50" s="185">
        <v>3.4343747655525001</v>
      </c>
      <c r="AQ50" s="185">
        <v>4.6232449027361098E-5</v>
      </c>
      <c r="AR50" s="185">
        <v>9.2772058141560108E-6</v>
      </c>
      <c r="AS50" s="185">
        <v>20.922791980743</v>
      </c>
      <c r="AT50" s="185">
        <v>12.1541954508715</v>
      </c>
      <c r="AU50" s="185">
        <v>3.1682439893227698</v>
      </c>
      <c r="AV50" s="185">
        <v>0.26613077622972697</v>
      </c>
      <c r="AW50" s="185">
        <v>1.10507798206987E-2</v>
      </c>
      <c r="AX50" s="185">
        <v>0.26613076613027398</v>
      </c>
      <c r="AY50" s="185">
        <v>1.00994531626597E-8</v>
      </c>
      <c r="AZ50" s="185">
        <v>1080577.4158407301</v>
      </c>
      <c r="BA50" s="185">
        <v>1.34616785247441E-5</v>
      </c>
      <c r="BB50" s="23">
        <v>4352637.6943044905</v>
      </c>
      <c r="BC50" s="23">
        <v>-4790.5283517586104</v>
      </c>
      <c r="BD50" s="67">
        <v>-0.10993935199782499</v>
      </c>
      <c r="BE50" s="23">
        <v>4284490</v>
      </c>
      <c r="BF50" s="185">
        <v>1.0159056723914599</v>
      </c>
      <c r="BG50" s="185">
        <v>1</v>
      </c>
      <c r="BH50" s="185">
        <v>-3.9E-2</v>
      </c>
      <c r="BI50" s="185">
        <v>4.5999999999999999E-2</v>
      </c>
      <c r="BJ50" s="185">
        <v>5625</v>
      </c>
      <c r="BK50" s="185">
        <v>1.0361886886061999</v>
      </c>
      <c r="BL50" s="185">
        <v>76.734292249819006</v>
      </c>
      <c r="BM50" s="185">
        <v>4.35263769430449</v>
      </c>
      <c r="BN50" s="185">
        <v>76.734292249819006</v>
      </c>
      <c r="BO50" s="185">
        <v>1.0361886886061999</v>
      </c>
      <c r="BP50" s="185">
        <v>1349.4082270951101</v>
      </c>
      <c r="BQ50" s="185">
        <v>1</v>
      </c>
      <c r="BR50" s="185">
        <v>0.30480000000000002</v>
      </c>
    </row>
    <row r="51" spans="1:70">
      <c r="A51" s="20" t="s">
        <v>653</v>
      </c>
      <c r="B51" s="185">
        <v>13789520</v>
      </c>
      <c r="C51" s="185">
        <v>608.621106065763</v>
      </c>
      <c r="D51" s="185">
        <v>85.147893581579396</v>
      </c>
      <c r="E51" s="185">
        <v>624.86627494838604</v>
      </c>
      <c r="F51" s="185">
        <v>2643264.3898665099</v>
      </c>
      <c r="G51" s="185">
        <v>1562686.9740257801</v>
      </c>
      <c r="H51" s="185">
        <v>2.2019594042733499E-5</v>
      </c>
      <c r="I51" s="185">
        <v>7.2223252690249804E-5</v>
      </c>
      <c r="J51" s="185">
        <v>0.49112124879375701</v>
      </c>
      <c r="K51" s="185">
        <v>7679.7516396704104</v>
      </c>
      <c r="L51" s="185">
        <v>6.5036382888884496E-3</v>
      </c>
      <c r="M51" s="185">
        <v>50</v>
      </c>
      <c r="N51" s="185">
        <v>2834.04</v>
      </c>
      <c r="O51" s="22">
        <v>1.7530051946856999E-5</v>
      </c>
      <c r="P51" s="22">
        <v>1.48421403326196E-2</v>
      </c>
      <c r="Q51" s="22">
        <v>4.7244000000000001E-3</v>
      </c>
      <c r="R51" s="185">
        <v>0.30480000000000002</v>
      </c>
      <c r="S51" s="23">
        <v>4401447.32421875</v>
      </c>
      <c r="T51" s="185">
        <v>530.63335550763395</v>
      </c>
      <c r="U51" s="186">
        <v>582.82135516240703</v>
      </c>
      <c r="V51" s="185">
        <v>0.03</v>
      </c>
      <c r="W51" s="22">
        <v>185385.42750799601</v>
      </c>
      <c r="X51" s="185">
        <v>2.66267006458492E-2</v>
      </c>
      <c r="Y51" s="185">
        <v>6.1283184133100903</v>
      </c>
      <c r="Z51" s="185">
        <v>6.1283184151948102</v>
      </c>
      <c r="AA51" s="185">
        <v>-1.8847252647447001E-9</v>
      </c>
      <c r="AB51" s="185">
        <v>1.8242543520100501E-5</v>
      </c>
      <c r="AC51" s="185">
        <v>691.99665934841505</v>
      </c>
      <c r="AD51" s="185">
        <v>5347.6045173894199</v>
      </c>
      <c r="AE51" s="185">
        <v>582.82135516240703</v>
      </c>
      <c r="AF51" s="25">
        <v>0</v>
      </c>
      <c r="AG51" s="185">
        <v>1.8329260263740799E-5</v>
      </c>
      <c r="AH51" s="185">
        <v>42.781128289851303</v>
      </c>
      <c r="AI51" s="185">
        <v>0.261657130466528</v>
      </c>
      <c r="AJ51" s="185">
        <v>41.494215132836601</v>
      </c>
      <c r="AK51" s="185">
        <v>5.2343829433364997</v>
      </c>
      <c r="AL51" s="185">
        <v>1.1293680422758501</v>
      </c>
      <c r="AM51" s="185">
        <v>608.62110604442705</v>
      </c>
      <c r="AN51" s="185">
        <v>2.13360635825666E-8</v>
      </c>
      <c r="AO51" s="185">
        <v>8.6716743640260997E-8</v>
      </c>
      <c r="AP51" s="185">
        <v>3.4419267186410001</v>
      </c>
      <c r="AQ51" s="185">
        <v>4.6029793779998298E-5</v>
      </c>
      <c r="AR51" s="185">
        <v>9.2079885036905098E-6</v>
      </c>
      <c r="AS51" s="185">
        <v>20.8452632793181</v>
      </c>
      <c r="AT51" s="185">
        <v>12.1356337079364</v>
      </c>
      <c r="AU51" s="185">
        <v>3.1753750924115098</v>
      </c>
      <c r="AV51" s="185">
        <v>0.26655162622948703</v>
      </c>
      <c r="AW51" s="185">
        <v>1.09676247967819E-2</v>
      </c>
      <c r="AX51" s="185">
        <v>0.26655161588123499</v>
      </c>
      <c r="AY51" s="185">
        <v>1.0348251811009801E-8</v>
      </c>
      <c r="AZ51" s="185">
        <v>1080577.4158407301</v>
      </c>
      <c r="BA51" s="185">
        <v>1.33732637393781E-5</v>
      </c>
      <c r="BB51" s="23">
        <v>4378330.3215079298</v>
      </c>
      <c r="BC51" s="23">
        <v>-23117.002710818299</v>
      </c>
      <c r="BD51" s="67">
        <v>-0.52521366286989601</v>
      </c>
      <c r="BE51" s="23">
        <v>4290800</v>
      </c>
      <c r="BF51" s="185">
        <v>1.02039953423789</v>
      </c>
      <c r="BG51" s="185">
        <v>1</v>
      </c>
      <c r="BH51" s="185">
        <v>-4.4999999999999998E-2</v>
      </c>
      <c r="BI51" s="185">
        <v>4.5999999999999999E-2</v>
      </c>
      <c r="BJ51" s="185">
        <v>5625</v>
      </c>
      <c r="BK51" s="185">
        <v>1.0355911055404701</v>
      </c>
      <c r="BL51" s="185">
        <v>77.987750558129093</v>
      </c>
      <c r="BM51" s="185">
        <v>4.3783303215079297</v>
      </c>
      <c r="BN51" s="185">
        <v>77.987750558129093</v>
      </c>
      <c r="BO51" s="185">
        <v>1.0355911055404701</v>
      </c>
      <c r="BP51" s="185">
        <v>1443.0691924666301</v>
      </c>
      <c r="BQ51" s="185">
        <v>1</v>
      </c>
      <c r="BR51" s="185">
        <v>0.30480000000000002</v>
      </c>
    </row>
    <row r="52" spans="1:70">
      <c r="A52" s="20" t="s">
        <v>654</v>
      </c>
      <c r="B52" s="185">
        <v>13789520</v>
      </c>
      <c r="C52" s="185">
        <v>608.621106065763</v>
      </c>
      <c r="D52" s="185">
        <v>85.147893581579396</v>
      </c>
      <c r="E52" s="185">
        <v>624.86627494838604</v>
      </c>
      <c r="F52" s="185">
        <v>2643264.3898665099</v>
      </c>
      <c r="G52" s="185">
        <v>1562686.9740257801</v>
      </c>
      <c r="H52" s="185">
        <v>2.2019594042733499E-5</v>
      </c>
      <c r="I52" s="185">
        <v>7.2223252690249804E-5</v>
      </c>
      <c r="J52" s="185">
        <v>0.49112124879375701</v>
      </c>
      <c r="K52" s="185">
        <v>7679.7516396704104</v>
      </c>
      <c r="L52" s="185">
        <v>6.5036382888884496E-3</v>
      </c>
      <c r="M52" s="185">
        <v>51</v>
      </c>
      <c r="N52" s="185">
        <v>3417.12</v>
      </c>
      <c r="O52" s="22">
        <v>1.7530051946856999E-5</v>
      </c>
      <c r="P52" s="22">
        <v>1.48421403326196E-2</v>
      </c>
      <c r="Q52" s="22">
        <v>4.7244000000000001E-3</v>
      </c>
      <c r="R52" s="185">
        <v>0.30480000000000002</v>
      </c>
      <c r="S52" s="23">
        <v>6343845.25390625</v>
      </c>
      <c r="T52" s="185">
        <v>479.48806170427099</v>
      </c>
      <c r="U52" s="186">
        <v>541.87209766032095</v>
      </c>
      <c r="V52" s="185">
        <v>0.03</v>
      </c>
      <c r="W52" s="22">
        <v>223526.92694743999</v>
      </c>
      <c r="X52" s="185">
        <v>2.4627077270517599E-2</v>
      </c>
      <c r="Y52" s="185">
        <v>6.3722611146904002</v>
      </c>
      <c r="Z52" s="185">
        <v>6.3722611346379603</v>
      </c>
      <c r="AA52" s="185">
        <v>-1.99475591600162E-8</v>
      </c>
      <c r="AB52" s="185">
        <v>1.3566923130281601E-5</v>
      </c>
      <c r="AC52" s="185">
        <v>720.92385403688104</v>
      </c>
      <c r="AD52" s="185">
        <v>6200.9937672651504</v>
      </c>
      <c r="AE52" s="185">
        <v>541.87209766032095</v>
      </c>
      <c r="AF52" s="25">
        <v>0</v>
      </c>
      <c r="AG52" s="185">
        <v>1.36638495688957E-5</v>
      </c>
      <c r="AH52" s="185">
        <v>57.524951469995798</v>
      </c>
      <c r="AI52" s="185">
        <v>0.30341328157443997</v>
      </c>
      <c r="AJ52" s="185">
        <v>35.868870550152799</v>
      </c>
      <c r="AK52" s="185">
        <v>7.2154391071549799</v>
      </c>
      <c r="AL52" s="185">
        <v>1.1293680422758501</v>
      </c>
      <c r="AM52" s="185">
        <v>608.62110603505698</v>
      </c>
      <c r="AN52" s="185">
        <v>3.0706019060744399E-8</v>
      </c>
      <c r="AO52" s="185">
        <v>9.69264386140941E-8</v>
      </c>
      <c r="AP52" s="185">
        <v>3.74847469721671</v>
      </c>
      <c r="AQ52" s="185">
        <v>3.8809057980121403E-5</v>
      </c>
      <c r="AR52" s="185">
        <v>6.8803880037549097E-6</v>
      </c>
      <c r="AS52" s="185">
        <v>18.061655714016599</v>
      </c>
      <c r="AT52" s="185">
        <v>11.418956111518</v>
      </c>
      <c r="AU52" s="185">
        <v>3.4646629459501801</v>
      </c>
      <c r="AV52" s="185">
        <v>0.28381175126652902</v>
      </c>
      <c r="AW52" s="185">
        <v>8.1565886015707596E-3</v>
      </c>
      <c r="AX52" s="185">
        <v>0.28381174828448602</v>
      </c>
      <c r="AY52" s="185">
        <v>2.9820428348870101E-9</v>
      </c>
      <c r="AZ52" s="185">
        <v>1080577.4158407301</v>
      </c>
      <c r="BA52" s="185">
        <v>1.03532933032568E-5</v>
      </c>
      <c r="BB52" s="23">
        <v>6321304.4911476104</v>
      </c>
      <c r="BC52" s="23">
        <v>-22540.762758638699</v>
      </c>
      <c r="BD52" s="67">
        <v>-0.3553170333838</v>
      </c>
      <c r="BE52" s="23">
        <v>6215350</v>
      </c>
      <c r="BF52" s="185">
        <v>1.0170472284179699</v>
      </c>
      <c r="BG52" s="185">
        <v>1</v>
      </c>
      <c r="BH52" s="185">
        <v>-0.191</v>
      </c>
      <c r="BI52" s="185">
        <v>4.5999999999999999E-2</v>
      </c>
      <c r="BJ52" s="185">
        <v>5625</v>
      </c>
      <c r="BK52" s="185">
        <v>1.0112037703158501</v>
      </c>
      <c r="BL52" s="185">
        <v>129.13304436149201</v>
      </c>
      <c r="BM52" s="185">
        <v>6.3213044911476102</v>
      </c>
      <c r="BN52" s="185">
        <v>129.13304436149201</v>
      </c>
      <c r="BO52" s="185">
        <v>1.0112037703158501</v>
      </c>
      <c r="BP52" s="185">
        <v>7944.6995971476999</v>
      </c>
      <c r="BQ52" s="185">
        <v>1</v>
      </c>
      <c r="BR52" s="185">
        <v>0.30480000000000002</v>
      </c>
    </row>
    <row r="53" spans="1:70">
      <c r="A53" s="20" t="s">
        <v>655</v>
      </c>
      <c r="B53" s="185">
        <v>13789520</v>
      </c>
      <c r="C53" s="185">
        <v>608.621106065763</v>
      </c>
      <c r="D53" s="185">
        <v>85.147893581579396</v>
      </c>
      <c r="E53" s="185">
        <v>624.86627494838604</v>
      </c>
      <c r="F53" s="185">
        <v>2643264.3898665099</v>
      </c>
      <c r="G53" s="185">
        <v>1562686.9740257801</v>
      </c>
      <c r="H53" s="185">
        <v>2.2019594042733499E-5</v>
      </c>
      <c r="I53" s="185">
        <v>7.2223252690249804E-5</v>
      </c>
      <c r="J53" s="185">
        <v>0.49112124879375701</v>
      </c>
      <c r="K53" s="185">
        <v>7679.7516396704104</v>
      </c>
      <c r="L53" s="185">
        <v>6.5036382888884496E-3</v>
      </c>
      <c r="M53" s="185">
        <v>52</v>
      </c>
      <c r="N53" s="185">
        <v>3451.02</v>
      </c>
      <c r="O53" s="22">
        <v>1.7530051946856999E-5</v>
      </c>
      <c r="P53" s="22">
        <v>1.48421403326196E-2</v>
      </c>
      <c r="Q53" s="22">
        <v>4.7244000000000001E-3</v>
      </c>
      <c r="R53" s="185">
        <v>0.30480000000000002</v>
      </c>
      <c r="S53" s="23">
        <v>4904694.62890625</v>
      </c>
      <c r="T53" s="185">
        <v>535.10115911890296</v>
      </c>
      <c r="U53" s="186">
        <v>582.85910230692605</v>
      </c>
      <c r="V53" s="185">
        <v>0.03</v>
      </c>
      <c r="W53" s="22">
        <v>225744.455984617</v>
      </c>
      <c r="X53" s="185">
        <v>2.4527777240697501E-2</v>
      </c>
      <c r="Y53" s="185">
        <v>6.3851470474837404</v>
      </c>
      <c r="Z53" s="185">
        <v>6.3851470632081497</v>
      </c>
      <c r="AA53" s="185">
        <v>-1.5724404001105099E-8</v>
      </c>
      <c r="AB53" s="185">
        <v>1.3355543071362601E-5</v>
      </c>
      <c r="AC53" s="185">
        <v>685.61036115526099</v>
      </c>
      <c r="AD53" s="185">
        <v>6249.8731217512104</v>
      </c>
      <c r="AE53" s="185">
        <v>582.85910319528</v>
      </c>
      <c r="AF53" s="25">
        <v>8.8835383849073E-7</v>
      </c>
      <c r="AG53" s="185">
        <v>1.3429542672870501E-5</v>
      </c>
      <c r="AH53" s="185">
        <v>58.435406968964998</v>
      </c>
      <c r="AI53" s="185">
        <v>0.30580493779963203</v>
      </c>
      <c r="AJ53" s="185">
        <v>35.531681393863501</v>
      </c>
      <c r="AK53" s="185">
        <v>4.9540669782201396</v>
      </c>
      <c r="AL53" s="185">
        <v>1.1293680422758501</v>
      </c>
      <c r="AM53" s="185">
        <v>608.62110605535599</v>
      </c>
      <c r="AN53" s="185">
        <v>1.04072341855499E-8</v>
      </c>
      <c r="AO53" s="185">
        <v>7.3999601507928597E-8</v>
      </c>
      <c r="AP53" s="185">
        <v>3.7602765873586401</v>
      </c>
      <c r="AQ53" s="185">
        <v>3.8565830406857197E-5</v>
      </c>
      <c r="AR53" s="185">
        <v>6.7517711371892298E-6</v>
      </c>
      <c r="AS53" s="185">
        <v>17.8637342115547</v>
      </c>
      <c r="AT53" s="185">
        <v>11.3638631799378</v>
      </c>
      <c r="AU53" s="185">
        <v>3.4751254729043999</v>
      </c>
      <c r="AV53" s="185">
        <v>0.28515111445423802</v>
      </c>
      <c r="AW53" s="185">
        <v>8.0295045042686995E-3</v>
      </c>
      <c r="AX53" s="185">
        <v>0.285151110962516</v>
      </c>
      <c r="AY53" s="185">
        <v>3.4917220781416302E-9</v>
      </c>
      <c r="AZ53" s="185">
        <v>1080577.4158407301</v>
      </c>
      <c r="BA53" s="185">
        <v>1.0256115344416E-5</v>
      </c>
      <c r="BB53" s="23">
        <v>4871800.06428356</v>
      </c>
      <c r="BC53" s="23">
        <v>-32894.564622686201</v>
      </c>
      <c r="BD53" s="67">
        <v>-0.67067507992891595</v>
      </c>
      <c r="BE53" s="23">
        <v>4732500</v>
      </c>
      <c r="BF53" s="185">
        <v>1.02943477322421</v>
      </c>
      <c r="BG53" s="185">
        <v>1</v>
      </c>
      <c r="BH53" s="185">
        <v>-5.8999999999999997E-2</v>
      </c>
      <c r="BI53" s="185">
        <v>4.5999999999999999E-2</v>
      </c>
      <c r="BJ53" s="185">
        <v>5625</v>
      </c>
      <c r="BK53" s="185">
        <v>1.0376710774768301</v>
      </c>
      <c r="BL53" s="185">
        <v>73.519946946860003</v>
      </c>
      <c r="BM53" s="185">
        <v>4.8718000642835602</v>
      </c>
      <c r="BN53" s="185">
        <v>73.519946946860003</v>
      </c>
      <c r="BO53" s="185">
        <v>1.0376710774768301</v>
      </c>
      <c r="BP53" s="185">
        <v>1123.58684332031</v>
      </c>
      <c r="BQ53" s="185">
        <v>1</v>
      </c>
      <c r="BR53" s="185">
        <v>0.30480000000000002</v>
      </c>
    </row>
    <row r="54" spans="1:70">
      <c r="A54" s="20" t="s">
        <v>656</v>
      </c>
      <c r="B54" s="185">
        <v>13789520</v>
      </c>
      <c r="C54" s="185">
        <v>608.621106065763</v>
      </c>
      <c r="D54" s="185">
        <v>85.147893581579396</v>
      </c>
      <c r="E54" s="185">
        <v>624.86627494838604</v>
      </c>
      <c r="F54" s="185">
        <v>2643264.3898665099</v>
      </c>
      <c r="G54" s="185">
        <v>1562686.9740257801</v>
      </c>
      <c r="H54" s="185">
        <v>2.2019594042733499E-5</v>
      </c>
      <c r="I54" s="185">
        <v>7.2223252690249804E-5</v>
      </c>
      <c r="J54" s="185">
        <v>0.49112124879375701</v>
      </c>
      <c r="K54" s="185">
        <v>7679.7516396704104</v>
      </c>
      <c r="L54" s="185">
        <v>6.5036382888884496E-3</v>
      </c>
      <c r="M54" s="185">
        <v>53</v>
      </c>
      <c r="N54" s="185">
        <v>3579.84</v>
      </c>
      <c r="O54" s="22">
        <v>1.7530051946856999E-5</v>
      </c>
      <c r="P54" s="22">
        <v>1.48421403326196E-2</v>
      </c>
      <c r="Q54" s="22">
        <v>4.7244000000000001E-3</v>
      </c>
      <c r="R54" s="185">
        <v>0.30480000000000002</v>
      </c>
      <c r="S54" s="23">
        <v>2822972.32765625</v>
      </c>
      <c r="T54" s="185">
        <v>586.97568839527196</v>
      </c>
      <c r="U54" s="186">
        <v>613.47436118183202</v>
      </c>
      <c r="V54" s="185">
        <v>0.03</v>
      </c>
      <c r="W54" s="22">
        <v>234171.06632588999</v>
      </c>
      <c r="X54" s="185">
        <v>2.4164267021167699E-2</v>
      </c>
      <c r="Y54" s="185">
        <v>6.4329946012287698</v>
      </c>
      <c r="Z54" s="185">
        <v>6.4329946343917497</v>
      </c>
      <c r="AA54" s="185">
        <v>-3.3162973700484599E-8</v>
      </c>
      <c r="AB54" s="185">
        <v>1.25983549178858E-5</v>
      </c>
      <c r="AC54" s="185">
        <v>642.23951790681201</v>
      </c>
      <c r="AD54" s="185">
        <v>6434.9482325499403</v>
      </c>
      <c r="AE54" s="185">
        <v>613.47436118183202</v>
      </c>
      <c r="AF54" s="25">
        <v>0</v>
      </c>
      <c r="AG54" s="185">
        <v>1.2639251040288501E-5</v>
      </c>
      <c r="AH54" s="185">
        <v>61.947500269153103</v>
      </c>
      <c r="AI54" s="185">
        <v>0.31486062287411598</v>
      </c>
      <c r="AJ54" s="185">
        <v>34.431007595656403</v>
      </c>
      <c r="AK54" s="185">
        <v>2.1742674771383701</v>
      </c>
      <c r="AL54" s="185">
        <v>1.1293680422758501</v>
      </c>
      <c r="AM54" s="185">
        <v>608.62110606318595</v>
      </c>
      <c r="AN54" s="185">
        <v>2.5770532374735901E-9</v>
      </c>
      <c r="AO54" s="185">
        <v>4.0896122402743001E-8</v>
      </c>
      <c r="AP54" s="185">
        <v>3.8143611245260698</v>
      </c>
      <c r="AQ54" s="185">
        <v>3.7479919849353898E-5</v>
      </c>
      <c r="AR54" s="185">
        <v>6.3400735813456202E-6</v>
      </c>
      <c r="AS54" s="185">
        <v>17.2712070470394</v>
      </c>
      <c r="AT54" s="185">
        <v>11.195203912113</v>
      </c>
      <c r="AU54" s="185">
        <v>3.5249288769706402</v>
      </c>
      <c r="AV54" s="185">
        <v>0.28943224755542701</v>
      </c>
      <c r="AW54" s="185">
        <v>7.5742743682544102E-3</v>
      </c>
      <c r="AX54" s="185">
        <v>0.28943224133732798</v>
      </c>
      <c r="AY54" s="185">
        <v>6.2180980364701099E-9</v>
      </c>
      <c r="AZ54" s="185">
        <v>1080577.4158407301</v>
      </c>
      <c r="BA54" s="185">
        <v>9.8260019504605099E-6</v>
      </c>
      <c r="BB54" s="23">
        <v>2810271.3650348498</v>
      </c>
      <c r="BC54" s="23">
        <v>-12700.9626213992</v>
      </c>
      <c r="BD54" s="67">
        <v>-0.44991452792398001</v>
      </c>
      <c r="BE54" s="23">
        <v>3186550</v>
      </c>
      <c r="BF54" s="185">
        <v>0.88191660731350596</v>
      </c>
      <c r="BG54" s="185">
        <v>1</v>
      </c>
      <c r="BH54" s="185">
        <v>8.1000000000000003E-2</v>
      </c>
      <c r="BI54" s="185">
        <v>4.5999999999999999E-2</v>
      </c>
      <c r="BJ54" s="185">
        <v>5625</v>
      </c>
      <c r="BK54" s="185">
        <v>1.04332586140585</v>
      </c>
      <c r="BL54" s="185">
        <v>21.645417670491</v>
      </c>
      <c r="BM54" s="185">
        <v>2.8102713650348501</v>
      </c>
      <c r="BN54" s="185">
        <v>21.645417670491</v>
      </c>
      <c r="BO54" s="185">
        <v>1.04332586140585</v>
      </c>
      <c r="BP54" s="185">
        <v>336.89069249072202</v>
      </c>
      <c r="BQ54" s="185">
        <v>1</v>
      </c>
      <c r="BR54" s="185">
        <v>0.30480000000000002</v>
      </c>
    </row>
    <row r="55" spans="1:70">
      <c r="A55" s="20" t="s">
        <v>657</v>
      </c>
      <c r="B55" s="185">
        <v>13789520</v>
      </c>
      <c r="C55" s="185">
        <v>608.621106065763</v>
      </c>
      <c r="D55" s="185">
        <v>85.147893581579396</v>
      </c>
      <c r="E55" s="185">
        <v>624.86627494838604</v>
      </c>
      <c r="F55" s="185">
        <v>2643264.3898665099</v>
      </c>
      <c r="G55" s="185">
        <v>1562686.9740257801</v>
      </c>
      <c r="H55" s="185">
        <v>2.2019594042733499E-5</v>
      </c>
      <c r="I55" s="185">
        <v>7.2223252690249804E-5</v>
      </c>
      <c r="J55" s="185">
        <v>0.49112124879375701</v>
      </c>
      <c r="K55" s="185">
        <v>7679.7516396704104</v>
      </c>
      <c r="L55" s="185">
        <v>6.5036382888884496E-3</v>
      </c>
      <c r="M55" s="185">
        <v>54</v>
      </c>
      <c r="N55" s="185">
        <v>4068</v>
      </c>
      <c r="O55" s="22">
        <v>1.7530051946856999E-5</v>
      </c>
      <c r="P55" s="22">
        <v>1.48421403326196E-2</v>
      </c>
      <c r="Q55" s="22">
        <v>4.7244000000000001E-3</v>
      </c>
      <c r="R55" s="185">
        <v>0.30480000000000002</v>
      </c>
      <c r="S55" s="23">
        <v>5409287.20703125</v>
      </c>
      <c r="T55" s="185">
        <v>537.38968663960395</v>
      </c>
      <c r="U55" s="186">
        <v>582.07246962935199</v>
      </c>
      <c r="V55" s="185">
        <v>0.03</v>
      </c>
      <c r="W55" s="22">
        <v>266103.48446123902</v>
      </c>
      <c r="X55" s="185">
        <v>2.2957021152822998E-2</v>
      </c>
      <c r="Y55" s="185">
        <v>6.59997412347618</v>
      </c>
      <c r="Z55" s="185">
        <v>6.59997412806133</v>
      </c>
      <c r="AA55" s="185">
        <v>-4.5851500374283197E-9</v>
      </c>
      <c r="AB55" s="185">
        <v>1.02692156759919E-5</v>
      </c>
      <c r="AC55" s="185">
        <v>681.32840806273805</v>
      </c>
      <c r="AD55" s="185">
        <v>7127.4362156440402</v>
      </c>
      <c r="AE55" s="185">
        <v>582.07246962935199</v>
      </c>
      <c r="AF55" s="25">
        <v>0</v>
      </c>
      <c r="AG55" s="185">
        <v>1.03354976269859E-5</v>
      </c>
      <c r="AH55" s="185">
        <v>75.997682714092306</v>
      </c>
      <c r="AI55" s="185">
        <v>0.34874390985798798</v>
      </c>
      <c r="AJ55" s="185">
        <v>31.1851664098225</v>
      </c>
      <c r="AK55" s="185">
        <v>4.7788443311546702</v>
      </c>
      <c r="AL55" s="185">
        <v>1.1293680422758501</v>
      </c>
      <c r="AM55" s="185">
        <v>608.62110606231295</v>
      </c>
      <c r="AN55" s="185">
        <v>3.45005446433788E-9</v>
      </c>
      <c r="AO55" s="185">
        <v>6.6281950994040202E-8</v>
      </c>
      <c r="AP55" s="185">
        <v>4.0398074980351604</v>
      </c>
      <c r="AQ55" s="185">
        <v>3.3413419758529903E-5</v>
      </c>
      <c r="AR55" s="185">
        <v>5.2008897889899904E-6</v>
      </c>
      <c r="AS55" s="185">
        <v>15.692579051570799</v>
      </c>
      <c r="AT55" s="185">
        <v>10.7159396436761</v>
      </c>
      <c r="AU55" s="185">
        <v>3.7371186891378301</v>
      </c>
      <c r="AV55" s="185">
        <v>0.30268880889732203</v>
      </c>
      <c r="AW55" s="185">
        <v>6.1739693462926296E-3</v>
      </c>
      <c r="AX55" s="185">
        <v>0.30268878234267699</v>
      </c>
      <c r="AY55" s="185">
        <v>2.65546444278009E-8</v>
      </c>
      <c r="AZ55" s="185">
        <v>1080577.4158407301</v>
      </c>
      <c r="BA55" s="185">
        <v>8.2710425619986008E-6</v>
      </c>
      <c r="BB55" s="23">
        <v>5411005.8050030796</v>
      </c>
      <c r="BC55" s="23">
        <v>1718.5979718267899</v>
      </c>
      <c r="BD55" s="67">
        <v>3.1771246488684797E-2</v>
      </c>
      <c r="BE55" s="23">
        <v>5016450</v>
      </c>
      <c r="BF55" s="185">
        <v>1.0786523946223101</v>
      </c>
      <c r="BG55" s="185">
        <v>1</v>
      </c>
      <c r="BH55" s="185">
        <v>-8.2000000000000003E-2</v>
      </c>
      <c r="BI55" s="185">
        <v>4.5999999999999999E-2</v>
      </c>
      <c r="BJ55" s="185">
        <v>5625</v>
      </c>
      <c r="BK55" s="185">
        <v>1.03867667382694</v>
      </c>
      <c r="BL55" s="185">
        <v>71.231419426159107</v>
      </c>
      <c r="BM55" s="185">
        <v>5.4110058050030796</v>
      </c>
      <c r="BN55" s="185">
        <v>71.231419426159107</v>
      </c>
      <c r="BO55" s="185">
        <v>1.03867667382694</v>
      </c>
      <c r="BP55" s="185">
        <v>975.40155937266502</v>
      </c>
      <c r="BQ55" s="185">
        <v>1</v>
      </c>
      <c r="BR55" s="185">
        <v>0.30480000000000002</v>
      </c>
    </row>
    <row r="56" spans="1:70">
      <c r="A56" s="20" t="s">
        <v>658</v>
      </c>
      <c r="B56" s="185">
        <v>13789520</v>
      </c>
      <c r="C56" s="185">
        <v>608.621106065763</v>
      </c>
      <c r="D56" s="185">
        <v>85.147893581579396</v>
      </c>
      <c r="E56" s="185">
        <v>624.86627494838604</v>
      </c>
      <c r="F56" s="185">
        <v>2643264.3898665099</v>
      </c>
      <c r="G56" s="185">
        <v>1562686.9740257801</v>
      </c>
      <c r="H56" s="185">
        <v>2.2019594042733499E-5</v>
      </c>
      <c r="I56" s="185">
        <v>7.2223252690249804E-5</v>
      </c>
      <c r="J56" s="185">
        <v>0.49112124879375701</v>
      </c>
      <c r="K56" s="185">
        <v>7679.7516396704104</v>
      </c>
      <c r="L56" s="185">
        <v>6.5036382888884496E-3</v>
      </c>
      <c r="M56" s="185">
        <v>55</v>
      </c>
      <c r="N56" s="185">
        <v>2752.68</v>
      </c>
      <c r="O56" s="22">
        <v>1.7719053836560401E-5</v>
      </c>
      <c r="P56" s="22">
        <v>1.4921936786020801E-2</v>
      </c>
      <c r="Q56" s="22">
        <v>4.7498000000000002E-3</v>
      </c>
      <c r="R56" s="185">
        <v>0.3175</v>
      </c>
      <c r="S56" s="23">
        <v>2215854.19921875</v>
      </c>
      <c r="T56" s="185">
        <v>588.56034428011105</v>
      </c>
      <c r="U56" s="186">
        <v>616.586702968341</v>
      </c>
      <c r="V56" s="185">
        <v>0.03</v>
      </c>
      <c r="W56" s="22">
        <v>181031.44038769</v>
      </c>
      <c r="X56" s="185">
        <v>2.69268936237952E-2</v>
      </c>
      <c r="Y56" s="185">
        <v>6.0940620607316998</v>
      </c>
      <c r="Z56" s="185">
        <v>6.09406206753121</v>
      </c>
      <c r="AA56" s="185">
        <v>-6.7995067354331704E-9</v>
      </c>
      <c r="AB56" s="185">
        <v>1.9121281205086501E-5</v>
      </c>
      <c r="AC56" s="185">
        <v>641.34091052618999</v>
      </c>
      <c r="AD56" s="185">
        <v>5251.3642719095396</v>
      </c>
      <c r="AE56" s="185">
        <v>616.586703399469</v>
      </c>
      <c r="AF56" s="25">
        <v>4.3112811454193402E-7</v>
      </c>
      <c r="AG56" s="185">
        <v>1.9166871605072201E-5</v>
      </c>
      <c r="AH56" s="185">
        <v>40.815078565917901</v>
      </c>
      <c r="AI56" s="185">
        <v>0.255574062009018</v>
      </c>
      <c r="AJ56" s="185">
        <v>42.381668597058301</v>
      </c>
      <c r="AK56" s="185">
        <v>2.04737495553029</v>
      </c>
      <c r="AL56" s="185">
        <v>1.1293680422758501</v>
      </c>
      <c r="AM56" s="185">
        <v>608.62110604961299</v>
      </c>
      <c r="AN56" s="185">
        <v>1.61503521667328E-8</v>
      </c>
      <c r="AO56" s="185">
        <v>4.5590399985740103E-8</v>
      </c>
      <c r="AP56" s="185">
        <v>3.38994681580404</v>
      </c>
      <c r="AQ56" s="185">
        <v>4.74522160450385E-5</v>
      </c>
      <c r="AR56" s="185">
        <v>9.6062310025289908E-6</v>
      </c>
      <c r="AS56" s="185">
        <v>21.241238904539301</v>
      </c>
      <c r="AT56" s="185">
        <v>12.2297226175581</v>
      </c>
      <c r="AU56" s="185">
        <v>3.1255998866128998</v>
      </c>
      <c r="AV56" s="185">
        <v>0.264346929191143</v>
      </c>
      <c r="AW56" s="185">
        <v>1.1495931894588699E-2</v>
      </c>
      <c r="AX56" s="185">
        <v>0.26434692071658</v>
      </c>
      <c r="AY56" s="185">
        <v>8.4745634398864006E-9</v>
      </c>
      <c r="AZ56" s="185">
        <v>1080577.4158407301</v>
      </c>
      <c r="BA56" s="185">
        <v>1.3997923455263301E-5</v>
      </c>
      <c r="BB56" s="23">
        <v>2199139.4045393802</v>
      </c>
      <c r="BC56" s="23">
        <v>-16714.794679368399</v>
      </c>
      <c r="BD56" s="67">
        <v>-0.75432736888832996</v>
      </c>
      <c r="BE56" s="23">
        <v>2665975</v>
      </c>
      <c r="BF56" s="185">
        <v>0.82489123286579302</v>
      </c>
      <c r="BG56" s="185">
        <v>1</v>
      </c>
      <c r="BH56" s="185">
        <v>0.11700000000000001</v>
      </c>
      <c r="BI56" s="185">
        <v>4.5999999999999999E-2</v>
      </c>
      <c r="BJ56" s="185">
        <v>5625</v>
      </c>
      <c r="BK56" s="185">
        <v>1.0428609739097201</v>
      </c>
      <c r="BL56" s="185">
        <v>20.060761785651898</v>
      </c>
      <c r="BM56" s="185">
        <v>2.1991394045393799</v>
      </c>
      <c r="BN56" s="185">
        <v>20.060761785651898</v>
      </c>
      <c r="BO56" s="185">
        <v>1.0428609739097201</v>
      </c>
      <c r="BP56" s="185">
        <v>397.57322056851802</v>
      </c>
      <c r="BQ56" s="185">
        <v>1</v>
      </c>
      <c r="BR56" s="185">
        <v>0.3175</v>
      </c>
    </row>
    <row r="57" spans="1:70">
      <c r="A57" s="20" t="s">
        <v>659</v>
      </c>
      <c r="B57" s="185">
        <v>13789520</v>
      </c>
      <c r="C57" s="185">
        <v>608.621106065763</v>
      </c>
      <c r="D57" s="185">
        <v>85.147893581579396</v>
      </c>
      <c r="E57" s="185">
        <v>624.86627494838604</v>
      </c>
      <c r="F57" s="185">
        <v>2643264.3898665099</v>
      </c>
      <c r="G57" s="185">
        <v>1562686.9740257801</v>
      </c>
      <c r="H57" s="185">
        <v>2.2019594042733499E-5</v>
      </c>
      <c r="I57" s="185">
        <v>7.2223252690249804E-5</v>
      </c>
      <c r="J57" s="185">
        <v>0.49112124879375701</v>
      </c>
      <c r="K57" s="185">
        <v>7679.7516396704104</v>
      </c>
      <c r="L57" s="185">
        <v>6.5036382888884496E-3</v>
      </c>
      <c r="M57" s="185">
        <v>56</v>
      </c>
      <c r="N57" s="185">
        <v>2861.16</v>
      </c>
      <c r="O57" s="22">
        <v>1.7719053836560401E-5</v>
      </c>
      <c r="P57" s="22">
        <v>1.4921936786020801E-2</v>
      </c>
      <c r="Q57" s="22">
        <v>4.7498000000000002E-3</v>
      </c>
      <c r="R57" s="185">
        <v>0.3175</v>
      </c>
      <c r="S57" s="23">
        <v>3480435.64453125</v>
      </c>
      <c r="T57" s="185">
        <v>560.91989777978495</v>
      </c>
      <c r="U57" s="186">
        <v>603.27177699943002</v>
      </c>
      <c r="V57" s="185">
        <v>0.03</v>
      </c>
      <c r="W57" s="22">
        <v>188165.68434385501</v>
      </c>
      <c r="X57" s="185">
        <v>2.6487587648389901E-2</v>
      </c>
      <c r="Y57" s="185">
        <v>6.1443903242986799</v>
      </c>
      <c r="Z57" s="185">
        <v>6.1443903505649899</v>
      </c>
      <c r="AA57" s="185">
        <v>-2.6266310904077299E-8</v>
      </c>
      <c r="AB57" s="185">
        <v>1.79923545897351E-5</v>
      </c>
      <c r="AC57" s="185">
        <v>667.30383493750503</v>
      </c>
      <c r="AD57" s="185">
        <v>5413.6059219729696</v>
      </c>
      <c r="AE57" s="185">
        <v>603.271777703103</v>
      </c>
      <c r="AF57" s="25">
        <v>7.0367332227760905E-7</v>
      </c>
      <c r="AG57" s="185">
        <v>1.8060865346201701E-5</v>
      </c>
      <c r="AH57" s="185">
        <v>43.3760123375883</v>
      </c>
      <c r="AI57" s="185">
        <v>0.26347005919884497</v>
      </c>
      <c r="AJ57" s="185">
        <v>41.169905088279101</v>
      </c>
      <c r="AK57" s="185">
        <v>3.6886906715080698</v>
      </c>
      <c r="AL57" s="185">
        <v>1.1293680422758501</v>
      </c>
      <c r="AM57" s="185">
        <v>608.62110605752605</v>
      </c>
      <c r="AN57" s="185">
        <v>8.2367250797687997E-9</v>
      </c>
      <c r="AO57" s="185">
        <v>6.8510756466597296E-8</v>
      </c>
      <c r="AP57" s="185">
        <v>3.4533222623981099</v>
      </c>
      <c r="AQ57" s="185">
        <v>4.5726509557291702E-5</v>
      </c>
      <c r="AR57" s="185">
        <v>9.0646880513341695E-6</v>
      </c>
      <c r="AS57" s="185">
        <v>20.6630379870901</v>
      </c>
      <c r="AT57" s="185">
        <v>12.0917324984548</v>
      </c>
      <c r="AU57" s="185">
        <v>3.1858094771844798</v>
      </c>
      <c r="AV57" s="185">
        <v>0.26751278521363597</v>
      </c>
      <c r="AW57" s="185">
        <v>1.08172083642525E-2</v>
      </c>
      <c r="AX57" s="185">
        <v>0.26751277446678501</v>
      </c>
      <c r="AY57" s="185">
        <v>1.0746851075715799E-8</v>
      </c>
      <c r="AZ57" s="185">
        <v>1080577.4158407301</v>
      </c>
      <c r="BA57" s="185">
        <v>1.32413096962279E-5</v>
      </c>
      <c r="BB57" s="23">
        <v>3493580.79758554</v>
      </c>
      <c r="BC57" s="23">
        <v>13145.153054291801</v>
      </c>
      <c r="BD57" s="67">
        <v>0.37768700234255498</v>
      </c>
      <c r="BE57" s="23">
        <v>3691350</v>
      </c>
      <c r="BF57" s="185">
        <v>0.94642361130359898</v>
      </c>
      <c r="BG57" s="185">
        <v>1</v>
      </c>
      <c r="BH57" s="185">
        <v>5.2999999999999999E-2</v>
      </c>
      <c r="BI57" s="185">
        <v>4.5999999999999999E-2</v>
      </c>
      <c r="BJ57" s="185">
        <v>5625</v>
      </c>
      <c r="BK57" s="185">
        <v>1.04551753533846</v>
      </c>
      <c r="BL57" s="185">
        <v>47.701208285978097</v>
      </c>
      <c r="BM57" s="185">
        <v>3.49358079758554</v>
      </c>
      <c r="BN57" s="185">
        <v>47.701208285978097</v>
      </c>
      <c r="BO57" s="185">
        <v>1.04551753533846</v>
      </c>
      <c r="BP57" s="185">
        <v>59.308609064016999</v>
      </c>
      <c r="BQ57" s="185">
        <v>1</v>
      </c>
      <c r="BR57" s="185">
        <v>0.3175</v>
      </c>
    </row>
    <row r="58" spans="1:70">
      <c r="A58" s="20" t="s">
        <v>660</v>
      </c>
      <c r="B58" s="185">
        <v>13789520</v>
      </c>
      <c r="C58" s="185">
        <v>608.621106065763</v>
      </c>
      <c r="D58" s="185">
        <v>85.147893581579396</v>
      </c>
      <c r="E58" s="185">
        <v>624.86627494838604</v>
      </c>
      <c r="F58" s="185">
        <v>2643264.3898665099</v>
      </c>
      <c r="G58" s="185">
        <v>1562686.9740257801</v>
      </c>
      <c r="H58" s="185">
        <v>2.2019594042733499E-5</v>
      </c>
      <c r="I58" s="185">
        <v>7.2223252690249804E-5</v>
      </c>
      <c r="J58" s="185">
        <v>0.49112124879375701</v>
      </c>
      <c r="K58" s="185">
        <v>7679.7516396704104</v>
      </c>
      <c r="L58" s="185">
        <v>6.5036382888884496E-3</v>
      </c>
      <c r="M58" s="185">
        <v>57</v>
      </c>
      <c r="N58" s="185">
        <v>2861.16</v>
      </c>
      <c r="O58" s="22">
        <v>1.7719053836560401E-5</v>
      </c>
      <c r="P58" s="22">
        <v>1.4921936786020801E-2</v>
      </c>
      <c r="Q58" s="22">
        <v>4.7498000000000002E-3</v>
      </c>
      <c r="R58" s="185">
        <v>0.3175</v>
      </c>
      <c r="S58" s="23">
        <v>2886659.86328125</v>
      </c>
      <c r="T58" s="185">
        <v>575.85741467334606</v>
      </c>
      <c r="U58" s="186">
        <v>610.98389950577803</v>
      </c>
      <c r="V58" s="185">
        <v>0.03</v>
      </c>
      <c r="W58" s="22">
        <v>188165.68434385501</v>
      </c>
      <c r="X58" s="185">
        <v>2.6487587648389901E-2</v>
      </c>
      <c r="Y58" s="185">
        <v>6.1443903242986799</v>
      </c>
      <c r="Z58" s="185">
        <v>6.1443903505649899</v>
      </c>
      <c r="AA58" s="185">
        <v>-2.6266310904077299E-8</v>
      </c>
      <c r="AB58" s="185">
        <v>1.79923545897351E-5</v>
      </c>
      <c r="AC58" s="185">
        <v>653.66337606092702</v>
      </c>
      <c r="AD58" s="185">
        <v>5413.6059219729696</v>
      </c>
      <c r="AE58" s="185">
        <v>610.98389950577803</v>
      </c>
      <c r="AF58" s="25">
        <v>0</v>
      </c>
      <c r="AG58" s="185">
        <v>1.80490716055067E-5</v>
      </c>
      <c r="AH58" s="185">
        <v>43.3760123375883</v>
      </c>
      <c r="AI58" s="185">
        <v>0.26347005919884497</v>
      </c>
      <c r="AJ58" s="185">
        <v>41.143021150231696</v>
      </c>
      <c r="AK58" s="185">
        <v>2.8315666465163298</v>
      </c>
      <c r="AL58" s="185">
        <v>1.1293680422758501</v>
      </c>
      <c r="AM58" s="185">
        <v>608.62110606239401</v>
      </c>
      <c r="AN58" s="185">
        <v>3.3688820622046499E-9</v>
      </c>
      <c r="AO58" s="185">
        <v>5.6717015771549003E-8</v>
      </c>
      <c r="AP58" s="185">
        <v>3.45173054868923</v>
      </c>
      <c r="AQ58" s="185">
        <v>4.57686914672681E-5</v>
      </c>
      <c r="AR58" s="185">
        <v>9.0528943106391195E-6</v>
      </c>
      <c r="AS58" s="185">
        <v>20.636154049042599</v>
      </c>
      <c r="AT58" s="185">
        <v>12.085222942088301</v>
      </c>
      <c r="AU58" s="185">
        <v>3.1840944039832499</v>
      </c>
      <c r="AV58" s="185">
        <v>0.26763614470597402</v>
      </c>
      <c r="AW58" s="185">
        <v>1.08172083642525E-2</v>
      </c>
      <c r="AX58" s="185">
        <v>0.26763613396556801</v>
      </c>
      <c r="AY58" s="185">
        <v>1.07404053983906E-8</v>
      </c>
      <c r="AZ58" s="185">
        <v>1080577.4158407301</v>
      </c>
      <c r="BA58" s="185">
        <v>1.32596362380164E-5</v>
      </c>
      <c r="BB58" s="23">
        <v>2888183.17854416</v>
      </c>
      <c r="BC58" s="23">
        <v>1523.3152629113799</v>
      </c>
      <c r="BD58" s="67">
        <v>5.2770860962463098E-2</v>
      </c>
      <c r="BE58" s="23">
        <v>3129760</v>
      </c>
      <c r="BF58" s="185">
        <v>0.92281298839021597</v>
      </c>
      <c r="BG58" s="185">
        <v>1</v>
      </c>
      <c r="BH58" s="185">
        <v>7.9000000000000001E-2</v>
      </c>
      <c r="BI58" s="185">
        <v>4.5999999999999999E-2</v>
      </c>
      <c r="BJ58" s="185">
        <v>5625</v>
      </c>
      <c r="BK58" s="185">
        <v>1.04557376454785</v>
      </c>
      <c r="BL58" s="185">
        <v>32.763691392416902</v>
      </c>
      <c r="BM58" s="185">
        <v>2.8881831785441601</v>
      </c>
      <c r="BN58" s="185">
        <v>32.763691392416902</v>
      </c>
      <c r="BO58" s="185">
        <v>1.04557376454785</v>
      </c>
      <c r="BP58" s="185">
        <v>52.364162264180599</v>
      </c>
      <c r="BQ58" s="185">
        <v>1</v>
      </c>
      <c r="BR58" s="185">
        <v>0.3175</v>
      </c>
    </row>
    <row r="59" spans="1:70">
      <c r="A59" s="20" t="s">
        <v>661</v>
      </c>
      <c r="B59" s="185">
        <v>13789520</v>
      </c>
      <c r="C59" s="185">
        <v>608.621106065763</v>
      </c>
      <c r="D59" s="185">
        <v>85.147893581579396</v>
      </c>
      <c r="E59" s="185">
        <v>624.86627494838604</v>
      </c>
      <c r="F59" s="185">
        <v>2643264.3898665099</v>
      </c>
      <c r="G59" s="185">
        <v>1562686.9740257801</v>
      </c>
      <c r="H59" s="185">
        <v>2.2019594042733499E-5</v>
      </c>
      <c r="I59" s="185">
        <v>7.2223252690249804E-5</v>
      </c>
      <c r="J59" s="185">
        <v>0.49112124879375701</v>
      </c>
      <c r="K59" s="185">
        <v>7679.7516396704104</v>
      </c>
      <c r="L59" s="185">
        <v>6.5036382888884496E-3</v>
      </c>
      <c r="M59" s="185">
        <v>58</v>
      </c>
      <c r="N59" s="185">
        <v>2861.16</v>
      </c>
      <c r="O59" s="22">
        <v>1.7719053836560401E-5</v>
      </c>
      <c r="P59" s="22">
        <v>1.4921936786020801E-2</v>
      </c>
      <c r="Q59" s="22">
        <v>4.7498000000000002E-3</v>
      </c>
      <c r="R59" s="185">
        <v>0.3175</v>
      </c>
      <c r="S59" s="23">
        <v>2910420.05078125</v>
      </c>
      <c r="T59" s="185">
        <v>575.31581159469101</v>
      </c>
      <c r="U59" s="186">
        <v>610.73142362096098</v>
      </c>
      <c r="V59" s="185">
        <v>0.03</v>
      </c>
      <c r="W59" s="22">
        <v>188165.68434385501</v>
      </c>
      <c r="X59" s="185">
        <v>2.6487587648389901E-2</v>
      </c>
      <c r="Y59" s="185">
        <v>6.1443903242986799</v>
      </c>
      <c r="Z59" s="185">
        <v>6.1443903505649899</v>
      </c>
      <c r="AA59" s="185">
        <v>-2.6266310904077299E-8</v>
      </c>
      <c r="AB59" s="185">
        <v>1.79923545897351E-5</v>
      </c>
      <c r="AC59" s="185">
        <v>654.18273654112204</v>
      </c>
      <c r="AD59" s="185">
        <v>5413.6059219729696</v>
      </c>
      <c r="AE59" s="185">
        <v>610.73142418751502</v>
      </c>
      <c r="AF59" s="25">
        <v>5.6655358093848896E-7</v>
      </c>
      <c r="AG59" s="185">
        <v>1.8049207741471499E-5</v>
      </c>
      <c r="AH59" s="185">
        <v>43.3760123375883</v>
      </c>
      <c r="AI59" s="185">
        <v>0.26347005919884497</v>
      </c>
      <c r="AJ59" s="185">
        <v>41.1433314733885</v>
      </c>
      <c r="AK59" s="185">
        <v>2.8642126673535602</v>
      </c>
      <c r="AL59" s="185">
        <v>1.1293680422758501</v>
      </c>
      <c r="AM59" s="185">
        <v>608.62110606232795</v>
      </c>
      <c r="AN59" s="185">
        <v>3.4353888622717899E-9</v>
      </c>
      <c r="AO59" s="185">
        <v>5.6853151736358198E-8</v>
      </c>
      <c r="AP59" s="185">
        <v>3.4517489331751201</v>
      </c>
      <c r="AQ59" s="185">
        <v>4.5768203927972497E-5</v>
      </c>
      <c r="AR59" s="185">
        <v>9.0530304466039303E-6</v>
      </c>
      <c r="AS59" s="185">
        <v>20.636464372199502</v>
      </c>
      <c r="AT59" s="185">
        <v>12.0852981307167</v>
      </c>
      <c r="AU59" s="185">
        <v>3.18411421393562</v>
      </c>
      <c r="AV59" s="185">
        <v>0.267634719239494</v>
      </c>
      <c r="AW59" s="185">
        <v>1.08172083642525E-2</v>
      </c>
      <c r="AX59" s="185">
        <v>0.26763470849899401</v>
      </c>
      <c r="AY59" s="185">
        <v>1.0740500266948101E-8</v>
      </c>
      <c r="AZ59" s="185">
        <v>1080577.4158407301</v>
      </c>
      <c r="BA59" s="185">
        <v>1.3259424371248299E-5</v>
      </c>
      <c r="BB59" s="23">
        <v>2895161.8483130401</v>
      </c>
      <c r="BC59" s="23">
        <v>-15258.2024682066</v>
      </c>
      <c r="BD59" s="67">
        <v>-0.52426117886697698</v>
      </c>
      <c r="BE59" s="23">
        <v>3249650</v>
      </c>
      <c r="BF59" s="185">
        <v>0.89091497493977601</v>
      </c>
      <c r="BG59" s="185">
        <v>1</v>
      </c>
      <c r="BH59" s="185">
        <v>8.6999999999999994E-2</v>
      </c>
      <c r="BI59" s="185">
        <v>4.5999999999999999E-2</v>
      </c>
      <c r="BJ59" s="185">
        <v>5625</v>
      </c>
      <c r="BK59" s="185">
        <v>1.0456349358235</v>
      </c>
      <c r="BL59" s="185">
        <v>33.305294471072003</v>
      </c>
      <c r="BM59" s="185">
        <v>2.8951618483130401</v>
      </c>
      <c r="BN59" s="185">
        <v>33.305294471072003</v>
      </c>
      <c r="BO59" s="185">
        <v>1.0456349358235</v>
      </c>
      <c r="BP59" s="185">
        <v>44.819082119059303</v>
      </c>
      <c r="BQ59" s="185">
        <v>1</v>
      </c>
      <c r="BR59" s="185">
        <v>0.3175</v>
      </c>
    </row>
    <row r="60" spans="1:70">
      <c r="A60" s="20" t="s">
        <v>662</v>
      </c>
      <c r="B60" s="185">
        <v>13789520</v>
      </c>
      <c r="C60" s="185">
        <v>608.621106065763</v>
      </c>
      <c r="D60" s="185">
        <v>85.147893581579396</v>
      </c>
      <c r="E60" s="185">
        <v>624.86627494838604</v>
      </c>
      <c r="F60" s="185">
        <v>2643264.3898665099</v>
      </c>
      <c r="G60" s="185">
        <v>1562686.9740257801</v>
      </c>
      <c r="H60" s="185">
        <v>2.2019594042733499E-5</v>
      </c>
      <c r="I60" s="185">
        <v>7.2223252690249804E-5</v>
      </c>
      <c r="J60" s="185">
        <v>0.49112124879375701</v>
      </c>
      <c r="K60" s="185">
        <v>7679.7516396704104</v>
      </c>
      <c r="L60" s="185">
        <v>6.5036382888884496E-3</v>
      </c>
      <c r="M60" s="185">
        <v>59</v>
      </c>
      <c r="N60" s="185">
        <v>3037.44</v>
      </c>
      <c r="O60" s="22">
        <v>1.7719053836560401E-5</v>
      </c>
      <c r="P60" s="22">
        <v>1.4921936786020801E-2</v>
      </c>
      <c r="Q60" s="22">
        <v>4.7498000000000002E-3</v>
      </c>
      <c r="R60" s="185">
        <v>0.3175</v>
      </c>
      <c r="S60" s="23">
        <v>4105194.43359375</v>
      </c>
      <c r="T60" s="185">
        <v>546.46403770430902</v>
      </c>
      <c r="U60" s="186">
        <v>593.51919678134004</v>
      </c>
      <c r="V60" s="185">
        <v>0.03</v>
      </c>
      <c r="W60" s="22">
        <v>199758.83077262301</v>
      </c>
      <c r="X60" s="185">
        <v>2.5828430167953501E-2</v>
      </c>
      <c r="Y60" s="185">
        <v>6.2223006925849997</v>
      </c>
      <c r="Z60" s="185">
        <v>6.2223006947724198</v>
      </c>
      <c r="AA60" s="185">
        <v>-2.1874164701784999E-9</v>
      </c>
      <c r="AB60" s="185">
        <v>1.6371982484804101E-5</v>
      </c>
      <c r="AC60" s="185">
        <v>678.18177648599703</v>
      </c>
      <c r="AD60" s="185">
        <v>5675.1847435444397</v>
      </c>
      <c r="AE60" s="185">
        <v>593.51919759611496</v>
      </c>
      <c r="AF60" s="25">
        <v>8.1477548974362403E-7</v>
      </c>
      <c r="AG60" s="185">
        <v>1.64459483010358E-5</v>
      </c>
      <c r="AH60" s="185">
        <v>47.669034302412101</v>
      </c>
      <c r="AI60" s="185">
        <v>0.27620061044286398</v>
      </c>
      <c r="AJ60" s="185">
        <v>39.300094695001498</v>
      </c>
      <c r="AK60" s="185">
        <v>4.4046308721230796</v>
      </c>
      <c r="AL60" s="185">
        <v>1.1293680422758501</v>
      </c>
      <c r="AM60" s="185">
        <v>608.621106046298</v>
      </c>
      <c r="AN60" s="185">
        <v>1.9464550859993301E-8</v>
      </c>
      <c r="AO60" s="185">
        <v>7.3965816231743301E-8</v>
      </c>
      <c r="AP60" s="185">
        <v>3.5493722037810298</v>
      </c>
      <c r="AQ60" s="185">
        <v>4.3285175295235999E-5</v>
      </c>
      <c r="AR60" s="185">
        <v>8.2599570586337801E-6</v>
      </c>
      <c r="AS60" s="185">
        <v>19.7384236310963</v>
      </c>
      <c r="AT60" s="185">
        <v>11.862835871179501</v>
      </c>
      <c r="AU60" s="185">
        <v>3.2765225092032799</v>
      </c>
      <c r="AV60" s="185">
        <v>0.27284969457774799</v>
      </c>
      <c r="AW60" s="185">
        <v>9.8430222120597308E-3</v>
      </c>
      <c r="AX60" s="185">
        <v>0.27284968402607801</v>
      </c>
      <c r="AY60" s="185">
        <v>1.05516694270946E-8</v>
      </c>
      <c r="AZ60" s="185">
        <v>1080577.4158407301</v>
      </c>
      <c r="BA60" s="185">
        <v>1.2195163767025E-5</v>
      </c>
      <c r="BB60" s="23">
        <v>4095306.3014396601</v>
      </c>
      <c r="BC60" s="23">
        <v>-9888.1321540931203</v>
      </c>
      <c r="BD60" s="67">
        <v>-0.24086878987207699</v>
      </c>
      <c r="BE60" s="23">
        <v>4297110</v>
      </c>
      <c r="BF60" s="185">
        <v>0.95303734403812301</v>
      </c>
      <c r="BG60" s="185">
        <v>1</v>
      </c>
      <c r="BH60" s="185">
        <v>1.4999999999999999E-2</v>
      </c>
      <c r="BI60" s="185">
        <v>4.5999999999999999E-2</v>
      </c>
      <c r="BJ60" s="185">
        <v>5625</v>
      </c>
      <c r="BK60" s="185">
        <v>1.04215544858138</v>
      </c>
      <c r="BL60" s="185">
        <v>62.157068361454002</v>
      </c>
      <c r="BM60" s="185">
        <v>4.0953063014396598</v>
      </c>
      <c r="BN60" s="185">
        <v>62.157068361454002</v>
      </c>
      <c r="BO60" s="185">
        <v>1.04215544858138</v>
      </c>
      <c r="BP60" s="185">
        <v>490.93567837414503</v>
      </c>
      <c r="BQ60" s="185">
        <v>1</v>
      </c>
      <c r="BR60" s="185">
        <v>0.3175</v>
      </c>
    </row>
    <row r="61" spans="1:70">
      <c r="A61" s="20" t="s">
        <v>663</v>
      </c>
      <c r="B61" s="185">
        <v>13789520</v>
      </c>
      <c r="C61" s="185">
        <v>608.621106065763</v>
      </c>
      <c r="D61" s="185">
        <v>85.147893581579396</v>
      </c>
      <c r="E61" s="185">
        <v>624.86627494838604</v>
      </c>
      <c r="F61" s="185">
        <v>2643264.3898665099</v>
      </c>
      <c r="G61" s="185">
        <v>1562686.9740257801</v>
      </c>
      <c r="H61" s="185">
        <v>2.2019594042733499E-5</v>
      </c>
      <c r="I61" s="185">
        <v>7.2223252690249804E-5</v>
      </c>
      <c r="J61" s="185">
        <v>0.49112124879375701</v>
      </c>
      <c r="K61" s="185">
        <v>7679.7516396704104</v>
      </c>
      <c r="L61" s="185">
        <v>6.5036382888884496E-3</v>
      </c>
      <c r="M61" s="185">
        <v>60</v>
      </c>
      <c r="N61" s="185">
        <v>3240.84</v>
      </c>
      <c r="O61" s="22">
        <v>1.7719053836560401E-5</v>
      </c>
      <c r="P61" s="22">
        <v>1.4921936786020801E-2</v>
      </c>
      <c r="Q61" s="22">
        <v>4.7498000000000002E-3</v>
      </c>
      <c r="R61" s="185">
        <v>0.3175</v>
      </c>
      <c r="S61" s="23">
        <v>4675183.02734375</v>
      </c>
      <c r="T61" s="185">
        <v>532.84871111815698</v>
      </c>
      <c r="U61" s="186">
        <v>583.07397759007404</v>
      </c>
      <c r="V61" s="185">
        <v>0.03</v>
      </c>
      <c r="W61" s="22">
        <v>213135.538190433</v>
      </c>
      <c r="X61" s="185">
        <v>2.5140656755995701E-2</v>
      </c>
      <c r="Y61" s="185">
        <v>6.3068382175993598</v>
      </c>
      <c r="Z61" s="185">
        <v>6.3068382264170504</v>
      </c>
      <c r="AA61" s="185">
        <v>-8.8176905777004305E-9</v>
      </c>
      <c r="AB61" s="185">
        <v>1.47748438042285E-5</v>
      </c>
      <c r="AC61" s="185">
        <v>686.69538866724304</v>
      </c>
      <c r="AD61" s="185">
        <v>5974.0546358768597</v>
      </c>
      <c r="AE61" s="185">
        <v>583.07397759007404</v>
      </c>
      <c r="AF61" s="25">
        <v>0</v>
      </c>
      <c r="AG61" s="185">
        <v>1.48519442549559E-5</v>
      </c>
      <c r="AH61" s="185">
        <v>52.821986141285301</v>
      </c>
      <c r="AI61" s="185">
        <v>0.290746048245414</v>
      </c>
      <c r="AJ61" s="185">
        <v>37.360026286624198</v>
      </c>
      <c r="AK61" s="185">
        <v>4.9836584753673199</v>
      </c>
      <c r="AL61" s="185">
        <v>1.1293680422758501</v>
      </c>
      <c r="AM61" s="185">
        <v>608.62110605236796</v>
      </c>
      <c r="AN61" s="185">
        <v>1.3394924280874E-8</v>
      </c>
      <c r="AO61" s="185">
        <v>7.7100450727349098E-8</v>
      </c>
      <c r="AP61" s="185">
        <v>3.65537026592669</v>
      </c>
      <c r="AQ61" s="185">
        <v>4.0811214469970002E-5</v>
      </c>
      <c r="AR61" s="185">
        <v>7.4645223528416196E-6</v>
      </c>
      <c r="AS61" s="185">
        <v>18.776986132721301</v>
      </c>
      <c r="AT61" s="185">
        <v>11.613159890428401</v>
      </c>
      <c r="AU61" s="185">
        <v>3.3764803457842101</v>
      </c>
      <c r="AV61" s="185">
        <v>0.27888992014248198</v>
      </c>
      <c r="AW61" s="185">
        <v>8.8828042590270995E-3</v>
      </c>
      <c r="AX61" s="185">
        <v>0.278889915540387</v>
      </c>
      <c r="AY61" s="185">
        <v>4.6020950383862702E-9</v>
      </c>
      <c r="AZ61" s="185">
        <v>1080577.4158407301</v>
      </c>
      <c r="BA61" s="185">
        <v>1.11647279211053E-5</v>
      </c>
      <c r="BB61" s="23">
        <v>4662853.2250242801</v>
      </c>
      <c r="BC61" s="23">
        <v>-12329.8023194671</v>
      </c>
      <c r="BD61" s="67">
        <v>-0.26372876200468998</v>
      </c>
      <c r="BE61" s="23">
        <v>5016450</v>
      </c>
      <c r="BF61" s="185">
        <v>0.92951254871956901</v>
      </c>
      <c r="BG61" s="185">
        <v>1</v>
      </c>
      <c r="BH61" s="185">
        <v>-1.4E-2</v>
      </c>
      <c r="BI61" s="185">
        <v>4.5999999999999999E-2</v>
      </c>
      <c r="BJ61" s="185">
        <v>5625</v>
      </c>
      <c r="BK61" s="185">
        <v>1.0366401828979299</v>
      </c>
      <c r="BL61" s="185">
        <v>75.772394947606003</v>
      </c>
      <c r="BM61" s="185">
        <v>4.6628532250242802</v>
      </c>
      <c r="BN61" s="185">
        <v>75.772394947606003</v>
      </c>
      <c r="BO61" s="185">
        <v>1.0366401828979299</v>
      </c>
      <c r="BP61" s="185">
        <v>1279.66424028751</v>
      </c>
      <c r="BQ61" s="185">
        <v>1</v>
      </c>
      <c r="BR61" s="185">
        <v>0.3175</v>
      </c>
    </row>
    <row r="62" spans="1:70">
      <c r="A62" s="20" t="s">
        <v>664</v>
      </c>
      <c r="B62" s="185">
        <v>13789520</v>
      </c>
      <c r="C62" s="185">
        <v>608.621106065763</v>
      </c>
      <c r="D62" s="185">
        <v>85.147893581579396</v>
      </c>
      <c r="E62" s="185">
        <v>624.86627494838604</v>
      </c>
      <c r="F62" s="185">
        <v>2643264.3898665099</v>
      </c>
      <c r="G62" s="185">
        <v>1562686.9740257801</v>
      </c>
      <c r="H62" s="185">
        <v>2.2019594042733499E-5</v>
      </c>
      <c r="I62" s="185">
        <v>7.2223252690249804E-5</v>
      </c>
      <c r="J62" s="185">
        <v>0.49112124879375701</v>
      </c>
      <c r="K62" s="185">
        <v>7679.7516396704104</v>
      </c>
      <c r="L62" s="185">
        <v>6.5036382888884496E-3</v>
      </c>
      <c r="M62" s="185">
        <v>61</v>
      </c>
      <c r="N62" s="185">
        <v>3254.4</v>
      </c>
      <c r="O62" s="22">
        <v>1.7719053836560401E-5</v>
      </c>
      <c r="P62" s="22">
        <v>1.4921936786020801E-2</v>
      </c>
      <c r="Q62" s="22">
        <v>4.7498000000000002E-3</v>
      </c>
      <c r="R62" s="185">
        <v>0.3175</v>
      </c>
      <c r="S62" s="23">
        <v>4717204.12890625</v>
      </c>
      <c r="T62" s="185">
        <v>531.74235590187595</v>
      </c>
      <c r="U62" s="186">
        <v>582.20790014265901</v>
      </c>
      <c r="V62" s="185">
        <v>0.03</v>
      </c>
      <c r="W62" s="22">
        <v>214027.318684953</v>
      </c>
      <c r="X62" s="185">
        <v>2.5097279250446199E-2</v>
      </c>
      <c r="Y62" s="185">
        <v>6.3122861547861699</v>
      </c>
      <c r="Z62" s="185">
        <v>6.3122861986763299</v>
      </c>
      <c r="AA62" s="185">
        <v>-4.3890162615412003E-8</v>
      </c>
      <c r="AB62" s="185">
        <v>1.46773007210318E-5</v>
      </c>
      <c r="AC62" s="185">
        <v>687.34914386711296</v>
      </c>
      <c r="AD62" s="185">
        <v>5993.8730869541596</v>
      </c>
      <c r="AE62" s="185">
        <v>582.20790104770094</v>
      </c>
      <c r="AF62" s="25">
        <v>9.0504215677356104E-7</v>
      </c>
      <c r="AG62" s="185">
        <v>1.4755584852701999E-5</v>
      </c>
      <c r="AH62" s="185">
        <v>53.173032937063702</v>
      </c>
      <c r="AI62" s="185">
        <v>0.29171057513448301</v>
      </c>
      <c r="AJ62" s="185">
        <v>37.240769266444602</v>
      </c>
      <c r="AK62" s="185">
        <v>5.0279544773577998</v>
      </c>
      <c r="AL62" s="185">
        <v>1.1293680422758501</v>
      </c>
      <c r="AM62" s="185">
        <v>608.62110605475004</v>
      </c>
      <c r="AN62" s="185">
        <v>1.10131850306061E-8</v>
      </c>
      <c r="AO62" s="185">
        <v>7.8284131670201095E-8</v>
      </c>
      <c r="AP62" s="185">
        <v>3.6624574829670502</v>
      </c>
      <c r="AQ62" s="185">
        <v>4.0653419828538801E-5</v>
      </c>
      <c r="AR62" s="185">
        <v>7.4169344921861197E-6</v>
      </c>
      <c r="AS62" s="185">
        <v>18.719173034829399</v>
      </c>
      <c r="AT62" s="185">
        <v>11.597741472918999</v>
      </c>
      <c r="AU62" s="185">
        <v>3.3831838353262502</v>
      </c>
      <c r="AV62" s="185">
        <v>0.27927364764080398</v>
      </c>
      <c r="AW62" s="185">
        <v>8.8241602471959696E-3</v>
      </c>
      <c r="AX62" s="185">
        <v>0.27927364077045502</v>
      </c>
      <c r="AY62" s="185">
        <v>6.8703489564114803E-9</v>
      </c>
      <c r="AZ62" s="185">
        <v>1080577.4158407301</v>
      </c>
      <c r="BA62" s="185">
        <v>1.11000387083277E-5</v>
      </c>
      <c r="BB62" s="23">
        <v>4762030.9936915301</v>
      </c>
      <c r="BC62" s="23">
        <v>44826.864785281003</v>
      </c>
      <c r="BD62" s="67">
        <v>0.95028460843128204</v>
      </c>
      <c r="BE62" s="23">
        <v>4101500</v>
      </c>
      <c r="BF62" s="185">
        <v>1.1610462010707101</v>
      </c>
      <c r="BG62" s="185">
        <v>1</v>
      </c>
      <c r="BH62" s="185">
        <v>-0.09</v>
      </c>
      <c r="BI62" s="185">
        <v>4.5999999999999999E-2</v>
      </c>
      <c r="BJ62" s="185">
        <v>5625</v>
      </c>
      <c r="BK62" s="185">
        <v>1.03612033900634</v>
      </c>
      <c r="BL62" s="185">
        <v>76.878750163887005</v>
      </c>
      <c r="BM62" s="185">
        <v>4.7620309936915302</v>
      </c>
      <c r="BN62" s="185">
        <v>76.878750163887005</v>
      </c>
      <c r="BO62" s="185">
        <v>1.03612033900634</v>
      </c>
      <c r="BP62" s="185">
        <v>1360.0422136504001</v>
      </c>
      <c r="BQ62" s="185">
        <v>1</v>
      </c>
      <c r="BR62" s="185">
        <v>0.3175</v>
      </c>
    </row>
    <row r="63" spans="1:70">
      <c r="A63" s="20" t="s">
        <v>665</v>
      </c>
      <c r="B63" s="185">
        <v>13789520</v>
      </c>
      <c r="C63" s="185">
        <v>608.621106065763</v>
      </c>
      <c r="D63" s="185">
        <v>85.147893581579396</v>
      </c>
      <c r="E63" s="185">
        <v>624.86627494838604</v>
      </c>
      <c r="F63" s="185">
        <v>2643264.3898665099</v>
      </c>
      <c r="G63" s="185">
        <v>1562686.9740257801</v>
      </c>
      <c r="H63" s="185">
        <v>2.2019594042733499E-5</v>
      </c>
      <c r="I63" s="185">
        <v>7.2223252690249804E-5</v>
      </c>
      <c r="J63" s="185">
        <v>0.49112124879375701</v>
      </c>
      <c r="K63" s="185">
        <v>7679.7516396704104</v>
      </c>
      <c r="L63" s="185">
        <v>6.5036382888884496E-3</v>
      </c>
      <c r="M63" s="185">
        <v>62</v>
      </c>
      <c r="N63" s="185">
        <v>3390</v>
      </c>
      <c r="O63" s="22">
        <v>1.7719053836560401E-5</v>
      </c>
      <c r="P63" s="22">
        <v>1.4921936786020801E-2</v>
      </c>
      <c r="Q63" s="22">
        <v>4.7498000000000002E-3</v>
      </c>
      <c r="R63" s="185">
        <v>0.3175</v>
      </c>
      <c r="S63" s="23">
        <v>5586708.88671875</v>
      </c>
      <c r="T63" s="185">
        <v>502.18664486312503</v>
      </c>
      <c r="U63" s="186">
        <v>559.56360903671396</v>
      </c>
      <c r="V63" s="185">
        <v>0.03</v>
      </c>
      <c r="W63" s="22">
        <v>222945.12363016</v>
      </c>
      <c r="X63" s="185">
        <v>2.4678932692460701E-2</v>
      </c>
      <c r="Y63" s="185">
        <v>6.3655628904620603</v>
      </c>
      <c r="Z63" s="185">
        <v>6.3655629128054798</v>
      </c>
      <c r="AA63" s="185">
        <v>-2.2343423999870999E-8</v>
      </c>
      <c r="AB63" s="185">
        <v>1.37558974038971E-5</v>
      </c>
      <c r="AC63" s="185">
        <v>704.71849471302801</v>
      </c>
      <c r="AD63" s="185">
        <v>6191.3616856873095</v>
      </c>
      <c r="AE63" s="185">
        <v>559.56360903671396</v>
      </c>
      <c r="AF63" s="25">
        <v>0</v>
      </c>
      <c r="AG63" s="185">
        <v>1.38422002731667E-5</v>
      </c>
      <c r="AH63" s="185">
        <v>56.7346914382709</v>
      </c>
      <c r="AI63" s="185">
        <v>0.30132197528980798</v>
      </c>
      <c r="AJ63" s="185">
        <v>36.086600874518901</v>
      </c>
      <c r="AK63" s="185">
        <v>6.1682505788405404</v>
      </c>
      <c r="AL63" s="185">
        <v>1.1293680422758501</v>
      </c>
      <c r="AM63" s="185">
        <v>608.62110603076405</v>
      </c>
      <c r="AN63" s="185">
        <v>3.49992888004635E-8</v>
      </c>
      <c r="AO63" s="185">
        <v>8.6302869269615302E-8</v>
      </c>
      <c r="AP63" s="185">
        <v>3.73173467307176</v>
      </c>
      <c r="AQ63" s="185">
        <v>3.9158022617483197E-5</v>
      </c>
      <c r="AR63" s="185">
        <v>6.9642515712181696E-6</v>
      </c>
      <c r="AS63" s="185">
        <v>18.155796179850899</v>
      </c>
      <c r="AT63" s="185">
        <v>11.444949292410101</v>
      </c>
      <c r="AU63" s="185">
        <v>3.44861472788069</v>
      </c>
      <c r="AV63" s="185">
        <v>0.28311994519106298</v>
      </c>
      <c r="AW63" s="185">
        <v>8.2702020857307601E-3</v>
      </c>
      <c r="AX63" s="185">
        <v>0.283119910903465</v>
      </c>
      <c r="AY63" s="185">
        <v>3.4287597427962202E-8</v>
      </c>
      <c r="AZ63" s="185">
        <v>1080577.4158407301</v>
      </c>
      <c r="BA63" s="185">
        <v>1.04932493995481E-5</v>
      </c>
      <c r="BB63" s="23">
        <v>5553390.4849257404</v>
      </c>
      <c r="BC63" s="23">
        <v>-33318.401793005898</v>
      </c>
      <c r="BD63" s="67">
        <v>-0.59638693314078906</v>
      </c>
      <c r="BE63" s="23">
        <v>5300400</v>
      </c>
      <c r="BF63" s="185">
        <v>1.0477304514613499</v>
      </c>
      <c r="BG63" s="185">
        <v>1</v>
      </c>
      <c r="BH63" s="185">
        <v>-0.14399999999999999</v>
      </c>
      <c r="BI63" s="185">
        <v>4.5999999999999999E-2</v>
      </c>
      <c r="BJ63" s="185">
        <v>5625</v>
      </c>
      <c r="BK63" s="185">
        <v>1.0209892936924401</v>
      </c>
      <c r="BL63" s="185">
        <v>106.434461202638</v>
      </c>
      <c r="BM63" s="185">
        <v>5.5533904849257398</v>
      </c>
      <c r="BN63" s="185">
        <v>106.434461202638</v>
      </c>
      <c r="BO63" s="185">
        <v>1.0209892936924401</v>
      </c>
      <c r="BP63" s="185">
        <v>4413.5376352848098</v>
      </c>
      <c r="BQ63" s="185">
        <v>1</v>
      </c>
      <c r="BR63" s="185">
        <v>0.3175</v>
      </c>
    </row>
    <row r="64" spans="1:70">
      <c r="A64" s="20" t="s">
        <v>666</v>
      </c>
      <c r="B64" s="185">
        <v>13789520</v>
      </c>
      <c r="C64" s="185">
        <v>608.621106065763</v>
      </c>
      <c r="D64" s="185">
        <v>85.147893581579396</v>
      </c>
      <c r="E64" s="185">
        <v>624.86627494838604</v>
      </c>
      <c r="F64" s="185">
        <v>2643264.3898665099</v>
      </c>
      <c r="G64" s="185">
        <v>1562686.9740257801</v>
      </c>
      <c r="H64" s="185">
        <v>2.2019594042733499E-5</v>
      </c>
      <c r="I64" s="185">
        <v>7.2223252690249804E-5</v>
      </c>
      <c r="J64" s="185">
        <v>0.49112124879375701</v>
      </c>
      <c r="K64" s="185">
        <v>7679.7516396704104</v>
      </c>
      <c r="L64" s="185">
        <v>6.5036382888884496E-3</v>
      </c>
      <c r="M64" s="185">
        <v>63</v>
      </c>
      <c r="N64" s="185">
        <v>3390</v>
      </c>
      <c r="O64" s="22">
        <v>1.7719053836560401E-5</v>
      </c>
      <c r="P64" s="22">
        <v>1.4921936786020801E-2</v>
      </c>
      <c r="Q64" s="22">
        <v>4.7498000000000002E-3</v>
      </c>
      <c r="R64" s="185">
        <v>0.3175</v>
      </c>
      <c r="S64" s="23">
        <v>4922051.26953125</v>
      </c>
      <c r="T64" s="185">
        <v>528.989187332651</v>
      </c>
      <c r="U64" s="186">
        <v>579.53994361491198</v>
      </c>
      <c r="V64" s="185">
        <v>0.03</v>
      </c>
      <c r="W64" s="22">
        <v>222945.12363016</v>
      </c>
      <c r="X64" s="185">
        <v>2.4678932692460701E-2</v>
      </c>
      <c r="Y64" s="185">
        <v>6.3655628904620603</v>
      </c>
      <c r="Z64" s="185">
        <v>6.3655629128054798</v>
      </c>
      <c r="AA64" s="185">
        <v>-2.2343423999870999E-8</v>
      </c>
      <c r="AB64" s="185">
        <v>1.37558974038971E-5</v>
      </c>
      <c r="AC64" s="185">
        <v>688.41539629949705</v>
      </c>
      <c r="AD64" s="185">
        <v>6191.3616856873095</v>
      </c>
      <c r="AE64" s="185">
        <v>579.53994452982795</v>
      </c>
      <c r="AF64" s="25">
        <v>9.1491597231652101E-7</v>
      </c>
      <c r="AG64" s="185">
        <v>1.38317723589033E-5</v>
      </c>
      <c r="AH64" s="185">
        <v>56.7346914382709</v>
      </c>
      <c r="AI64" s="185">
        <v>0.30132197528980798</v>
      </c>
      <c r="AJ64" s="185">
        <v>36.059415313513199</v>
      </c>
      <c r="AK64" s="185">
        <v>5.1224150148160001</v>
      </c>
      <c r="AL64" s="185">
        <v>1.1293680422758501</v>
      </c>
      <c r="AM64" s="185">
        <v>608.62110603673398</v>
      </c>
      <c r="AN64" s="185">
        <v>2.9028683456999699E-8</v>
      </c>
      <c r="AO64" s="185">
        <v>7.5874955006177694E-8</v>
      </c>
      <c r="AP64" s="185">
        <v>3.7296363467570202</v>
      </c>
      <c r="AQ64" s="185">
        <v>3.9202096310141098E-5</v>
      </c>
      <c r="AR64" s="185">
        <v>6.9538236569547303E-6</v>
      </c>
      <c r="AS64" s="185">
        <v>18.128610618845201</v>
      </c>
      <c r="AT64" s="185">
        <v>11.4374569372936</v>
      </c>
      <c r="AU64" s="185">
        <v>3.4463571166374298</v>
      </c>
      <c r="AV64" s="185">
        <v>0.28327923011959</v>
      </c>
      <c r="AW64" s="185">
        <v>8.2702020857307601E-3</v>
      </c>
      <c r="AX64" s="185">
        <v>0.28327919666326601</v>
      </c>
      <c r="AY64" s="185">
        <v>3.3456324155523001E-8</v>
      </c>
      <c r="AZ64" s="185">
        <v>1080577.4158407301</v>
      </c>
      <c r="BA64" s="185">
        <v>1.0510970149737999E-5</v>
      </c>
      <c r="BB64" s="23">
        <v>4874146.9220605604</v>
      </c>
      <c r="BC64" s="23">
        <v>-47904.347470692403</v>
      </c>
      <c r="BD64" s="67">
        <v>-0.97325982293667801</v>
      </c>
      <c r="BE64" s="23">
        <v>5300400</v>
      </c>
      <c r="BF64" s="185">
        <v>0.91958096031630798</v>
      </c>
      <c r="BG64" s="185">
        <v>1</v>
      </c>
      <c r="BH64" s="185">
        <v>-2.7E-2</v>
      </c>
      <c r="BI64" s="185">
        <v>4.5999999999999999E-2</v>
      </c>
      <c r="BJ64" s="185">
        <v>5625</v>
      </c>
      <c r="BK64" s="185">
        <v>1.0347927071306</v>
      </c>
      <c r="BL64" s="185">
        <v>79.631918733112002</v>
      </c>
      <c r="BM64" s="185">
        <v>4.87414692206056</v>
      </c>
      <c r="BN64" s="185">
        <v>79.631918733112002</v>
      </c>
      <c r="BO64" s="185">
        <v>1.0347927071306</v>
      </c>
      <c r="BP64" s="185">
        <v>1570.6889824679899</v>
      </c>
      <c r="BQ64" s="185">
        <v>1</v>
      </c>
      <c r="BR64" s="185">
        <v>0.3175</v>
      </c>
    </row>
    <row r="65" spans="1:70">
      <c r="A65" s="20" t="s">
        <v>667</v>
      </c>
      <c r="B65" s="185">
        <v>13789520</v>
      </c>
      <c r="C65" s="185">
        <v>608.621106065763</v>
      </c>
      <c r="D65" s="185">
        <v>85.147893581579396</v>
      </c>
      <c r="E65" s="185">
        <v>624.86627494838604</v>
      </c>
      <c r="F65" s="185">
        <v>2643264.3898665099</v>
      </c>
      <c r="G65" s="185">
        <v>1562686.9740257801</v>
      </c>
      <c r="H65" s="185">
        <v>2.2019594042733499E-5</v>
      </c>
      <c r="I65" s="185">
        <v>7.2223252690249804E-5</v>
      </c>
      <c r="J65" s="185">
        <v>0.49112124879375701</v>
      </c>
      <c r="K65" s="185">
        <v>7679.7516396704104</v>
      </c>
      <c r="L65" s="185">
        <v>6.5036382888884496E-3</v>
      </c>
      <c r="M65" s="185">
        <v>64</v>
      </c>
      <c r="N65" s="185">
        <v>3403.56</v>
      </c>
      <c r="O65" s="22">
        <v>1.7719053836560401E-5</v>
      </c>
      <c r="P65" s="22">
        <v>1.4921936786020801E-2</v>
      </c>
      <c r="Q65" s="22">
        <v>4.7498000000000002E-3</v>
      </c>
      <c r="R65" s="185">
        <v>0.3175</v>
      </c>
      <c r="S65" s="23">
        <v>6030615.72265625</v>
      </c>
      <c r="T65" s="185">
        <v>486.08905396706899</v>
      </c>
      <c r="U65" s="186">
        <v>547.77830067752302</v>
      </c>
      <c r="V65" s="185">
        <v>0.03</v>
      </c>
      <c r="W65" s="22">
        <v>223836.90412468</v>
      </c>
      <c r="X65" s="185">
        <v>2.4638575604823201E-2</v>
      </c>
      <c r="Y65" s="185">
        <v>6.3707740372673998</v>
      </c>
      <c r="Z65" s="185">
        <v>6.3707740577340601</v>
      </c>
      <c r="AA65" s="185">
        <v>-2.04666577019452E-8</v>
      </c>
      <c r="AB65" s="185">
        <v>1.36688594841877E-5</v>
      </c>
      <c r="AC65" s="185">
        <v>714.74287879082601</v>
      </c>
      <c r="AD65" s="185">
        <v>6211.0424832401304</v>
      </c>
      <c r="AE65" s="185">
        <v>547.77830067752302</v>
      </c>
      <c r="AF65" s="25">
        <v>0</v>
      </c>
      <c r="AG65" s="185">
        <v>1.37623676098852E-5</v>
      </c>
      <c r="AH65" s="185">
        <v>57.095955633272197</v>
      </c>
      <c r="AI65" s="185">
        <v>0.30227980283970002</v>
      </c>
      <c r="AJ65" s="185">
        <v>35.992525956867603</v>
      </c>
      <c r="AK65" s="185">
        <v>6.81454511999166</v>
      </c>
      <c r="AL65" s="185">
        <v>1.1293680422758501</v>
      </c>
      <c r="AM65" s="185">
        <v>608.62110603071699</v>
      </c>
      <c r="AN65" s="185">
        <v>3.5046468838117997E-8</v>
      </c>
      <c r="AO65" s="185">
        <v>9.3508125697443299E-8</v>
      </c>
      <c r="AP65" s="185">
        <v>3.7398740000643298</v>
      </c>
      <c r="AQ65" s="185">
        <v>3.8987763873389697E-5</v>
      </c>
      <c r="AR65" s="185">
        <v>6.9279378677913096E-6</v>
      </c>
      <c r="AS65" s="185">
        <v>18.118538219756601</v>
      </c>
      <c r="AT65" s="185">
        <v>11.434678125809</v>
      </c>
      <c r="AU65" s="185">
        <v>3.45647224940496</v>
      </c>
      <c r="AV65" s="185">
        <v>0.28340175065936901</v>
      </c>
      <c r="AW65" s="185">
        <v>8.2178738977555996E-3</v>
      </c>
      <c r="AX65" s="185">
        <v>0.28340174799375101</v>
      </c>
      <c r="AY65" s="185">
        <v>2.6656188367724098E-9</v>
      </c>
      <c r="AZ65" s="185">
        <v>1080577.4158407301</v>
      </c>
      <c r="BA65" s="185">
        <v>1.0424887007615501E-5</v>
      </c>
      <c r="BB65" s="23">
        <v>6056489.4872057997</v>
      </c>
      <c r="BC65" s="23">
        <v>25873.7645495459</v>
      </c>
      <c r="BD65" s="67">
        <v>0.42904017996606097</v>
      </c>
      <c r="BE65" s="23">
        <v>5836750</v>
      </c>
      <c r="BF65" s="185">
        <v>1.0376475756552499</v>
      </c>
      <c r="BG65" s="185">
        <v>1</v>
      </c>
      <c r="BH65" s="185">
        <v>-0.17399999999999999</v>
      </c>
      <c r="BI65" s="185">
        <v>4.5999999999999999E-2</v>
      </c>
      <c r="BJ65" s="185">
        <v>5625</v>
      </c>
      <c r="BK65" s="185">
        <v>1.01370418168794</v>
      </c>
      <c r="BL65" s="185">
        <v>122.532052098694</v>
      </c>
      <c r="BM65" s="185">
        <v>6.0564894872058002</v>
      </c>
      <c r="BN65" s="185">
        <v>122.532052098694</v>
      </c>
      <c r="BO65" s="185">
        <v>1.01370418168794</v>
      </c>
      <c r="BP65" s="185">
        <v>6811.5396236215402</v>
      </c>
      <c r="BQ65" s="185">
        <v>1</v>
      </c>
      <c r="BR65" s="185">
        <v>0.3175</v>
      </c>
    </row>
    <row r="66" spans="1:70">
      <c r="A66" s="20" t="s">
        <v>668</v>
      </c>
      <c r="B66" s="185">
        <v>13789520</v>
      </c>
      <c r="C66" s="185">
        <v>608.621106065763</v>
      </c>
      <c r="D66" s="185">
        <v>85.147893581579396</v>
      </c>
      <c r="E66" s="185">
        <v>624.86627494838604</v>
      </c>
      <c r="F66" s="185">
        <v>2643264.3898665099</v>
      </c>
      <c r="G66" s="185">
        <v>1562686.9740257801</v>
      </c>
      <c r="H66" s="185">
        <v>2.2019594042733499E-5</v>
      </c>
      <c r="I66" s="185">
        <v>7.2223252690249804E-5</v>
      </c>
      <c r="J66" s="185">
        <v>0.49112124879375701</v>
      </c>
      <c r="K66" s="185">
        <v>7679.7516396704104</v>
      </c>
      <c r="L66" s="185">
        <v>6.5036382888884496E-3</v>
      </c>
      <c r="M66" s="185">
        <v>65</v>
      </c>
      <c r="N66" s="185">
        <v>3403.56</v>
      </c>
      <c r="O66" s="22">
        <v>1.7719053836560401E-5</v>
      </c>
      <c r="P66" s="22">
        <v>1.4921936786020801E-2</v>
      </c>
      <c r="Q66" s="22">
        <v>4.7498000000000002E-3</v>
      </c>
      <c r="R66" s="185">
        <v>0.3175</v>
      </c>
      <c r="S66" s="23">
        <v>5311507.91015625</v>
      </c>
      <c r="T66" s="185">
        <v>513.90123078477097</v>
      </c>
      <c r="U66" s="186">
        <v>568.23447583687596</v>
      </c>
      <c r="V66" s="185">
        <v>0.03</v>
      </c>
      <c r="W66" s="22">
        <v>223836.90412468</v>
      </c>
      <c r="X66" s="185">
        <v>2.4638575604823201E-2</v>
      </c>
      <c r="Y66" s="185">
        <v>6.3707740372673998</v>
      </c>
      <c r="Z66" s="185">
        <v>6.3707740577340601</v>
      </c>
      <c r="AA66" s="185">
        <v>-2.04666577019452E-8</v>
      </c>
      <c r="AB66" s="185">
        <v>1.36688594841877E-5</v>
      </c>
      <c r="AC66" s="185">
        <v>697.57356660477706</v>
      </c>
      <c r="AD66" s="185">
        <v>6211.0424832401304</v>
      </c>
      <c r="AE66" s="185">
        <v>568.23447683896904</v>
      </c>
      <c r="AF66" s="25">
        <v>1.00209331321821E-6</v>
      </c>
      <c r="AG66" s="185">
        <v>1.3750230297333801E-5</v>
      </c>
      <c r="AH66" s="185">
        <v>57.095955633272197</v>
      </c>
      <c r="AI66" s="185">
        <v>0.30227980283970002</v>
      </c>
      <c r="AJ66" s="185">
        <v>35.960783414491601</v>
      </c>
      <c r="AK66" s="185">
        <v>5.7128373559497101</v>
      </c>
      <c r="AL66" s="185">
        <v>1.1293680422758501</v>
      </c>
      <c r="AM66" s="185">
        <v>608.62110603673796</v>
      </c>
      <c r="AN66" s="185">
        <v>2.9025386538705798E-8</v>
      </c>
      <c r="AO66" s="185">
        <v>8.1370813146106901E-8</v>
      </c>
      <c r="AP66" s="185">
        <v>3.73741059736754</v>
      </c>
      <c r="AQ66" s="185">
        <v>3.9039176054074602E-5</v>
      </c>
      <c r="AR66" s="185">
        <v>6.9158005552399699E-6</v>
      </c>
      <c r="AS66" s="185">
        <v>18.0867956773806</v>
      </c>
      <c r="AT66" s="185">
        <v>11.425910757277199</v>
      </c>
      <c r="AU66" s="185">
        <v>3.45382205097376</v>
      </c>
      <c r="AV66" s="185">
        <v>0.28358854639377601</v>
      </c>
      <c r="AW66" s="185">
        <v>8.2178738977555996E-3</v>
      </c>
      <c r="AX66" s="185">
        <v>0.28358854380119403</v>
      </c>
      <c r="AY66" s="185">
        <v>2.5925813162963599E-9</v>
      </c>
      <c r="AZ66" s="185">
        <v>1080577.4158407301</v>
      </c>
      <c r="BA66" s="185">
        <v>1.0445514357339301E-5</v>
      </c>
      <c r="BB66" s="23">
        <v>5259952.2041049898</v>
      </c>
      <c r="BC66" s="23">
        <v>-51555.706051258399</v>
      </c>
      <c r="BD66" s="67">
        <v>-0.97064161295284102</v>
      </c>
      <c r="BE66" s="23">
        <v>5836750</v>
      </c>
      <c r="BF66" s="185">
        <v>0.90117825915192395</v>
      </c>
      <c r="BG66" s="185">
        <v>1</v>
      </c>
      <c r="BH66" s="185">
        <v>-5.6000000000000001E-2</v>
      </c>
      <c r="BI66" s="185">
        <v>4.5999999999999999E-2</v>
      </c>
      <c r="BJ66" s="185">
        <v>5625</v>
      </c>
      <c r="BK66" s="185">
        <v>1.02701325477184</v>
      </c>
      <c r="BL66" s="185">
        <v>94.719875280991999</v>
      </c>
      <c r="BM66" s="185">
        <v>5.25995220410499</v>
      </c>
      <c r="BN66" s="185">
        <v>94.719875280991999</v>
      </c>
      <c r="BO66" s="185">
        <v>1.02701325477184</v>
      </c>
      <c r="BP66" s="185">
        <v>2994.26475076732</v>
      </c>
      <c r="BQ66" s="185">
        <v>1</v>
      </c>
      <c r="BR66" s="185">
        <v>0.3175</v>
      </c>
    </row>
    <row r="67" spans="1:70">
      <c r="A67" s="20" t="s">
        <v>669</v>
      </c>
      <c r="B67" s="185">
        <v>13789520</v>
      </c>
      <c r="C67" s="185">
        <v>608.621106065763</v>
      </c>
      <c r="D67" s="185">
        <v>85.147893581579396</v>
      </c>
      <c r="E67" s="185">
        <v>624.86627494838604</v>
      </c>
      <c r="F67" s="185">
        <v>2643264.3898665099</v>
      </c>
      <c r="G67" s="185">
        <v>1562686.9740257801</v>
      </c>
      <c r="H67" s="185">
        <v>2.2019594042733499E-5</v>
      </c>
      <c r="I67" s="185">
        <v>7.2223252690249804E-5</v>
      </c>
      <c r="J67" s="185">
        <v>0.49112124879375701</v>
      </c>
      <c r="K67" s="185">
        <v>7679.7516396704104</v>
      </c>
      <c r="L67" s="185">
        <v>6.5036382888884496E-3</v>
      </c>
      <c r="M67" s="185">
        <v>66</v>
      </c>
      <c r="N67" s="185">
        <v>3457.8</v>
      </c>
      <c r="O67" s="22">
        <v>1.7719053836560401E-5</v>
      </c>
      <c r="P67" s="22">
        <v>1.4921936786020801E-2</v>
      </c>
      <c r="Q67" s="22">
        <v>4.7498000000000002E-3</v>
      </c>
      <c r="R67" s="185">
        <v>0.3175</v>
      </c>
      <c r="S67" s="23">
        <v>4915946.72265625</v>
      </c>
      <c r="T67" s="185">
        <v>531.74235590187595</v>
      </c>
      <c r="U67" s="186">
        <v>581.24045490800995</v>
      </c>
      <c r="V67" s="185">
        <v>0.03</v>
      </c>
      <c r="W67" s="22">
        <v>227404.02610276299</v>
      </c>
      <c r="X67" s="185">
        <v>2.4479693484813901E-2</v>
      </c>
      <c r="Y67" s="185">
        <v>6.3914149207841797</v>
      </c>
      <c r="Z67" s="185">
        <v>6.3914149346502196</v>
      </c>
      <c r="AA67" s="185">
        <v>-1.38660345427866E-8</v>
      </c>
      <c r="AB67" s="185">
        <v>1.3329350327789201E-5</v>
      </c>
      <c r="AC67" s="185">
        <v>686.32959780453496</v>
      </c>
      <c r="AD67" s="185">
        <v>6289.6452084297298</v>
      </c>
      <c r="AE67" s="185">
        <v>581.24045580248901</v>
      </c>
      <c r="AF67" s="25">
        <v>8.9447848949930599E-7</v>
      </c>
      <c r="AG67" s="185">
        <v>1.34036462187352E-5</v>
      </c>
      <c r="AH67" s="185">
        <v>58.5502350433053</v>
      </c>
      <c r="AI67" s="185">
        <v>0.30610525023232199</v>
      </c>
      <c r="AJ67" s="185">
        <v>35.497991163903698</v>
      </c>
      <c r="AK67" s="185">
        <v>5.00111125637439</v>
      </c>
      <c r="AL67" s="185">
        <v>1.1293680422758501</v>
      </c>
      <c r="AM67" s="185">
        <v>608.62110605627004</v>
      </c>
      <c r="AN67" s="185">
        <v>9.4934193839435499E-9</v>
      </c>
      <c r="AO67" s="185">
        <v>7.4295890945999804E-8</v>
      </c>
      <c r="AP67" s="185">
        <v>3.76240575589435</v>
      </c>
      <c r="AQ67" s="185">
        <v>3.8522193476758203E-5</v>
      </c>
      <c r="AR67" s="185">
        <v>6.7389710548405798E-6</v>
      </c>
      <c r="AS67" s="185">
        <v>17.847377575824101</v>
      </c>
      <c r="AT67" s="185">
        <v>11.359282914565</v>
      </c>
      <c r="AU67" s="185">
        <v>3.4771361390226598</v>
      </c>
      <c r="AV67" s="185">
        <v>0.285269616871693</v>
      </c>
      <c r="AW67" s="185">
        <v>8.0137571287124797E-3</v>
      </c>
      <c r="AX67" s="185">
        <v>0.285269613291595</v>
      </c>
      <c r="AY67" s="185">
        <v>3.5800978293032398E-9</v>
      </c>
      <c r="AZ67" s="185">
        <v>1080577.4158407301</v>
      </c>
      <c r="BA67" s="185">
        <v>1.02387132000337E-5</v>
      </c>
      <c r="BB67" s="23">
        <v>4899619.8933708696</v>
      </c>
      <c r="BC67" s="23">
        <v>-16326.8292853814</v>
      </c>
      <c r="BD67" s="67">
        <v>-0.33211973616669799</v>
      </c>
      <c r="BE67" s="23">
        <v>4764050</v>
      </c>
      <c r="BF67" s="185">
        <v>1.0284568577934501</v>
      </c>
      <c r="BG67" s="185">
        <v>1</v>
      </c>
      <c r="BH67" s="185">
        <v>-6.0999999999999999E-2</v>
      </c>
      <c r="BI67" s="185">
        <v>4.5999999999999999E-2</v>
      </c>
      <c r="BJ67" s="185">
        <v>5625</v>
      </c>
      <c r="BK67" s="185">
        <v>1.03612033900634</v>
      </c>
      <c r="BL67" s="185">
        <v>76.878750163887005</v>
      </c>
      <c r="BM67" s="185">
        <v>4.8996198933708701</v>
      </c>
      <c r="BN67" s="185">
        <v>76.878750163887005</v>
      </c>
      <c r="BO67" s="185">
        <v>1.03612033900634</v>
      </c>
      <c r="BP67" s="185">
        <v>1360.0422136504001</v>
      </c>
      <c r="BQ67" s="185">
        <v>1</v>
      </c>
      <c r="BR67" s="185">
        <v>0.3175</v>
      </c>
    </row>
    <row r="68" spans="1:70">
      <c r="A68" s="20" t="s">
        <v>670</v>
      </c>
      <c r="B68" s="185">
        <v>13789520</v>
      </c>
      <c r="C68" s="185">
        <v>608.621106065763</v>
      </c>
      <c r="D68" s="185">
        <v>85.147893581579396</v>
      </c>
      <c r="E68" s="185">
        <v>624.86627494838604</v>
      </c>
      <c r="F68" s="185">
        <v>2643264.3898665099</v>
      </c>
      <c r="G68" s="185">
        <v>1562686.9740257801</v>
      </c>
      <c r="H68" s="185">
        <v>2.2019594042733499E-5</v>
      </c>
      <c r="I68" s="185">
        <v>7.2223252690249804E-5</v>
      </c>
      <c r="J68" s="185">
        <v>0.49112124879375701</v>
      </c>
      <c r="K68" s="185">
        <v>7679.7516396704104</v>
      </c>
      <c r="L68" s="185">
        <v>6.5036382888884496E-3</v>
      </c>
      <c r="M68" s="185">
        <v>67</v>
      </c>
      <c r="N68" s="185">
        <v>3471.36</v>
      </c>
      <c r="O68" s="22">
        <v>1.7719053836560401E-5</v>
      </c>
      <c r="P68" s="22">
        <v>1.4921936786020801E-2</v>
      </c>
      <c r="Q68" s="22">
        <v>4.7498000000000002E-3</v>
      </c>
      <c r="R68" s="185">
        <v>0.3175</v>
      </c>
      <c r="S68" s="23">
        <v>5720191.46484375</v>
      </c>
      <c r="T68" s="185">
        <v>500.510864523382</v>
      </c>
      <c r="U68" s="186">
        <v>557.88182665999295</v>
      </c>
      <c r="V68" s="185">
        <v>0.03</v>
      </c>
      <c r="W68" s="22">
        <v>228295.80659728299</v>
      </c>
      <c r="X68" s="185">
        <v>2.4440596296902501E-2</v>
      </c>
      <c r="Y68" s="185">
        <v>6.3965249944564002</v>
      </c>
      <c r="Z68" s="185">
        <v>6.3965250069065602</v>
      </c>
      <c r="AA68" s="185">
        <v>-1.2450162678589999E-8</v>
      </c>
      <c r="AB68" s="185">
        <v>1.3246574634701799E-5</v>
      </c>
      <c r="AC68" s="185">
        <v>705.22038811346704</v>
      </c>
      <c r="AD68" s="185">
        <v>6309.2660898415897</v>
      </c>
      <c r="AE68" s="185">
        <v>557.88182665999295</v>
      </c>
      <c r="AF68" s="25">
        <v>0</v>
      </c>
      <c r="AG68" s="185">
        <v>1.33325162989459E-5</v>
      </c>
      <c r="AH68" s="185">
        <v>58.916105951052501</v>
      </c>
      <c r="AI68" s="185">
        <v>0.30706016177587098</v>
      </c>
      <c r="AJ68" s="185">
        <v>35.419762085645402</v>
      </c>
      <c r="AK68" s="185">
        <v>6.2190796679543299</v>
      </c>
      <c r="AL68" s="185">
        <v>1.1293680422758501</v>
      </c>
      <c r="AM68" s="185">
        <v>608.62110605705698</v>
      </c>
      <c r="AN68" s="185">
        <v>8.7055695985327508E-9</v>
      </c>
      <c r="AO68" s="185">
        <v>8.5941664244081704E-8</v>
      </c>
      <c r="AP68" s="185">
        <v>3.7714477524419499</v>
      </c>
      <c r="AQ68" s="185">
        <v>3.8337701992378502E-5</v>
      </c>
      <c r="AR68" s="185">
        <v>6.7092289815949704E-6</v>
      </c>
      <c r="AS68" s="185">
        <v>17.824039286942401</v>
      </c>
      <c r="AT68" s="185">
        <v>11.352740339510699</v>
      </c>
      <c r="AU68" s="185">
        <v>3.4859742852496098</v>
      </c>
      <c r="AV68" s="185">
        <v>0.28547346719234101</v>
      </c>
      <c r="AW68" s="185">
        <v>7.9639914398941507E-3</v>
      </c>
      <c r="AX68" s="185">
        <v>0.28547346324726702</v>
      </c>
      <c r="AY68" s="185">
        <v>3.9450735456192401E-9</v>
      </c>
      <c r="AZ68" s="185">
        <v>1080577.4158407301</v>
      </c>
      <c r="BA68" s="185">
        <v>1.0165248071527801E-5</v>
      </c>
      <c r="BB68" s="23">
        <v>5708588.6553509999</v>
      </c>
      <c r="BC68" s="23">
        <v>-11602.8094927454</v>
      </c>
      <c r="BD68" s="67">
        <v>-0.202839530181047</v>
      </c>
      <c r="BE68" s="23">
        <v>5742100</v>
      </c>
      <c r="BF68" s="185">
        <v>0.99416392179707802</v>
      </c>
      <c r="BG68" s="185">
        <v>1</v>
      </c>
      <c r="BH68" s="185">
        <v>-0.128</v>
      </c>
      <c r="BI68" s="185">
        <v>4.5999999999999999E-2</v>
      </c>
      <c r="BJ68" s="185">
        <v>5625</v>
      </c>
      <c r="BK68" s="185">
        <v>1.02016461621606</v>
      </c>
      <c r="BL68" s="185">
        <v>108.110241542381</v>
      </c>
      <c r="BM68" s="185">
        <v>5.7085886553509999</v>
      </c>
      <c r="BN68" s="185">
        <v>108.110241542381</v>
      </c>
      <c r="BO68" s="185">
        <v>1.02016461621606</v>
      </c>
      <c r="BP68" s="185">
        <v>4639.0050029614804</v>
      </c>
      <c r="BQ68" s="185">
        <v>1</v>
      </c>
      <c r="BR68" s="185">
        <v>0.3175</v>
      </c>
    </row>
    <row r="69" spans="1:70">
      <c r="A69" s="20" t="s">
        <v>671</v>
      </c>
      <c r="B69" s="185">
        <v>13789520</v>
      </c>
      <c r="C69" s="185">
        <v>608.621106065763</v>
      </c>
      <c r="D69" s="185">
        <v>85.147893581579396</v>
      </c>
      <c r="E69" s="185">
        <v>624.86627494838604</v>
      </c>
      <c r="F69" s="185">
        <v>2643264.3898665099</v>
      </c>
      <c r="G69" s="185">
        <v>1562686.9740257801</v>
      </c>
      <c r="H69" s="185">
        <v>2.2019594042733499E-5</v>
      </c>
      <c r="I69" s="185">
        <v>7.2223252690249804E-5</v>
      </c>
      <c r="J69" s="185">
        <v>0.49112124879375701</v>
      </c>
      <c r="K69" s="185">
        <v>7679.7516396704104</v>
      </c>
      <c r="L69" s="185">
        <v>6.5036382888884496E-3</v>
      </c>
      <c r="M69" s="185">
        <v>68</v>
      </c>
      <c r="N69" s="185">
        <v>3593.4</v>
      </c>
      <c r="O69" s="22">
        <v>1.7719053836560401E-5</v>
      </c>
      <c r="P69" s="22">
        <v>1.4921936786020801E-2</v>
      </c>
      <c r="Q69" s="22">
        <v>4.7498000000000002E-3</v>
      </c>
      <c r="R69" s="185">
        <v>0.3175</v>
      </c>
      <c r="S69" s="23">
        <v>7604529.92578125</v>
      </c>
      <c r="T69" s="185">
        <v>446.050522823802</v>
      </c>
      <c r="U69" s="186">
        <v>519.73025393911303</v>
      </c>
      <c r="V69" s="185">
        <v>0.03</v>
      </c>
      <c r="W69" s="22">
        <v>236321.831047969</v>
      </c>
      <c r="X69" s="185">
        <v>2.4099415895864999E-2</v>
      </c>
      <c r="Y69" s="185">
        <v>6.4416443265370704</v>
      </c>
      <c r="Z69" s="185">
        <v>6.4416443519234496</v>
      </c>
      <c r="AA69" s="185">
        <v>-2.53863881027883E-8</v>
      </c>
      <c r="AB69" s="185">
        <v>1.25370989752036E-5</v>
      </c>
      <c r="AC69" s="185">
        <v>742.07774324398099</v>
      </c>
      <c r="AD69" s="185">
        <v>6485.33048417599</v>
      </c>
      <c r="AE69" s="185">
        <v>519.73025393911303</v>
      </c>
      <c r="AF69" s="25">
        <v>0</v>
      </c>
      <c r="AG69" s="185">
        <v>1.2646913341628801E-5</v>
      </c>
      <c r="AH69" s="185">
        <v>62.250174159922899</v>
      </c>
      <c r="AI69" s="185">
        <v>0.31562888603594502</v>
      </c>
      <c r="AJ69" s="185">
        <v>34.535943671395501</v>
      </c>
      <c r="AK69" s="185">
        <v>8.6270501237342305</v>
      </c>
      <c r="AL69" s="185">
        <v>1.1293680422758501</v>
      </c>
      <c r="AM69" s="185">
        <v>608.62110605626799</v>
      </c>
      <c r="AN69" s="185">
        <v>9.4951246865093708E-9</v>
      </c>
      <c r="AO69" s="185">
        <v>1.0981436642519401E-7</v>
      </c>
      <c r="AP69" s="185">
        <v>3.8354233007358598</v>
      </c>
      <c r="AQ69" s="185">
        <v>3.70694091438447E-5</v>
      </c>
      <c r="AR69" s="185">
        <v>6.37836385402699E-6</v>
      </c>
      <c r="AS69" s="185">
        <v>17.417911298028301</v>
      </c>
      <c r="AT69" s="185">
        <v>11.2374953085563</v>
      </c>
      <c r="AU69" s="185">
        <v>3.5468781260737998</v>
      </c>
      <c r="AV69" s="185">
        <v>0.28854517466206298</v>
      </c>
      <c r="AW69" s="185">
        <v>7.5374465983126197E-3</v>
      </c>
      <c r="AX69" s="185">
        <v>0.28854516748522102</v>
      </c>
      <c r="AY69" s="185">
        <v>7.1768416765039003E-9</v>
      </c>
      <c r="AZ69" s="185">
        <v>1080577.4158407301</v>
      </c>
      <c r="BA69" s="185">
        <v>9.6650111962172607E-6</v>
      </c>
      <c r="BB69" s="23">
        <v>7671844.1368228104</v>
      </c>
      <c r="BC69" s="23">
        <v>67314.211041555696</v>
      </c>
      <c r="BD69" s="67">
        <v>0.88518569456007801</v>
      </c>
      <c r="BE69" s="23">
        <v>6941000</v>
      </c>
      <c r="BF69" s="185">
        <v>1.1052937814180701</v>
      </c>
      <c r="BG69" s="185">
        <v>1</v>
      </c>
      <c r="BH69" s="185">
        <v>-0.28399999999999997</v>
      </c>
      <c r="BI69" s="185">
        <v>4.5999999999999999E-2</v>
      </c>
      <c r="BJ69" s="185">
        <v>5625</v>
      </c>
      <c r="BK69" s="185">
        <v>1.00318288634476</v>
      </c>
      <c r="BL69" s="185">
        <v>162.570583241961</v>
      </c>
      <c r="BM69" s="185">
        <v>7.6718441368228101</v>
      </c>
      <c r="BN69" s="185">
        <v>162.570583241961</v>
      </c>
      <c r="BO69" s="185">
        <v>1.00318288634476</v>
      </c>
      <c r="BP69" s="185">
        <v>15023.547876274501</v>
      </c>
      <c r="BQ69" s="185">
        <v>1</v>
      </c>
      <c r="BR69" s="185">
        <v>0.3175</v>
      </c>
    </row>
    <row r="70" spans="1:70">
      <c r="A70" s="20" t="s">
        <v>672</v>
      </c>
      <c r="B70" s="185">
        <v>13789520</v>
      </c>
      <c r="C70" s="185">
        <v>608.621106065763</v>
      </c>
      <c r="D70" s="185">
        <v>85.147893581579396</v>
      </c>
      <c r="E70" s="185">
        <v>624.86627494838604</v>
      </c>
      <c r="F70" s="185">
        <v>2643264.3898665099</v>
      </c>
      <c r="G70" s="185">
        <v>1562686.9740257801</v>
      </c>
      <c r="H70" s="185">
        <v>2.2019594042733499E-5</v>
      </c>
      <c r="I70" s="185">
        <v>7.2223252690249804E-5</v>
      </c>
      <c r="J70" s="185">
        <v>0.49112124879375701</v>
      </c>
      <c r="K70" s="185">
        <v>7679.7516396704104</v>
      </c>
      <c r="L70" s="185">
        <v>6.5036382888884496E-3</v>
      </c>
      <c r="M70" s="185">
        <v>69</v>
      </c>
      <c r="N70" s="185">
        <v>3593.4</v>
      </c>
      <c r="O70" s="22">
        <v>1.7719053836560401E-5</v>
      </c>
      <c r="P70" s="22">
        <v>1.4921936786020801E-2</v>
      </c>
      <c r="Q70" s="22">
        <v>4.7498000000000002E-3</v>
      </c>
      <c r="R70" s="185">
        <v>0.3175</v>
      </c>
      <c r="S70" s="23">
        <v>6453330.37109375</v>
      </c>
      <c r="T70" s="185">
        <v>479.48806170427099</v>
      </c>
      <c r="U70" s="186">
        <v>542.01390500833395</v>
      </c>
      <c r="V70" s="185">
        <v>0.03</v>
      </c>
      <c r="W70" s="22">
        <v>236321.831047969</v>
      </c>
      <c r="X70" s="185">
        <v>2.4099415895864999E-2</v>
      </c>
      <c r="Y70" s="185">
        <v>6.4416443265370704</v>
      </c>
      <c r="Z70" s="185">
        <v>6.4416443519234496</v>
      </c>
      <c r="AA70" s="185">
        <v>-2.53863881027883E-8</v>
      </c>
      <c r="AB70" s="185">
        <v>1.25370989752036E-5</v>
      </c>
      <c r="AC70" s="185">
        <v>717.73743157676097</v>
      </c>
      <c r="AD70" s="185">
        <v>6485.33048417599</v>
      </c>
      <c r="AE70" s="185">
        <v>542.01390500833395</v>
      </c>
      <c r="AF70" s="25">
        <v>0</v>
      </c>
      <c r="AG70" s="185">
        <v>1.2630406897222401E-5</v>
      </c>
      <c r="AH70" s="185">
        <v>62.250174159922899</v>
      </c>
      <c r="AI70" s="185">
        <v>0.31562888603594502</v>
      </c>
      <c r="AJ70" s="185">
        <v>34.490868195756903</v>
      </c>
      <c r="AK70" s="185">
        <v>7.0551061163133699</v>
      </c>
      <c r="AL70" s="185">
        <v>1.1293680422758501</v>
      </c>
      <c r="AM70" s="185">
        <v>608.62110605779299</v>
      </c>
      <c r="AN70" s="185">
        <v>7.9704705058247799E-9</v>
      </c>
      <c r="AO70" s="185">
        <v>9.3307922018812799E-8</v>
      </c>
      <c r="AP70" s="185">
        <v>3.8316203440986301</v>
      </c>
      <c r="AQ70" s="185">
        <v>3.7143029858975298E-5</v>
      </c>
      <c r="AR70" s="185">
        <v>6.36185740962061E-6</v>
      </c>
      <c r="AS70" s="185">
        <v>17.3728358223897</v>
      </c>
      <c r="AT70" s="185">
        <v>11.2245391335411</v>
      </c>
      <c r="AU70" s="185">
        <v>3.5427887829864599</v>
      </c>
      <c r="AV70" s="185">
        <v>0.28883156111216302</v>
      </c>
      <c r="AW70" s="185">
        <v>7.5374465983126197E-3</v>
      </c>
      <c r="AX70" s="185">
        <v>0.28883155409487599</v>
      </c>
      <c r="AY70" s="185">
        <v>7.0172870292317701E-9</v>
      </c>
      <c r="AZ70" s="185">
        <v>1080577.4158407301</v>
      </c>
      <c r="BA70" s="185">
        <v>9.6938178951320504E-6</v>
      </c>
      <c r="BB70" s="23">
        <v>6499300.73418188</v>
      </c>
      <c r="BC70" s="23">
        <v>45970.363088131002</v>
      </c>
      <c r="BD70" s="67">
        <v>0.71235099467470198</v>
      </c>
      <c r="BE70" s="23">
        <v>6941000</v>
      </c>
      <c r="BF70" s="185">
        <v>0.93636374213829099</v>
      </c>
      <c r="BG70" s="185">
        <v>1</v>
      </c>
      <c r="BH70" s="185">
        <v>-0.14799999999999999</v>
      </c>
      <c r="BI70" s="185">
        <v>4.5999999999999999E-2</v>
      </c>
      <c r="BJ70" s="185">
        <v>5625</v>
      </c>
      <c r="BK70" s="185">
        <v>1.0112037703158501</v>
      </c>
      <c r="BL70" s="185">
        <v>129.13304436149201</v>
      </c>
      <c r="BM70" s="185">
        <v>6.4993007341818796</v>
      </c>
      <c r="BN70" s="185">
        <v>129.13304436149201</v>
      </c>
      <c r="BO70" s="185">
        <v>1.0112037703158501</v>
      </c>
      <c r="BP70" s="185">
        <v>7944.6995971476999</v>
      </c>
      <c r="BQ70" s="185">
        <v>1</v>
      </c>
      <c r="BR70" s="185">
        <v>0.3175</v>
      </c>
    </row>
    <row r="71" spans="1:70">
      <c r="A71" s="20" t="s">
        <v>673</v>
      </c>
      <c r="B71" s="185">
        <v>13789520</v>
      </c>
      <c r="C71" s="185">
        <v>608.621106065763</v>
      </c>
      <c r="D71" s="185">
        <v>85.147893581579396</v>
      </c>
      <c r="E71" s="185">
        <v>624.86627494838604</v>
      </c>
      <c r="F71" s="185">
        <v>2643264.3898665099</v>
      </c>
      <c r="G71" s="185">
        <v>1562686.9740257801</v>
      </c>
      <c r="H71" s="185">
        <v>2.2019594042733499E-5</v>
      </c>
      <c r="I71" s="185">
        <v>7.2223252690249804E-5</v>
      </c>
      <c r="J71" s="185">
        <v>0.49112124879375701</v>
      </c>
      <c r="K71" s="185">
        <v>7679.7516396704104</v>
      </c>
      <c r="L71" s="185">
        <v>6.5036382888884496E-3</v>
      </c>
      <c r="M71" s="185">
        <v>70</v>
      </c>
      <c r="N71" s="185">
        <v>3606.96</v>
      </c>
      <c r="O71" s="22">
        <v>1.7719053836560401E-5</v>
      </c>
      <c r="P71" s="22">
        <v>1.4921936786020801E-2</v>
      </c>
      <c r="Q71" s="22">
        <v>4.7498000000000002E-3</v>
      </c>
      <c r="R71" s="185">
        <v>0.3175</v>
      </c>
      <c r="S71" s="23">
        <v>6592208.49609375</v>
      </c>
      <c r="T71" s="185">
        <v>475.56753850351203</v>
      </c>
      <c r="U71" s="186">
        <v>539.19884361331503</v>
      </c>
      <c r="V71" s="185">
        <v>0.03</v>
      </c>
      <c r="W71" s="22">
        <v>237213.61154248999</v>
      </c>
      <c r="X71" s="185">
        <v>2.4062651639905699E-2</v>
      </c>
      <c r="Y71" s="185">
        <v>6.4465633993775704</v>
      </c>
      <c r="Z71" s="185">
        <v>6.4465634208098503</v>
      </c>
      <c r="AA71" s="185">
        <v>-2.1432279950772701E-8</v>
      </c>
      <c r="AB71" s="185">
        <v>1.24620233863153E-5</v>
      </c>
      <c r="AC71" s="185">
        <v>720.27722797398803</v>
      </c>
      <c r="AD71" s="185">
        <v>6504.8361010318004</v>
      </c>
      <c r="AE71" s="185">
        <v>539.19884361331503</v>
      </c>
      <c r="AF71" s="25">
        <v>0</v>
      </c>
      <c r="AG71" s="185">
        <v>1.2555644729457601E-5</v>
      </c>
      <c r="AH71" s="185">
        <v>62.625190988135998</v>
      </c>
      <c r="AI71" s="185">
        <v>0.31657818786947001</v>
      </c>
      <c r="AJ71" s="185">
        <v>34.3898316172913</v>
      </c>
      <c r="AK71" s="185">
        <v>7.2227461319253399</v>
      </c>
      <c r="AL71" s="185">
        <v>1.1293680422758501</v>
      </c>
      <c r="AM71" s="185">
        <v>608.621106059353</v>
      </c>
      <c r="AN71" s="185">
        <v>6.4103460317710398E-9</v>
      </c>
      <c r="AO71" s="185">
        <v>9.3621343142245103E-8</v>
      </c>
      <c r="AP71" s="185">
        <v>3.8381186890543</v>
      </c>
      <c r="AQ71" s="185">
        <v>3.7017362098716003E-5</v>
      </c>
      <c r="AR71" s="185">
        <v>6.3246330362999102E-6</v>
      </c>
      <c r="AS71" s="185">
        <v>17.323129942440499</v>
      </c>
      <c r="AT71" s="185">
        <v>11.2102129970989</v>
      </c>
      <c r="AU71" s="185">
        <v>3.5489089162523402</v>
      </c>
      <c r="AV71" s="185">
        <v>0.28920977280196197</v>
      </c>
      <c r="AW71" s="185">
        <v>7.4923102997796502E-3</v>
      </c>
      <c r="AX71" s="185">
        <v>0.289209765394697</v>
      </c>
      <c r="AY71" s="185">
        <v>7.40726568970729E-9</v>
      </c>
      <c r="AZ71" s="185">
        <v>1080577.4158407301</v>
      </c>
      <c r="BA71" s="185">
        <v>9.6446632055135794E-6</v>
      </c>
      <c r="BB71" s="23">
        <v>6554367.2696159799</v>
      </c>
      <c r="BC71" s="23">
        <v>-37841.2264777729</v>
      </c>
      <c r="BD71" s="67">
        <v>-0.57402957597891402</v>
      </c>
      <c r="BE71" s="23">
        <v>6215350</v>
      </c>
      <c r="BF71" s="185">
        <v>1.05454516151399</v>
      </c>
      <c r="BG71" s="185">
        <v>1</v>
      </c>
      <c r="BH71" s="185">
        <v>-0.216</v>
      </c>
      <c r="BI71" s="185">
        <v>4.5999999999999999E-2</v>
      </c>
      <c r="BJ71" s="185">
        <v>5625</v>
      </c>
      <c r="BK71" s="185">
        <v>1.0098677275183501</v>
      </c>
      <c r="BL71" s="185">
        <v>133.053567562251</v>
      </c>
      <c r="BM71" s="185">
        <v>6.5543672696159803</v>
      </c>
      <c r="BN71" s="185">
        <v>133.053567562251</v>
      </c>
      <c r="BO71" s="185">
        <v>1.0098677275183501</v>
      </c>
      <c r="BP71" s="185">
        <v>8658.9664360624101</v>
      </c>
      <c r="BQ71" s="185">
        <v>1</v>
      </c>
      <c r="BR71" s="185">
        <v>0.3175</v>
      </c>
    </row>
    <row r="72" spans="1:70">
      <c r="A72" s="20" t="s">
        <v>674</v>
      </c>
      <c r="B72" s="185">
        <v>13789520</v>
      </c>
      <c r="C72" s="185">
        <v>608.621106065763</v>
      </c>
      <c r="D72" s="185">
        <v>85.147893581579396</v>
      </c>
      <c r="E72" s="185">
        <v>624.86627494838604</v>
      </c>
      <c r="F72" s="185">
        <v>2643264.3898665099</v>
      </c>
      <c r="G72" s="185">
        <v>1562686.9740257801</v>
      </c>
      <c r="H72" s="185">
        <v>2.2019594042733499E-5</v>
      </c>
      <c r="I72" s="185">
        <v>7.2223252690249804E-5</v>
      </c>
      <c r="J72" s="185">
        <v>0.49112124879375701</v>
      </c>
      <c r="K72" s="185">
        <v>7679.7516396704104</v>
      </c>
      <c r="L72" s="185">
        <v>6.5036382888884496E-3</v>
      </c>
      <c r="M72" s="185">
        <v>71</v>
      </c>
      <c r="N72" s="185">
        <v>3606.96</v>
      </c>
      <c r="O72" s="22">
        <v>1.7719053836560401E-5</v>
      </c>
      <c r="P72" s="22">
        <v>1.4921936786020801E-2</v>
      </c>
      <c r="Q72" s="22">
        <v>4.7498000000000002E-3</v>
      </c>
      <c r="R72" s="185">
        <v>0.3175</v>
      </c>
      <c r="S72" s="23">
        <v>5709005.37109375</v>
      </c>
      <c r="T72" s="185">
        <v>506.68610815273303</v>
      </c>
      <c r="U72" s="186">
        <v>561.79229341019698</v>
      </c>
      <c r="V72" s="185">
        <v>0.03</v>
      </c>
      <c r="W72" s="22">
        <v>237213.61154248999</v>
      </c>
      <c r="X72" s="185">
        <v>2.4062651639905699E-2</v>
      </c>
      <c r="Y72" s="185">
        <v>6.4465633993775704</v>
      </c>
      <c r="Z72" s="185">
        <v>6.4465634208098503</v>
      </c>
      <c r="AA72" s="185">
        <v>-2.1432279950772701E-8</v>
      </c>
      <c r="AB72" s="185">
        <v>1.24620233863153E-5</v>
      </c>
      <c r="AC72" s="185">
        <v>700.68843737748796</v>
      </c>
      <c r="AD72" s="185">
        <v>6504.8361010318004</v>
      </c>
      <c r="AE72" s="185">
        <v>561.792294440501</v>
      </c>
      <c r="AF72" s="25">
        <v>1.0303035651304501E-6</v>
      </c>
      <c r="AG72" s="185">
        <v>1.2544296840293699E-5</v>
      </c>
      <c r="AH72" s="185">
        <v>62.625190988135998</v>
      </c>
      <c r="AI72" s="185">
        <v>0.31657818786947001</v>
      </c>
      <c r="AJ72" s="185">
        <v>34.358749820540403</v>
      </c>
      <c r="AK72" s="185">
        <v>5.9564688696020003</v>
      </c>
      <c r="AL72" s="185">
        <v>1.1293680422758501</v>
      </c>
      <c r="AM72" s="185">
        <v>608.62110606080296</v>
      </c>
      <c r="AN72" s="185">
        <v>4.9602704166318298E-9</v>
      </c>
      <c r="AO72" s="185">
        <v>8.2273453978340194E-8</v>
      </c>
      <c r="AP72" s="185">
        <v>3.8354753731724802</v>
      </c>
      <c r="AQ72" s="185">
        <v>3.7068402602977098E-5</v>
      </c>
      <c r="AR72" s="185">
        <v>6.3132851471360002E-6</v>
      </c>
      <c r="AS72" s="185">
        <v>17.292048145689598</v>
      </c>
      <c r="AT72" s="185">
        <v>11.201233755384401</v>
      </c>
      <c r="AU72" s="185">
        <v>3.5460662841819199</v>
      </c>
      <c r="AV72" s="185">
        <v>0.289409088990562</v>
      </c>
      <c r="AW72" s="185">
        <v>7.4923102997796502E-3</v>
      </c>
      <c r="AX72" s="185">
        <v>0.28940908169624102</v>
      </c>
      <c r="AY72" s="185">
        <v>7.2943205919884202E-9</v>
      </c>
      <c r="AZ72" s="185">
        <v>1080577.4158407301</v>
      </c>
      <c r="BA72" s="185">
        <v>9.6646175496927499E-6</v>
      </c>
      <c r="BB72" s="23">
        <v>5748016.8108693399</v>
      </c>
      <c r="BC72" s="23">
        <v>39011.439775591702</v>
      </c>
      <c r="BD72" s="67">
        <v>0.68333163554403498</v>
      </c>
      <c r="BE72" s="23">
        <v>6215350</v>
      </c>
      <c r="BF72" s="185">
        <v>0.92480983546692297</v>
      </c>
      <c r="BG72" s="185">
        <v>1</v>
      </c>
      <c r="BH72" s="185">
        <v>-8.5000000000000006E-2</v>
      </c>
      <c r="BI72" s="185">
        <v>4.5999999999999999E-2</v>
      </c>
      <c r="BJ72" s="185">
        <v>5625</v>
      </c>
      <c r="BK72" s="185">
        <v>1.0232590848615899</v>
      </c>
      <c r="BL72" s="185">
        <v>101.93499791303</v>
      </c>
      <c r="BM72" s="185">
        <v>5.7480168108693404</v>
      </c>
      <c r="BN72" s="185">
        <v>101.93499791303</v>
      </c>
      <c r="BO72" s="185">
        <v>1.0232590848615899</v>
      </c>
      <c r="BP72" s="185">
        <v>3835.9439664870301</v>
      </c>
      <c r="BQ72" s="185">
        <v>1</v>
      </c>
      <c r="BR72" s="185">
        <v>0.3175</v>
      </c>
    </row>
    <row r="73" spans="1:70">
      <c r="A73" s="20" t="s">
        <v>675</v>
      </c>
      <c r="B73" s="185">
        <v>13789520</v>
      </c>
      <c r="C73" s="185">
        <v>608.621106065763</v>
      </c>
      <c r="D73" s="185">
        <v>85.147893581579396</v>
      </c>
      <c r="E73" s="185">
        <v>624.86627494838604</v>
      </c>
      <c r="F73" s="185">
        <v>2643264.3898665099</v>
      </c>
      <c r="G73" s="185">
        <v>1562686.9740257801</v>
      </c>
      <c r="H73" s="185">
        <v>2.2019594042733499E-5</v>
      </c>
      <c r="I73" s="185">
        <v>7.2223252690249804E-5</v>
      </c>
      <c r="J73" s="185">
        <v>0.49112124879375701</v>
      </c>
      <c r="K73" s="185">
        <v>7679.7516396704104</v>
      </c>
      <c r="L73" s="185">
        <v>6.5036382888884496E-3</v>
      </c>
      <c r="M73" s="185">
        <v>72</v>
      </c>
      <c r="N73" s="185">
        <v>3647.64</v>
      </c>
      <c r="O73" s="22">
        <v>1.7719053836560401E-5</v>
      </c>
      <c r="P73" s="22">
        <v>1.4921936786020801E-2</v>
      </c>
      <c r="Q73" s="22">
        <v>4.7498000000000002E-3</v>
      </c>
      <c r="R73" s="185">
        <v>0.3175</v>
      </c>
      <c r="S73" s="23">
        <v>8961083.984375</v>
      </c>
      <c r="T73" s="185">
        <v>414.08396642751802</v>
      </c>
      <c r="U73" s="186">
        <v>499.61619749360199</v>
      </c>
      <c r="V73" s="185">
        <v>0.03</v>
      </c>
      <c r="W73" s="22">
        <v>239888.95302605201</v>
      </c>
      <c r="X73" s="185">
        <v>2.3953673772885199E-2</v>
      </c>
      <c r="Y73" s="185">
        <v>6.4612111628115603</v>
      </c>
      <c r="Z73" s="185">
        <v>6.4612111743555198</v>
      </c>
      <c r="AA73" s="185">
        <v>-1.1543957789683601E-8</v>
      </c>
      <c r="AB73" s="185">
        <v>1.22410487732576E-5</v>
      </c>
      <c r="AC73" s="185">
        <v>767.66496938146997</v>
      </c>
      <c r="AD73" s="185">
        <v>6563.2859359548402</v>
      </c>
      <c r="AE73" s="185">
        <v>499.61619749360199</v>
      </c>
      <c r="AF73" s="25">
        <v>0</v>
      </c>
      <c r="AG73" s="185">
        <v>1.23666628760385E-5</v>
      </c>
      <c r="AH73" s="185">
        <v>63.755696846139301</v>
      </c>
      <c r="AI73" s="185">
        <v>0.31942283184416997</v>
      </c>
      <c r="AJ73" s="185">
        <v>34.176573552148902</v>
      </c>
      <c r="AK73" s="185">
        <v>10.298496713095901</v>
      </c>
      <c r="AL73" s="185">
        <v>1.1293680422758501</v>
      </c>
      <c r="AM73" s="185">
        <v>608.62110603850795</v>
      </c>
      <c r="AN73" s="185">
        <v>2.7255168788542499E-8</v>
      </c>
      <c r="AO73" s="185">
        <v>1.2561410278094699E-7</v>
      </c>
      <c r="AP73" s="185">
        <v>3.8649238767673602</v>
      </c>
      <c r="AQ73" s="185">
        <v>3.65056746917766E-5</v>
      </c>
      <c r="AR73" s="185">
        <v>6.2461384894097297E-6</v>
      </c>
      <c r="AS73" s="185">
        <v>17.261860668478299</v>
      </c>
      <c r="AT73" s="185">
        <v>11.1924974109512</v>
      </c>
      <c r="AU73" s="185">
        <v>3.5751392184145598</v>
      </c>
      <c r="AV73" s="185">
        <v>0.28978465835280298</v>
      </c>
      <c r="AW73" s="185">
        <v>7.3594578473263504E-3</v>
      </c>
      <c r="AX73" s="185">
        <v>0.28978464937463799</v>
      </c>
      <c r="AY73" s="185">
        <v>8.9781649337261593E-9</v>
      </c>
      <c r="AZ73" s="185">
        <v>1080577.4158407301</v>
      </c>
      <c r="BA73" s="185">
        <v>9.4453800011994305E-6</v>
      </c>
      <c r="BB73" s="23">
        <v>8979702.2806377504</v>
      </c>
      <c r="BC73" s="23">
        <v>18618.296262750398</v>
      </c>
      <c r="BD73" s="67">
        <v>0.20776834917755699</v>
      </c>
      <c r="BE73" s="23">
        <v>8171450</v>
      </c>
      <c r="BF73" s="185">
        <v>1.0989117330018201</v>
      </c>
      <c r="BG73" s="185">
        <v>1</v>
      </c>
      <c r="BH73" s="185">
        <v>-0.33400000000000002</v>
      </c>
      <c r="BI73" s="185">
        <v>4.5999999999999999E-2</v>
      </c>
      <c r="BJ73" s="185">
        <v>5625</v>
      </c>
      <c r="BK73" s="185">
        <v>1.00065902154413</v>
      </c>
      <c r="BL73" s="185">
        <v>194.53713963824501</v>
      </c>
      <c r="BM73" s="185">
        <v>8.9797022806377491</v>
      </c>
      <c r="BN73" s="185">
        <v>194.53713963824501</v>
      </c>
      <c r="BO73" s="185">
        <v>1.00065902154413</v>
      </c>
      <c r="BP73" s="185">
        <v>23881.727527570401</v>
      </c>
      <c r="BQ73" s="185">
        <v>1</v>
      </c>
      <c r="BR73" s="185">
        <v>0.3175</v>
      </c>
    </row>
    <row r="74" spans="1:70">
      <c r="A74" s="20" t="s">
        <v>676</v>
      </c>
      <c r="B74" s="185">
        <v>13789520</v>
      </c>
      <c r="C74" s="185">
        <v>608.621106065763</v>
      </c>
      <c r="D74" s="185">
        <v>85.147893581579396</v>
      </c>
      <c r="E74" s="185">
        <v>624.86627494838604</v>
      </c>
      <c r="F74" s="185">
        <v>2643264.3898665099</v>
      </c>
      <c r="G74" s="185">
        <v>1562686.9740257801</v>
      </c>
      <c r="H74" s="185">
        <v>2.2019594042733499E-5</v>
      </c>
      <c r="I74" s="185">
        <v>7.2223252690249804E-5</v>
      </c>
      <c r="J74" s="185">
        <v>0.49112124879375701</v>
      </c>
      <c r="K74" s="185">
        <v>7679.7516396704104</v>
      </c>
      <c r="L74" s="185">
        <v>6.5036382888884496E-3</v>
      </c>
      <c r="M74" s="185">
        <v>73</v>
      </c>
      <c r="N74" s="185">
        <v>3647.64</v>
      </c>
      <c r="O74" s="22">
        <v>1.7719053836560401E-5</v>
      </c>
      <c r="P74" s="22">
        <v>1.4921936786020801E-2</v>
      </c>
      <c r="Q74" s="22">
        <v>4.7498000000000002E-3</v>
      </c>
      <c r="R74" s="185">
        <v>0.3175</v>
      </c>
      <c r="S74" s="23">
        <v>8746646.38671875</v>
      </c>
      <c r="T74" s="185">
        <v>419.27906470028603</v>
      </c>
      <c r="U74" s="186">
        <v>502.76452037803898</v>
      </c>
      <c r="V74" s="185">
        <v>0.03</v>
      </c>
      <c r="W74" s="22">
        <v>239888.95302605201</v>
      </c>
      <c r="X74" s="185">
        <v>2.3953673772885199E-2</v>
      </c>
      <c r="Y74" s="185">
        <v>6.4612111628115603</v>
      </c>
      <c r="Z74" s="185">
        <v>6.4612111743555198</v>
      </c>
      <c r="AA74" s="185">
        <v>-1.1543957789683601E-8</v>
      </c>
      <c r="AB74" s="185">
        <v>1.22410487732576E-5</v>
      </c>
      <c r="AC74" s="185">
        <v>763.31474989916103</v>
      </c>
      <c r="AD74" s="185">
        <v>6563.2859359548402</v>
      </c>
      <c r="AE74" s="185">
        <v>502.76452037803898</v>
      </c>
      <c r="AF74" s="25">
        <v>0</v>
      </c>
      <c r="AG74" s="185">
        <v>1.2364566448114401E-5</v>
      </c>
      <c r="AH74" s="185">
        <v>63.755696846139301</v>
      </c>
      <c r="AI74" s="185">
        <v>0.31942283184416997</v>
      </c>
      <c r="AJ74" s="185">
        <v>34.170779853083602</v>
      </c>
      <c r="AK74" s="185">
        <v>10.0170837986203</v>
      </c>
      <c r="AL74" s="185">
        <v>1.1293680422758501</v>
      </c>
      <c r="AM74" s="185">
        <v>608.62110604063696</v>
      </c>
      <c r="AN74" s="185">
        <v>2.51262690653675E-8</v>
      </c>
      <c r="AO74" s="185">
        <v>1.2351767485681699E-7</v>
      </c>
      <c r="AP74" s="185">
        <v>3.8644251373754899</v>
      </c>
      <c r="AQ74" s="185">
        <v>3.6515098081919599E-5</v>
      </c>
      <c r="AR74" s="185">
        <v>6.2440420614855996E-6</v>
      </c>
      <c r="AS74" s="185">
        <v>17.256066969412998</v>
      </c>
      <c r="AT74" s="185">
        <v>11.190818950071201</v>
      </c>
      <c r="AU74" s="185">
        <v>3.57460307968715</v>
      </c>
      <c r="AV74" s="185">
        <v>0.28982205768833902</v>
      </c>
      <c r="AW74" s="185">
        <v>7.3594578473263504E-3</v>
      </c>
      <c r="AX74" s="185">
        <v>0.28982204873280099</v>
      </c>
      <c r="AY74" s="185">
        <v>8.95553819990624E-9</v>
      </c>
      <c r="AZ74" s="185">
        <v>1080577.4158407301</v>
      </c>
      <c r="BA74" s="185">
        <v>9.4490375111054097E-6</v>
      </c>
      <c r="BB74" s="23">
        <v>8826418.3263821099</v>
      </c>
      <c r="BC74" s="23">
        <v>79771.939663359895</v>
      </c>
      <c r="BD74" s="67">
        <v>0.91202886382246695</v>
      </c>
      <c r="BE74" s="23">
        <v>7950600</v>
      </c>
      <c r="BF74" s="185">
        <v>1.11015751344328</v>
      </c>
      <c r="BG74" s="185">
        <v>1</v>
      </c>
      <c r="BH74" s="185">
        <v>-0.32900000000000001</v>
      </c>
      <c r="BI74" s="185">
        <v>4.5999999999999999E-2</v>
      </c>
      <c r="BJ74" s="185">
        <v>5625</v>
      </c>
      <c r="BK74" s="185">
        <v>1.0008725420440601</v>
      </c>
      <c r="BL74" s="185">
        <v>189.342041365477</v>
      </c>
      <c r="BM74" s="185">
        <v>8.8264183263821092</v>
      </c>
      <c r="BN74" s="185">
        <v>189.342041365477</v>
      </c>
      <c r="BO74" s="185">
        <v>1.0008725420440601</v>
      </c>
      <c r="BP74" s="185">
        <v>22303.045319207798</v>
      </c>
      <c r="BQ74" s="185">
        <v>1</v>
      </c>
      <c r="BR74" s="185">
        <v>0.3175</v>
      </c>
    </row>
    <row r="75" spans="1:70">
      <c r="A75" s="20" t="s">
        <v>677</v>
      </c>
      <c r="B75" s="185">
        <v>13789520</v>
      </c>
      <c r="C75" s="185">
        <v>608.621106065763</v>
      </c>
      <c r="D75" s="185">
        <v>85.147893581579396</v>
      </c>
      <c r="E75" s="185">
        <v>624.86627494838604</v>
      </c>
      <c r="F75" s="185">
        <v>2643264.3898665099</v>
      </c>
      <c r="G75" s="185">
        <v>1562686.9740257801</v>
      </c>
      <c r="H75" s="185">
        <v>2.2019594042733499E-5</v>
      </c>
      <c r="I75" s="185">
        <v>7.2223252690249804E-5</v>
      </c>
      <c r="J75" s="185">
        <v>0.49112124879375701</v>
      </c>
      <c r="K75" s="185">
        <v>7679.7516396704104</v>
      </c>
      <c r="L75" s="185">
        <v>6.5036382888884496E-3</v>
      </c>
      <c r="M75" s="185">
        <v>74</v>
      </c>
      <c r="N75" s="185">
        <v>3701.88</v>
      </c>
      <c r="O75" s="22">
        <v>1.7719053836560401E-5</v>
      </c>
      <c r="P75" s="22">
        <v>1.4921936786020801E-2</v>
      </c>
      <c r="Q75" s="22">
        <v>4.7498000000000002E-3</v>
      </c>
      <c r="R75" s="185">
        <v>0.3175</v>
      </c>
      <c r="S75" s="23">
        <v>1800099.34765625</v>
      </c>
      <c r="T75" s="185">
        <v>602.76785429697395</v>
      </c>
      <c r="U75" s="186">
        <v>619.69779201440997</v>
      </c>
      <c r="V75" s="185">
        <v>0.03</v>
      </c>
      <c r="W75" s="22">
        <v>243456.07500413401</v>
      </c>
      <c r="X75" s="185">
        <v>2.38113586163918E-2</v>
      </c>
      <c r="Y75" s="185">
        <v>6.4804910037808199</v>
      </c>
      <c r="Z75" s="185">
        <v>6.4804910224067402</v>
      </c>
      <c r="AA75" s="185">
        <v>-1.8625915920722501E-8</v>
      </c>
      <c r="AB75" s="185">
        <v>1.1955998419780099E-5</v>
      </c>
      <c r="AC75" s="185">
        <v>626.35489008827994</v>
      </c>
      <c r="AD75" s="185">
        <v>6641.0647532744497</v>
      </c>
      <c r="AE75" s="185">
        <v>619.69779228781204</v>
      </c>
      <c r="AF75" s="25">
        <v>2.7340240649209601E-7</v>
      </c>
      <c r="AG75" s="185">
        <v>1.19811231663311E-5</v>
      </c>
      <c r="AH75" s="185">
        <v>65.275735849501004</v>
      </c>
      <c r="AI75" s="185">
        <v>0.32320818118414202</v>
      </c>
      <c r="AJ75" s="185">
        <v>33.503480047396401</v>
      </c>
      <c r="AK75" s="185">
        <v>1.15201734482358</v>
      </c>
      <c r="AL75" s="185">
        <v>1.1293680422758501</v>
      </c>
      <c r="AM75" s="185">
        <v>608.62110606200497</v>
      </c>
      <c r="AN75" s="185">
        <v>3.7581457945634603E-9</v>
      </c>
      <c r="AO75" s="185">
        <v>2.5124746551083599E-8</v>
      </c>
      <c r="AP75" s="185">
        <v>3.86558384242216</v>
      </c>
      <c r="AQ75" s="185">
        <v>3.6493210631574903E-5</v>
      </c>
      <c r="AR75" s="185">
        <v>6.0031239564411096E-6</v>
      </c>
      <c r="AS75" s="185">
        <v>16.786868885704099</v>
      </c>
      <c r="AT75" s="185">
        <v>11.0529848342179</v>
      </c>
      <c r="AU75" s="185">
        <v>3.5724151249234799</v>
      </c>
      <c r="AV75" s="185">
        <v>0.29316871749867901</v>
      </c>
      <c r="AW75" s="185">
        <v>7.1880823304371301E-3</v>
      </c>
      <c r="AX75" s="185">
        <v>0.29316870791071897</v>
      </c>
      <c r="AY75" s="185">
        <v>9.5879597594716903E-9</v>
      </c>
      <c r="AZ75" s="185">
        <v>1080577.4158407301</v>
      </c>
      <c r="BA75" s="185">
        <v>9.4405430380494194E-6</v>
      </c>
      <c r="BB75" s="23">
        <v>1796998.37843932</v>
      </c>
      <c r="BC75" s="23">
        <v>-3100.9692169320801</v>
      </c>
      <c r="BD75" s="67">
        <v>-0.17226655967458501</v>
      </c>
      <c r="BE75" s="23">
        <v>2508225</v>
      </c>
      <c r="BF75" s="185">
        <v>0.71644225635232806</v>
      </c>
      <c r="BG75" s="185">
        <v>1</v>
      </c>
      <c r="BH75" s="185">
        <v>0.13</v>
      </c>
      <c r="BI75" s="185">
        <v>4.5999999999999999E-2</v>
      </c>
      <c r="BJ75" s="185">
        <v>5625</v>
      </c>
      <c r="BK75" s="185">
        <v>1.03738809857523</v>
      </c>
      <c r="BL75" s="185">
        <v>5.8532517687890504</v>
      </c>
      <c r="BM75" s="185">
        <v>1.79699837843932</v>
      </c>
      <c r="BN75" s="185">
        <v>5.8532517687890504</v>
      </c>
      <c r="BO75" s="185">
        <v>1.03738809857523</v>
      </c>
      <c r="BP75" s="185">
        <v>1166.00041476571</v>
      </c>
      <c r="BQ75" s="185">
        <v>1</v>
      </c>
      <c r="BR75" s="185">
        <v>0.3175</v>
      </c>
    </row>
    <row r="76" spans="1:70">
      <c r="A76" s="20" t="s">
        <v>678</v>
      </c>
      <c r="B76" s="185">
        <v>13789520</v>
      </c>
      <c r="C76" s="185">
        <v>608.621106065763</v>
      </c>
      <c r="D76" s="185">
        <v>85.147893581579396</v>
      </c>
      <c r="E76" s="185">
        <v>624.86627494838604</v>
      </c>
      <c r="F76" s="185">
        <v>2643264.3898665099</v>
      </c>
      <c r="G76" s="185">
        <v>1562686.9740257801</v>
      </c>
      <c r="H76" s="185">
        <v>2.2019594042733499E-5</v>
      </c>
      <c r="I76" s="185">
        <v>7.2223252690249804E-5</v>
      </c>
      <c r="J76" s="185">
        <v>0.49112124879375701</v>
      </c>
      <c r="K76" s="185">
        <v>7679.7516396704104</v>
      </c>
      <c r="L76" s="185">
        <v>6.5036382888884496E-3</v>
      </c>
      <c r="M76" s="185">
        <v>75</v>
      </c>
      <c r="N76" s="185">
        <v>3769.68</v>
      </c>
      <c r="O76" s="22">
        <v>1.7719053836560401E-5</v>
      </c>
      <c r="P76" s="22">
        <v>1.4921936786020801E-2</v>
      </c>
      <c r="Q76" s="22">
        <v>4.7498000000000002E-3</v>
      </c>
      <c r="R76" s="185">
        <v>0.3175</v>
      </c>
      <c r="S76" s="23">
        <v>1884253.72734375</v>
      </c>
      <c r="T76" s="185">
        <v>601.93187912108897</v>
      </c>
      <c r="U76" s="186">
        <v>619.33455854386705</v>
      </c>
      <c r="V76" s="185">
        <v>0.03</v>
      </c>
      <c r="W76" s="22">
        <v>247914.977476737</v>
      </c>
      <c r="X76" s="185">
        <v>2.3638084170766901E-2</v>
      </c>
      <c r="Y76" s="185">
        <v>6.5041996338577102</v>
      </c>
      <c r="Z76" s="185">
        <v>6.50419964825935</v>
      </c>
      <c r="AA76" s="185">
        <v>-1.4401643433359399E-8</v>
      </c>
      <c r="AB76" s="185">
        <v>1.1614311032901801E-5</v>
      </c>
      <c r="AC76" s="185">
        <v>627.08753358073398</v>
      </c>
      <c r="AD76" s="185">
        <v>6738.0450939333195</v>
      </c>
      <c r="AE76" s="185">
        <v>619.33455854386705</v>
      </c>
      <c r="AF76" s="25">
        <v>0</v>
      </c>
      <c r="AG76" s="185">
        <v>1.16402749654117E-5</v>
      </c>
      <c r="AH76" s="185">
        <v>67.196116278937197</v>
      </c>
      <c r="AI76" s="185">
        <v>0.32792803269583198</v>
      </c>
      <c r="AJ76" s="185">
        <v>33.025684291013299</v>
      </c>
      <c r="AK76" s="185">
        <v>1.20241605319262</v>
      </c>
      <c r="AL76" s="185">
        <v>1.1293680422758501</v>
      </c>
      <c r="AM76" s="185">
        <v>608.62110606104602</v>
      </c>
      <c r="AN76" s="185">
        <v>4.7167532102321299E-9</v>
      </c>
      <c r="AO76" s="185">
        <v>2.5963932509908201E-8</v>
      </c>
      <c r="AP76" s="185">
        <v>3.8963516805844698</v>
      </c>
      <c r="AQ76" s="185">
        <v>3.59191433580826E-5</v>
      </c>
      <c r="AR76" s="185">
        <v>5.8331194489608296E-6</v>
      </c>
      <c r="AS76" s="185">
        <v>16.549674464355299</v>
      </c>
      <c r="AT76" s="185">
        <v>10.9818321590107</v>
      </c>
      <c r="AU76" s="185">
        <v>3.6012506153002102</v>
      </c>
      <c r="AV76" s="185">
        <v>0.295101065284264</v>
      </c>
      <c r="AW76" s="185">
        <v>6.9826559844375097E-3</v>
      </c>
      <c r="AX76" s="185">
        <v>0.295101053318642</v>
      </c>
      <c r="AY76" s="185">
        <v>1.19656214381259E-8</v>
      </c>
      <c r="AZ76" s="185">
        <v>1080577.4158407301</v>
      </c>
      <c r="BA76" s="185">
        <v>9.2186605067165094E-6</v>
      </c>
      <c r="BB76" s="23">
        <v>1901715.83250496</v>
      </c>
      <c r="BC76" s="23">
        <v>17462.105161209402</v>
      </c>
      <c r="BD76" s="67">
        <v>0.92673852293904402</v>
      </c>
      <c r="BE76" s="23">
        <v>2637580</v>
      </c>
      <c r="BF76" s="185">
        <v>0.72100783009613301</v>
      </c>
      <c r="BG76" s="185">
        <v>1</v>
      </c>
      <c r="BH76" s="185">
        <v>0.13</v>
      </c>
      <c r="BI76" s="185">
        <v>4.5999999999999999E-2</v>
      </c>
      <c r="BJ76" s="185">
        <v>5625</v>
      </c>
      <c r="BK76" s="185">
        <v>1.03776481401221</v>
      </c>
      <c r="BL76" s="185">
        <v>6.6892269446740302</v>
      </c>
      <c r="BM76" s="185">
        <v>1.9017158325049599</v>
      </c>
      <c r="BN76" s="185">
        <v>6.6892269446740302</v>
      </c>
      <c r="BO76" s="185">
        <v>1.03776481401221</v>
      </c>
      <c r="BP76" s="185">
        <v>1109.6076015434301</v>
      </c>
      <c r="BQ76" s="185">
        <v>1</v>
      </c>
      <c r="BR76" s="185">
        <v>0.3175</v>
      </c>
    </row>
    <row r="77" spans="1:70">
      <c r="A77" s="20" t="s">
        <v>679</v>
      </c>
      <c r="B77" s="185">
        <v>13789520</v>
      </c>
      <c r="C77" s="185">
        <v>608.621106065763</v>
      </c>
      <c r="D77" s="185">
        <v>85.147893581579396</v>
      </c>
      <c r="E77" s="185">
        <v>624.86627494838604</v>
      </c>
      <c r="F77" s="185">
        <v>2643264.3898665099</v>
      </c>
      <c r="G77" s="185">
        <v>1562686.9740257801</v>
      </c>
      <c r="H77" s="185">
        <v>2.2019594042733499E-5</v>
      </c>
      <c r="I77" s="185">
        <v>7.2223252690249804E-5</v>
      </c>
      <c r="J77" s="185">
        <v>0.49112124879375701</v>
      </c>
      <c r="K77" s="185">
        <v>7679.7516396704104</v>
      </c>
      <c r="L77" s="185">
        <v>6.5036382888884496E-3</v>
      </c>
      <c r="M77" s="185">
        <v>76</v>
      </c>
      <c r="N77" s="185">
        <v>3783.24</v>
      </c>
      <c r="O77" s="22">
        <v>1.7719053836560401E-5</v>
      </c>
      <c r="P77" s="22">
        <v>1.4921936786020801E-2</v>
      </c>
      <c r="Q77" s="22">
        <v>4.7498000000000002E-3</v>
      </c>
      <c r="R77" s="185">
        <v>0.3175</v>
      </c>
      <c r="S77" s="23">
        <v>11639746.09375</v>
      </c>
      <c r="T77" s="185">
        <v>357.53101423134598</v>
      </c>
      <c r="U77" s="186">
        <v>464.64861493977298</v>
      </c>
      <c r="V77" s="185">
        <v>0.03</v>
      </c>
      <c r="W77" s="22">
        <v>248806.75797125799</v>
      </c>
      <c r="X77" s="185">
        <v>2.3604025735671399E-2</v>
      </c>
      <c r="Y77" s="185">
        <v>6.5088904228757496</v>
      </c>
      <c r="Z77" s="185">
        <v>6.5088904394100497</v>
      </c>
      <c r="AA77" s="185">
        <v>-1.65342939340007E-8</v>
      </c>
      <c r="AB77" s="185">
        <v>1.1547841993175801E-5</v>
      </c>
      <c r="AC77" s="185">
        <v>814.18000914639003</v>
      </c>
      <c r="AD77" s="185">
        <v>6757.4092639581604</v>
      </c>
      <c r="AE77" s="185">
        <v>464.64861493977298</v>
      </c>
      <c r="AF77" s="25">
        <v>0</v>
      </c>
      <c r="AG77" s="185">
        <v>1.17027570294109E-5</v>
      </c>
      <c r="AH77" s="185">
        <v>67.582895152861596</v>
      </c>
      <c r="AI77" s="185">
        <v>0.32887045057705899</v>
      </c>
      <c r="AJ77" s="185">
        <v>33.298378358832998</v>
      </c>
      <c r="AK77" s="185">
        <v>13.3667928058463</v>
      </c>
      <c r="AL77" s="185">
        <v>1.1293680422758501</v>
      </c>
      <c r="AM77" s="185">
        <v>608.62110605989699</v>
      </c>
      <c r="AN77" s="185">
        <v>5.8655587054090599E-9</v>
      </c>
      <c r="AO77" s="185">
        <v>1.5491503623503601E-7</v>
      </c>
      <c r="AP77" s="185">
        <v>3.9360468802639401</v>
      </c>
      <c r="AQ77" s="185">
        <v>3.5198304457655102E-5</v>
      </c>
      <c r="AR77" s="185">
        <v>5.9288360328229503E-6</v>
      </c>
      <c r="AS77" s="185">
        <v>16.8695825225006</v>
      </c>
      <c r="AT77" s="185">
        <v>11.0775607475597</v>
      </c>
      <c r="AU77" s="185">
        <v>3.6430823943446899</v>
      </c>
      <c r="AV77" s="185">
        <v>0.29296448591924901</v>
      </c>
      <c r="AW77" s="185">
        <v>6.94269404121869E-3</v>
      </c>
      <c r="AX77" s="185">
        <v>0.29296447165792899</v>
      </c>
      <c r="AY77" s="185">
        <v>1.42613202913644E-8</v>
      </c>
      <c r="AZ77" s="185">
        <v>1080577.4158407301</v>
      </c>
      <c r="BA77" s="185">
        <v>8.9425521413746101E-6</v>
      </c>
      <c r="BB77" s="23">
        <v>11697015.4646846</v>
      </c>
      <c r="BC77" s="23">
        <v>57269.370934644699</v>
      </c>
      <c r="BD77" s="67">
        <v>0.492015637397758</v>
      </c>
      <c r="BE77" s="23">
        <v>9969800</v>
      </c>
      <c r="BF77" s="185">
        <v>1.17324474560018</v>
      </c>
      <c r="BG77" s="185">
        <v>1</v>
      </c>
      <c r="BH77" s="185">
        <v>-0.45700000000000002</v>
      </c>
      <c r="BI77" s="185">
        <v>4.5999999999999999E-2</v>
      </c>
      <c r="BJ77" s="185">
        <v>5625</v>
      </c>
      <c r="BK77" s="185">
        <v>1.00001668970227</v>
      </c>
      <c r="BL77" s="185">
        <v>251.090091834417</v>
      </c>
      <c r="BM77" s="185">
        <v>11.697015464684601</v>
      </c>
      <c r="BN77" s="185">
        <v>251.090091834417</v>
      </c>
      <c r="BO77" s="185">
        <v>1.00001668970227</v>
      </c>
      <c r="BP77" s="185">
        <v>44559.026870662601</v>
      </c>
      <c r="BQ77" s="185">
        <v>1</v>
      </c>
      <c r="BR77" s="185">
        <v>0.3175</v>
      </c>
    </row>
    <row r="78" spans="1:70">
      <c r="A78" s="20" t="s">
        <v>680</v>
      </c>
      <c r="B78" s="185">
        <v>13789520</v>
      </c>
      <c r="C78" s="185">
        <v>608.621106065763</v>
      </c>
      <c r="D78" s="185">
        <v>85.147893581579396</v>
      </c>
      <c r="E78" s="185">
        <v>624.86627494838604</v>
      </c>
      <c r="F78" s="185">
        <v>2643264.3898665099</v>
      </c>
      <c r="G78" s="185">
        <v>1562686.9740257801</v>
      </c>
      <c r="H78" s="185">
        <v>2.2019594042733499E-5</v>
      </c>
      <c r="I78" s="185">
        <v>7.2223252690249804E-5</v>
      </c>
      <c r="J78" s="185">
        <v>0.49112124879375701</v>
      </c>
      <c r="K78" s="185">
        <v>7679.7516396704104</v>
      </c>
      <c r="L78" s="185">
        <v>6.5036382888884496E-3</v>
      </c>
      <c r="M78" s="185">
        <v>77</v>
      </c>
      <c r="N78" s="185">
        <v>3905.28</v>
      </c>
      <c r="O78" s="22">
        <v>1.7719053836560401E-5</v>
      </c>
      <c r="P78" s="22">
        <v>1.4921936786020801E-2</v>
      </c>
      <c r="Q78" s="22">
        <v>4.7498000000000002E-3</v>
      </c>
      <c r="R78" s="185">
        <v>0.3175</v>
      </c>
      <c r="S78" s="23">
        <v>2845917.6351562501</v>
      </c>
      <c r="T78" s="185">
        <v>588.56034428011105</v>
      </c>
      <c r="U78" s="186">
        <v>613.93214969667804</v>
      </c>
      <c r="V78" s="185">
        <v>0.03</v>
      </c>
      <c r="W78" s="22">
        <v>256832.78242194399</v>
      </c>
      <c r="X78" s="185">
        <v>2.33060340740632E-2</v>
      </c>
      <c r="Y78" s="185">
        <v>6.5503696908217401</v>
      </c>
      <c r="Z78" s="185">
        <v>6.5503697070469604</v>
      </c>
      <c r="AA78" s="185">
        <v>-1.6225222054799798E-8</v>
      </c>
      <c r="AB78" s="185">
        <v>1.0975946116808E-5</v>
      </c>
      <c r="AC78" s="185">
        <v>639.55468506097804</v>
      </c>
      <c r="AD78" s="185">
        <v>6931.2195591048803</v>
      </c>
      <c r="AE78" s="185">
        <v>613.932150109178</v>
      </c>
      <c r="AF78" s="25">
        <v>4.12500298807572E-7</v>
      </c>
      <c r="AG78" s="185">
        <v>1.1012881044473499E-5</v>
      </c>
      <c r="AH78" s="185">
        <v>71.104266216421294</v>
      </c>
      <c r="AI78" s="185">
        <v>0.33732947205215402</v>
      </c>
      <c r="AJ78" s="185">
        <v>32.141436059434099</v>
      </c>
      <c r="AK78" s="185">
        <v>2.02313546618675</v>
      </c>
      <c r="AL78" s="185">
        <v>1.1293680422758501</v>
      </c>
      <c r="AM78" s="185">
        <v>608.62110606525198</v>
      </c>
      <c r="AN78" s="185">
        <v>5.1136339607182901E-10</v>
      </c>
      <c r="AO78" s="185">
        <v>3.6934927665463599E-8</v>
      </c>
      <c r="AP78" s="185">
        <v>3.9593420467187999</v>
      </c>
      <c r="AQ78" s="185">
        <v>3.4785337745733297E-5</v>
      </c>
      <c r="AR78" s="185">
        <v>5.5249079860694899E-6</v>
      </c>
      <c r="AS78" s="185">
        <v>16.1246158976376</v>
      </c>
      <c r="AT78" s="185">
        <v>10.8517352104829</v>
      </c>
      <c r="AU78" s="185">
        <v>3.6606101094019801</v>
      </c>
      <c r="AV78" s="185">
        <v>0.29873193731682102</v>
      </c>
      <c r="AW78" s="185">
        <v>6.5988637311570697E-3</v>
      </c>
      <c r="AX78" s="185">
        <v>0.29873191961249601</v>
      </c>
      <c r="AY78" s="185">
        <v>1.7704324728473598E-8</v>
      </c>
      <c r="AZ78" s="185">
        <v>1080577.4158407301</v>
      </c>
      <c r="BA78" s="185">
        <v>8.7856359302325807E-6</v>
      </c>
      <c r="BB78" s="23">
        <v>2838618.4589116401</v>
      </c>
      <c r="BC78" s="23">
        <v>-7299.1762446071998</v>
      </c>
      <c r="BD78" s="67">
        <v>-0.25647882969060198</v>
      </c>
      <c r="BE78" s="23">
        <v>3344300</v>
      </c>
      <c r="BF78" s="185">
        <v>0.848793008674952</v>
      </c>
      <c r="BG78" s="185">
        <v>1</v>
      </c>
      <c r="BH78" s="185">
        <v>8.8999999999999996E-2</v>
      </c>
      <c r="BI78" s="185">
        <v>4.5999999999999999E-2</v>
      </c>
      <c r="BJ78" s="185">
        <v>5625</v>
      </c>
      <c r="BK78" s="185">
        <v>1.0428609739097201</v>
      </c>
      <c r="BL78" s="185">
        <v>20.060761785651898</v>
      </c>
      <c r="BM78" s="185">
        <v>2.8386184589116401</v>
      </c>
      <c r="BN78" s="185">
        <v>20.060761785651898</v>
      </c>
      <c r="BO78" s="185">
        <v>1.0428609739097201</v>
      </c>
      <c r="BP78" s="185">
        <v>397.57322056851802</v>
      </c>
      <c r="BQ78" s="185">
        <v>1</v>
      </c>
      <c r="BR78" s="185">
        <v>0.3175</v>
      </c>
    </row>
    <row r="79" spans="1:70">
      <c r="A79" s="20" t="s">
        <v>681</v>
      </c>
      <c r="B79" s="185">
        <v>13789520</v>
      </c>
      <c r="C79" s="185">
        <v>608.621106065763</v>
      </c>
      <c r="D79" s="185">
        <v>85.147893581579396</v>
      </c>
      <c r="E79" s="185">
        <v>624.86627494838604</v>
      </c>
      <c r="F79" s="185">
        <v>2643264.3898665099</v>
      </c>
      <c r="G79" s="185">
        <v>1562686.9740257801</v>
      </c>
      <c r="H79" s="185">
        <v>2.2019594042733499E-5</v>
      </c>
      <c r="I79" s="185">
        <v>7.2223252690249804E-5</v>
      </c>
      <c r="J79" s="185">
        <v>0.49112124879375701</v>
      </c>
      <c r="K79" s="185">
        <v>7679.7516396704104</v>
      </c>
      <c r="L79" s="185">
        <v>6.5036382888884496E-3</v>
      </c>
      <c r="M79" s="185">
        <v>78</v>
      </c>
      <c r="N79" s="185">
        <v>3973.08</v>
      </c>
      <c r="O79" s="22">
        <v>1.7719053836560401E-5</v>
      </c>
      <c r="P79" s="22">
        <v>1.4921936786020801E-2</v>
      </c>
      <c r="Q79" s="22">
        <v>4.7498000000000002E-3</v>
      </c>
      <c r="R79" s="185">
        <v>0.3175</v>
      </c>
      <c r="S79" s="23">
        <v>2905594.00390625</v>
      </c>
      <c r="T79" s="185">
        <v>588.17556002646495</v>
      </c>
      <c r="U79" s="186">
        <v>613.63734482525194</v>
      </c>
      <c r="V79" s="185">
        <v>0.03</v>
      </c>
      <c r="W79" s="22">
        <v>261291.68489454701</v>
      </c>
      <c r="X79" s="185">
        <v>2.3146820560291399E-2</v>
      </c>
      <c r="Y79" s="185">
        <v>6.5728591754018701</v>
      </c>
      <c r="Z79" s="185">
        <v>6.5728591860058199</v>
      </c>
      <c r="AA79" s="185">
        <v>-1.0603954159194E-8</v>
      </c>
      <c r="AB79" s="185">
        <v>1.06774791808225E-5</v>
      </c>
      <c r="AC79" s="185">
        <v>639.82020102577599</v>
      </c>
      <c r="AD79" s="185">
        <v>7027.4258631631301</v>
      </c>
      <c r="AE79" s="185">
        <v>613.63734524056702</v>
      </c>
      <c r="AF79" s="25">
        <v>4.1531529859639699E-7</v>
      </c>
      <c r="AG79" s="185">
        <v>1.07145300527617E-5</v>
      </c>
      <c r="AH79" s="185">
        <v>73.091839510990198</v>
      </c>
      <c r="AI79" s="185">
        <v>0.34201165265245398</v>
      </c>
      <c r="AJ79" s="185">
        <v>31.704730980005898</v>
      </c>
      <c r="AK79" s="185">
        <v>2.04507529334722</v>
      </c>
      <c r="AL79" s="185">
        <v>1.1293680422758501</v>
      </c>
      <c r="AM79" s="185">
        <v>608.62110606550402</v>
      </c>
      <c r="AN79" s="185">
        <v>2.5931967684300601E-10</v>
      </c>
      <c r="AO79" s="185">
        <v>3.7050871939197101E-8</v>
      </c>
      <c r="AP79" s="185">
        <v>3.98884207819337</v>
      </c>
      <c r="AQ79" s="185">
        <v>3.4272720824434897E-5</v>
      </c>
      <c r="AR79" s="185">
        <v>5.37579046235043E-6</v>
      </c>
      <c r="AS79" s="185">
        <v>15.9071830098392</v>
      </c>
      <c r="AT79" s="185">
        <v>10.7838538441887</v>
      </c>
      <c r="AU79" s="185">
        <v>3.6882036752134799</v>
      </c>
      <c r="AV79" s="185">
        <v>0.30063840297988997</v>
      </c>
      <c r="AW79" s="185">
        <v>6.4194220121594897E-3</v>
      </c>
      <c r="AX79" s="185">
        <v>0.30063838207624799</v>
      </c>
      <c r="AY79" s="185">
        <v>2.0903641817504599E-8</v>
      </c>
      <c r="AZ79" s="185">
        <v>1080577.4158407301</v>
      </c>
      <c r="BA79" s="185">
        <v>8.5921478345308906E-6</v>
      </c>
      <c r="BB79" s="23">
        <v>2911653.3234708202</v>
      </c>
      <c r="BC79" s="23">
        <v>6059.3195645669502</v>
      </c>
      <c r="BD79" s="67">
        <v>0.208539787610412</v>
      </c>
      <c r="BE79" s="23">
        <v>3129760</v>
      </c>
      <c r="BF79" s="185">
        <v>0.93031201225359705</v>
      </c>
      <c r="BG79" s="185">
        <v>1</v>
      </c>
      <c r="BH79" s="185">
        <v>7.1999999999999995E-2</v>
      </c>
      <c r="BI79" s="185">
        <v>4.5999999999999999E-2</v>
      </c>
      <c r="BJ79" s="185">
        <v>5625</v>
      </c>
      <c r="BK79" s="185">
        <v>1.0429769240598901</v>
      </c>
      <c r="BL79" s="185">
        <v>20.445546039298101</v>
      </c>
      <c r="BM79" s="185">
        <v>2.9116533234708202</v>
      </c>
      <c r="BN79" s="185">
        <v>20.445546039298101</v>
      </c>
      <c r="BO79" s="185">
        <v>1.0429769240598901</v>
      </c>
      <c r="BP79" s="185">
        <v>382.37666970121199</v>
      </c>
      <c r="BQ79" s="185">
        <v>1</v>
      </c>
      <c r="BR79" s="185">
        <v>0.3175</v>
      </c>
    </row>
    <row r="80" spans="1:70">
      <c r="A80" s="20" t="s">
        <v>682</v>
      </c>
      <c r="B80" s="185">
        <v>13789520</v>
      </c>
      <c r="C80" s="185">
        <v>608.621106065763</v>
      </c>
      <c r="D80" s="185">
        <v>85.147893581579396</v>
      </c>
      <c r="E80" s="185">
        <v>624.86627494838604</v>
      </c>
      <c r="F80" s="185">
        <v>2643264.3898665099</v>
      </c>
      <c r="G80" s="185">
        <v>1562686.9740257801</v>
      </c>
      <c r="H80" s="185">
        <v>2.2019594042733499E-5</v>
      </c>
      <c r="I80" s="185">
        <v>7.2223252690249804E-5</v>
      </c>
      <c r="J80" s="185">
        <v>0.49112124879375701</v>
      </c>
      <c r="K80" s="185">
        <v>7679.7516396704104</v>
      </c>
      <c r="L80" s="185">
        <v>6.5036382888884496E-3</v>
      </c>
      <c r="M80" s="185">
        <v>79</v>
      </c>
      <c r="N80" s="185">
        <v>2766.24</v>
      </c>
      <c r="O80" s="22">
        <v>4.7446061512773302E-5</v>
      </c>
      <c r="P80" s="22">
        <v>2.44177147407613E-2</v>
      </c>
      <c r="Q80" s="22">
        <v>7.7723999999999996E-3</v>
      </c>
      <c r="R80" s="185">
        <v>0.59055000000000002</v>
      </c>
      <c r="S80" s="23">
        <v>2094230.21484375</v>
      </c>
      <c r="T80" s="185">
        <v>584.781818283598</v>
      </c>
      <c r="U80" s="186">
        <v>614.74230821581205</v>
      </c>
      <c r="V80" s="185">
        <v>0.03</v>
      </c>
      <c r="W80" s="22">
        <v>297692.54326179798</v>
      </c>
      <c r="X80" s="185">
        <v>2.41208123571655E-2</v>
      </c>
      <c r="Y80" s="185">
        <v>6.4387866497231201</v>
      </c>
      <c r="Z80" s="185">
        <v>6.4387866773748099</v>
      </c>
      <c r="AA80" s="185">
        <v>-2.76516951558392E-8</v>
      </c>
      <c r="AB80" s="185">
        <v>2.11369857143727E-5</v>
      </c>
      <c r="AC80" s="185">
        <v>642.43728194641199</v>
      </c>
      <c r="AD80" s="185">
        <v>8173.1398903448398</v>
      </c>
      <c r="AE80" s="185">
        <v>614.74230821581295</v>
      </c>
      <c r="AF80" s="25">
        <v>0</v>
      </c>
      <c r="AG80" s="185">
        <v>2.1184351476232598E-5</v>
      </c>
      <c r="AH80" s="185">
        <v>36.922795199503497</v>
      </c>
      <c r="AI80" s="185">
        <v>0.24308252720246501</v>
      </c>
      <c r="AJ80" s="185">
        <v>44.553205728342</v>
      </c>
      <c r="AK80" s="185">
        <v>2.0995665976791602</v>
      </c>
      <c r="AL80" s="185">
        <v>1.1293680422758501</v>
      </c>
      <c r="AM80" s="185">
        <v>608.62110602655002</v>
      </c>
      <c r="AN80" s="185">
        <v>3.9212750380102099E-8</v>
      </c>
      <c r="AO80" s="185">
        <v>4.7365761859928602E-8</v>
      </c>
      <c r="AP80" s="185">
        <v>3.29227634404675</v>
      </c>
      <c r="AQ80" s="185">
        <v>5.0309465751330097E-5</v>
      </c>
      <c r="AR80" s="185">
        <v>1.0615858619046301E-5</v>
      </c>
      <c r="AS80" s="185">
        <v>22.326410773914901</v>
      </c>
      <c r="AT80" s="185">
        <v>12.478851586632899</v>
      </c>
      <c r="AU80" s="185">
        <v>3.0333907802632201</v>
      </c>
      <c r="AV80" s="185">
        <v>0.25888556378353</v>
      </c>
      <c r="AW80" s="185">
        <v>1.2707796387863599E-2</v>
      </c>
      <c r="AX80" s="185">
        <v>0.25888555946154201</v>
      </c>
      <c r="AY80" s="185">
        <v>4.32198798971939E-9</v>
      </c>
      <c r="AZ80" s="185">
        <v>1080577.4158407301</v>
      </c>
      <c r="BA80" s="185">
        <v>1.52810579957245E-5</v>
      </c>
      <c r="BB80" s="23">
        <v>2092926.9745094201</v>
      </c>
      <c r="BC80" s="23">
        <v>-1303.2403343326901</v>
      </c>
      <c r="BD80" s="67">
        <v>-6.22300416208025E-2</v>
      </c>
      <c r="BE80" s="23">
        <v>2236895</v>
      </c>
      <c r="BF80" s="185">
        <v>0.93563934583850294</v>
      </c>
      <c r="BG80" s="185">
        <v>1</v>
      </c>
      <c r="BH80" s="185">
        <v>8.3000000000000004E-2</v>
      </c>
      <c r="BI80" s="185">
        <v>4.5999999999999999E-2</v>
      </c>
      <c r="BJ80" s="185">
        <v>5625</v>
      </c>
      <c r="BK80" s="185">
        <v>1.04391304461135</v>
      </c>
      <c r="BL80" s="185">
        <v>23.839287782165002</v>
      </c>
      <c r="BM80" s="185">
        <v>2.0929269745094201</v>
      </c>
      <c r="BN80" s="185">
        <v>23.839287782165002</v>
      </c>
      <c r="BO80" s="185">
        <v>1.04391304461135</v>
      </c>
      <c r="BP80" s="185">
        <v>261.16861938768102</v>
      </c>
      <c r="BQ80" s="185">
        <v>1</v>
      </c>
      <c r="BR80" s="185">
        <v>0.59055000000000002</v>
      </c>
    </row>
    <row r="81" spans="1:70">
      <c r="A81" s="20" t="s">
        <v>683</v>
      </c>
      <c r="B81" s="185">
        <v>13789520</v>
      </c>
      <c r="C81" s="185">
        <v>608.621106065763</v>
      </c>
      <c r="D81" s="185">
        <v>85.147893581579396</v>
      </c>
      <c r="E81" s="185">
        <v>624.86627494838604</v>
      </c>
      <c r="F81" s="185">
        <v>2643264.3898665099</v>
      </c>
      <c r="G81" s="185">
        <v>1562686.9740257801</v>
      </c>
      <c r="H81" s="185">
        <v>2.2019594042733499E-5</v>
      </c>
      <c r="I81" s="185">
        <v>7.2223252690249804E-5</v>
      </c>
      <c r="J81" s="185">
        <v>0.49112124879375701</v>
      </c>
      <c r="K81" s="185">
        <v>7679.7516396704104</v>
      </c>
      <c r="L81" s="185">
        <v>6.5036382888884496E-3</v>
      </c>
      <c r="M81" s="185">
        <v>80</v>
      </c>
      <c r="N81" s="185">
        <v>2766.24</v>
      </c>
      <c r="O81" s="22">
        <v>4.7446061512773302E-5</v>
      </c>
      <c r="P81" s="22">
        <v>2.44177147407613E-2</v>
      </c>
      <c r="Q81" s="22">
        <v>7.7723999999999996E-3</v>
      </c>
      <c r="R81" s="185">
        <v>0.59055000000000002</v>
      </c>
      <c r="S81" s="23">
        <v>2117343.70090375</v>
      </c>
      <c r="T81" s="185">
        <v>584.22817624184802</v>
      </c>
      <c r="U81" s="186">
        <v>614.51933247879401</v>
      </c>
      <c r="V81" s="185">
        <v>0.03</v>
      </c>
      <c r="W81" s="22">
        <v>297692.54326179798</v>
      </c>
      <c r="X81" s="185">
        <v>2.41208123571655E-2</v>
      </c>
      <c r="Y81" s="185">
        <v>6.4387866497231201</v>
      </c>
      <c r="Z81" s="185">
        <v>6.4387866773748099</v>
      </c>
      <c r="AA81" s="185">
        <v>-2.76516951558392E-8</v>
      </c>
      <c r="AB81" s="185">
        <v>2.11369857143727E-5</v>
      </c>
      <c r="AC81" s="185">
        <v>642.94875346210097</v>
      </c>
      <c r="AD81" s="185">
        <v>8173.1398903448398</v>
      </c>
      <c r="AE81" s="185">
        <v>614.51933247879401</v>
      </c>
      <c r="AF81" s="25">
        <v>0</v>
      </c>
      <c r="AG81" s="185">
        <v>2.1184978513202498E-5</v>
      </c>
      <c r="AH81" s="185">
        <v>36.922795199503497</v>
      </c>
      <c r="AI81" s="185">
        <v>0.24308252720246501</v>
      </c>
      <c r="AJ81" s="185">
        <v>44.554524461518497</v>
      </c>
      <c r="AK81" s="185">
        <v>2.13131286584079</v>
      </c>
      <c r="AL81" s="185">
        <v>1.1293680422758501</v>
      </c>
      <c r="AM81" s="185">
        <v>608.62110602596101</v>
      </c>
      <c r="AN81" s="185">
        <v>3.9801534512662302E-8</v>
      </c>
      <c r="AO81" s="185">
        <v>4.7992798829750603E-8</v>
      </c>
      <c r="AP81" s="185">
        <v>3.2923428982368401</v>
      </c>
      <c r="AQ81" s="185">
        <v>5.03074317761289E-5</v>
      </c>
      <c r="AR81" s="185">
        <v>1.0616485656016101E-5</v>
      </c>
      <c r="AS81" s="185">
        <v>22.327729507091501</v>
      </c>
      <c r="AT81" s="185">
        <v>12.479146908224299</v>
      </c>
      <c r="AU81" s="185">
        <v>3.03346256778199</v>
      </c>
      <c r="AV81" s="185">
        <v>0.25888033045485298</v>
      </c>
      <c r="AW81" s="185">
        <v>1.2707796387863599E-2</v>
      </c>
      <c r="AX81" s="185">
        <v>0.258880326130972</v>
      </c>
      <c r="AY81" s="185">
        <v>4.3238805869094701E-9</v>
      </c>
      <c r="AZ81" s="185">
        <v>1080577.4158407301</v>
      </c>
      <c r="BA81" s="185">
        <v>1.5280131301958299E-5</v>
      </c>
      <c r="BB81" s="23">
        <v>2120762.1501219599</v>
      </c>
      <c r="BC81" s="23">
        <v>3418.4492182121598</v>
      </c>
      <c r="BD81" s="67">
        <v>0.16144989671507101</v>
      </c>
      <c r="BE81" s="23">
        <v>2255825</v>
      </c>
      <c r="BF81" s="185">
        <v>0.94012707108129501</v>
      </c>
      <c r="BG81" s="185">
        <v>1</v>
      </c>
      <c r="BH81" s="185">
        <v>8.2000000000000003E-2</v>
      </c>
      <c r="BI81" s="185">
        <v>4.5999999999999999E-2</v>
      </c>
      <c r="BJ81" s="185">
        <v>5625</v>
      </c>
      <c r="BK81" s="185">
        <v>1.04405056469424</v>
      </c>
      <c r="BL81" s="185">
        <v>24.392929823915001</v>
      </c>
      <c r="BM81" s="185">
        <v>2.1207621501219598</v>
      </c>
      <c r="BN81" s="185">
        <v>24.392929823915001</v>
      </c>
      <c r="BO81" s="185">
        <v>1.04405056469424</v>
      </c>
      <c r="BP81" s="185">
        <v>243.580639481242</v>
      </c>
      <c r="BQ81" s="185">
        <v>1</v>
      </c>
      <c r="BR81" s="185">
        <v>0.59055000000000002</v>
      </c>
    </row>
    <row r="82" spans="1:70">
      <c r="A82" s="20" t="s">
        <v>684</v>
      </c>
      <c r="B82" s="185">
        <v>13789520</v>
      </c>
      <c r="C82" s="185">
        <v>608.621106065763</v>
      </c>
      <c r="D82" s="185">
        <v>85.147893581579396</v>
      </c>
      <c r="E82" s="185">
        <v>624.86627494838604</v>
      </c>
      <c r="F82" s="185">
        <v>2643264.3898665099</v>
      </c>
      <c r="G82" s="185">
        <v>1562686.9740257801</v>
      </c>
      <c r="H82" s="185">
        <v>2.2019594042733499E-5</v>
      </c>
      <c r="I82" s="185">
        <v>7.2223252690249804E-5</v>
      </c>
      <c r="J82" s="185">
        <v>0.49112124879375701</v>
      </c>
      <c r="K82" s="185">
        <v>7679.7516396704104</v>
      </c>
      <c r="L82" s="185">
        <v>6.5036382888884496E-3</v>
      </c>
      <c r="M82" s="185">
        <v>81</v>
      </c>
      <c r="N82" s="185">
        <v>2888.28</v>
      </c>
      <c r="O82" s="22">
        <v>4.7446061512773302E-5</v>
      </c>
      <c r="P82" s="22">
        <v>2.44177147407613E-2</v>
      </c>
      <c r="Q82" s="22">
        <v>7.7723999999999996E-3</v>
      </c>
      <c r="R82" s="185">
        <v>0.59055000000000002</v>
      </c>
      <c r="S82" s="23">
        <v>2566785.78515625</v>
      </c>
      <c r="T82" s="185">
        <v>574.77270588422698</v>
      </c>
      <c r="U82" s="186">
        <v>609.94208321618703</v>
      </c>
      <c r="V82" s="185">
        <v>0.03</v>
      </c>
      <c r="W82" s="22">
        <v>310826.03781746601</v>
      </c>
      <c r="X82" s="185">
        <v>2.36996304818783E-2</v>
      </c>
      <c r="Y82" s="185">
        <v>6.4957486639876496</v>
      </c>
      <c r="Z82" s="185">
        <v>6.49574867255531</v>
      </c>
      <c r="AA82" s="185">
        <v>-8.5676630234843304E-9</v>
      </c>
      <c r="AB82" s="185">
        <v>1.9733064588115901E-5</v>
      </c>
      <c r="AC82" s="185">
        <v>651.229100424286</v>
      </c>
      <c r="AD82" s="185">
        <v>8458.88636088147</v>
      </c>
      <c r="AE82" s="185">
        <v>609.94208321618703</v>
      </c>
      <c r="AF82" s="25">
        <v>0</v>
      </c>
      <c r="AG82" s="185">
        <v>1.9787395108738799E-5</v>
      </c>
      <c r="AH82" s="185">
        <v>39.549690377876097</v>
      </c>
      <c r="AI82" s="185">
        <v>0.25158109386462202</v>
      </c>
      <c r="AJ82" s="185">
        <v>43.070178221059898</v>
      </c>
      <c r="AK82" s="185">
        <v>2.6594041703459599</v>
      </c>
      <c r="AL82" s="185">
        <v>1.1293680422758501</v>
      </c>
      <c r="AM82" s="185">
        <v>608.62110605938801</v>
      </c>
      <c r="AN82" s="185">
        <v>6.3752167989150596E-9</v>
      </c>
      <c r="AO82" s="185">
        <v>5.4330520622887897E-8</v>
      </c>
      <c r="AP82" s="185">
        <v>3.36003226164422</v>
      </c>
      <c r="AQ82" s="185">
        <v>4.8300916755332599E-5</v>
      </c>
      <c r="AR82" s="185">
        <v>9.9208628146808198E-6</v>
      </c>
      <c r="AS82" s="185">
        <v>21.5942182984097</v>
      </c>
      <c r="AT82" s="185">
        <v>12.312128037449099</v>
      </c>
      <c r="AU82" s="185">
        <v>3.0974986394627302</v>
      </c>
      <c r="AV82" s="185">
        <v>0.26253362218148801</v>
      </c>
      <c r="AW82" s="185">
        <v>1.18637430276458E-2</v>
      </c>
      <c r="AX82" s="185">
        <v>0.26253361502624001</v>
      </c>
      <c r="AY82" s="185">
        <v>7.1552477831637898E-9</v>
      </c>
      <c r="AZ82" s="185">
        <v>1080577.4158407301</v>
      </c>
      <c r="BA82" s="185">
        <v>1.4375134818407E-5</v>
      </c>
      <c r="BB82" s="23">
        <v>2551966.1675147801</v>
      </c>
      <c r="BC82" s="23">
        <v>-14819.6176414699</v>
      </c>
      <c r="BD82" s="67">
        <v>-0.57736090511222005</v>
      </c>
      <c r="BE82" s="23">
        <v>2527155</v>
      </c>
      <c r="BF82" s="185">
        <v>1.0098178257822601</v>
      </c>
      <c r="BG82" s="185">
        <v>1</v>
      </c>
      <c r="BH82" s="185">
        <v>4.9000000000000002E-2</v>
      </c>
      <c r="BI82" s="185">
        <v>4.5999999999999999E-2</v>
      </c>
      <c r="BJ82" s="185">
        <v>5625</v>
      </c>
      <c r="BK82" s="185">
        <v>1.04569157369073</v>
      </c>
      <c r="BL82" s="185">
        <v>33.848400181536</v>
      </c>
      <c r="BM82" s="185">
        <v>2.55196616751478</v>
      </c>
      <c r="BN82" s="185">
        <v>33.848400181536</v>
      </c>
      <c r="BO82" s="185">
        <v>1.04569157369073</v>
      </c>
      <c r="BP82" s="185">
        <v>37.842180326526098</v>
      </c>
      <c r="BQ82" s="185">
        <v>1</v>
      </c>
      <c r="BR82" s="185">
        <v>0.59055000000000002</v>
      </c>
    </row>
    <row r="83" spans="1:70">
      <c r="A83" s="20" t="s">
        <v>685</v>
      </c>
      <c r="B83" s="185">
        <v>13789520</v>
      </c>
      <c r="C83" s="185">
        <v>608.621106065763</v>
      </c>
      <c r="D83" s="185">
        <v>85.147893581579396</v>
      </c>
      <c r="E83" s="185">
        <v>624.86627494838604</v>
      </c>
      <c r="F83" s="185">
        <v>2643264.3898665099</v>
      </c>
      <c r="G83" s="185">
        <v>1562686.9740257801</v>
      </c>
      <c r="H83" s="185">
        <v>2.2019594042733499E-5</v>
      </c>
      <c r="I83" s="185">
        <v>7.2223252690249804E-5</v>
      </c>
      <c r="J83" s="185">
        <v>0.49112124879375701</v>
      </c>
      <c r="K83" s="185">
        <v>7679.7516396704104</v>
      </c>
      <c r="L83" s="185">
        <v>6.5036382888884496E-3</v>
      </c>
      <c r="M83" s="185">
        <v>82</v>
      </c>
      <c r="N83" s="185">
        <v>2915.4</v>
      </c>
      <c r="O83" s="22">
        <v>4.7446061512773302E-5</v>
      </c>
      <c r="P83" s="22">
        <v>2.44177147407613E-2</v>
      </c>
      <c r="Q83" s="22">
        <v>7.7723999999999996E-3</v>
      </c>
      <c r="R83" s="185">
        <v>0.59055000000000002</v>
      </c>
      <c r="S83" s="23">
        <v>2128012.2480937499</v>
      </c>
      <c r="T83" s="185">
        <v>585.88293483903703</v>
      </c>
      <c r="U83" s="186">
        <v>614.76912863413202</v>
      </c>
      <c r="V83" s="185">
        <v>0.03</v>
      </c>
      <c r="W83" s="22">
        <v>313744.59216316999</v>
      </c>
      <c r="X83" s="185">
        <v>2.36098747398341E-2</v>
      </c>
      <c r="Y83" s="185">
        <v>6.5080841313188298</v>
      </c>
      <c r="Z83" s="185">
        <v>6.5080841474443201</v>
      </c>
      <c r="AA83" s="185">
        <v>-1.6125491164586901E-8</v>
      </c>
      <c r="AB83" s="185">
        <v>1.9441273774930802E-5</v>
      </c>
      <c r="AC83" s="185">
        <v>641.16570809474797</v>
      </c>
      <c r="AD83" s="185">
        <v>8522.1289477333594</v>
      </c>
      <c r="AE83" s="185">
        <v>614.76912906374901</v>
      </c>
      <c r="AF83" s="25">
        <v>4.2961630697391202E-7</v>
      </c>
      <c r="AG83" s="185">
        <v>1.9485781619205202E-5</v>
      </c>
      <c r="AH83" s="185">
        <v>40.143285038914101</v>
      </c>
      <c r="AI83" s="185">
        <v>0.253462031673718</v>
      </c>
      <c r="AJ83" s="185">
        <v>42.730776492779398</v>
      </c>
      <c r="AK83" s="185">
        <v>2.0338020593514501</v>
      </c>
      <c r="AL83" s="185">
        <v>1.1293680422758501</v>
      </c>
      <c r="AM83" s="185">
        <v>608.62110602393602</v>
      </c>
      <c r="AN83" s="185">
        <v>4.1827092900348401E-8</v>
      </c>
      <c r="AO83" s="185">
        <v>4.4507844274355898E-8</v>
      </c>
      <c r="AP83" s="185">
        <v>3.37348865904471</v>
      </c>
      <c r="AQ83" s="185">
        <v>4.7916353413602101E-5</v>
      </c>
      <c r="AR83" s="185">
        <v>9.7651447317397804E-6</v>
      </c>
      <c r="AS83" s="185">
        <v>21.4141893358976</v>
      </c>
      <c r="AT83" s="185">
        <v>12.2702687769228</v>
      </c>
      <c r="AU83" s="185">
        <v>3.1100472533814401</v>
      </c>
      <c r="AV83" s="185">
        <v>0.26344140566326402</v>
      </c>
      <c r="AW83" s="185">
        <v>1.16883150696621E-2</v>
      </c>
      <c r="AX83" s="185">
        <v>0.26344139789858001</v>
      </c>
      <c r="AY83" s="185">
        <v>7.7646840623835106E-9</v>
      </c>
      <c r="AZ83" s="185">
        <v>1080577.4158407301</v>
      </c>
      <c r="BA83" s="185">
        <v>1.4203798576625699E-5</v>
      </c>
      <c r="BB83" s="23">
        <v>2115802.01848609</v>
      </c>
      <c r="BC83" s="23">
        <v>-12210.2296076645</v>
      </c>
      <c r="BD83" s="67">
        <v>-0.573785682793993</v>
      </c>
      <c r="BE83" s="23">
        <v>2271600</v>
      </c>
      <c r="BF83" s="185">
        <v>0.93141486990935296</v>
      </c>
      <c r="BG83" s="185">
        <v>1</v>
      </c>
      <c r="BH83" s="185">
        <v>8.1000000000000003E-2</v>
      </c>
      <c r="BI83" s="185">
        <v>4.5999999999999999E-2</v>
      </c>
      <c r="BJ83" s="185">
        <v>5625</v>
      </c>
      <c r="BK83" s="185">
        <v>1.0436266770331799</v>
      </c>
      <c r="BL83" s="185">
        <v>22.738171226725999</v>
      </c>
      <c r="BM83" s="185">
        <v>2.11580201848609</v>
      </c>
      <c r="BN83" s="185">
        <v>22.738171226725999</v>
      </c>
      <c r="BO83" s="185">
        <v>1.0436266770331799</v>
      </c>
      <c r="BP83" s="185">
        <v>297.97073259783099</v>
      </c>
      <c r="BQ83" s="185">
        <v>1</v>
      </c>
      <c r="BR83" s="185">
        <v>0.59055000000000002</v>
      </c>
    </row>
    <row r="84" spans="1:70">
      <c r="A84" s="20" t="s">
        <v>686</v>
      </c>
      <c r="B84" s="185">
        <v>13789520</v>
      </c>
      <c r="C84" s="185">
        <v>608.621106065763</v>
      </c>
      <c r="D84" s="185">
        <v>85.147893581579396</v>
      </c>
      <c r="E84" s="185">
        <v>624.86627494838604</v>
      </c>
      <c r="F84" s="185">
        <v>2643264.3898665099</v>
      </c>
      <c r="G84" s="185">
        <v>1562686.9740257801</v>
      </c>
      <c r="H84" s="185">
        <v>2.2019594042733499E-5</v>
      </c>
      <c r="I84" s="185">
        <v>7.2223252690249804E-5</v>
      </c>
      <c r="J84" s="185">
        <v>0.49112124879375701</v>
      </c>
      <c r="K84" s="185">
        <v>7679.7516396704104</v>
      </c>
      <c r="L84" s="185">
        <v>6.5036382888884496E-3</v>
      </c>
      <c r="M84" s="185">
        <v>83</v>
      </c>
      <c r="N84" s="185">
        <v>2915.4</v>
      </c>
      <c r="O84" s="22">
        <v>4.7446061512773302E-5</v>
      </c>
      <c r="P84" s="22">
        <v>2.44177147407613E-2</v>
      </c>
      <c r="Q84" s="22">
        <v>7.7723999999999996E-3</v>
      </c>
      <c r="R84" s="185">
        <v>0.59055000000000002</v>
      </c>
      <c r="S84" s="23">
        <v>2152038.68359375</v>
      </c>
      <c r="T84" s="185">
        <v>585.33341139100696</v>
      </c>
      <c r="U84" s="186">
        <v>614.54574629392698</v>
      </c>
      <c r="V84" s="185">
        <v>0.03</v>
      </c>
      <c r="W84" s="22">
        <v>313744.59216316999</v>
      </c>
      <c r="X84" s="185">
        <v>2.36098747398341E-2</v>
      </c>
      <c r="Y84" s="185">
        <v>6.5080841313188298</v>
      </c>
      <c r="Z84" s="185">
        <v>6.5080841474443201</v>
      </c>
      <c r="AA84" s="185">
        <v>-1.6125491164586901E-8</v>
      </c>
      <c r="AB84" s="185">
        <v>1.9441273774930802E-5</v>
      </c>
      <c r="AC84" s="185">
        <v>641.67113741115804</v>
      </c>
      <c r="AD84" s="185">
        <v>8522.1289477333594</v>
      </c>
      <c r="AE84" s="185">
        <v>614.54574629392698</v>
      </c>
      <c r="AF84" s="25">
        <v>0</v>
      </c>
      <c r="AG84" s="185">
        <v>1.94867590725172E-5</v>
      </c>
      <c r="AH84" s="185">
        <v>40.143285038914101</v>
      </c>
      <c r="AI84" s="185">
        <v>0.253462031673718</v>
      </c>
      <c r="AJ84" s="185">
        <v>42.7329199705121</v>
      </c>
      <c r="AK84" s="185">
        <v>2.0653715473435299</v>
      </c>
      <c r="AL84" s="185">
        <v>1.1293680422758501</v>
      </c>
      <c r="AM84" s="185">
        <v>608.62110602324901</v>
      </c>
      <c r="AN84" s="185">
        <v>4.2514443521213298E-8</v>
      </c>
      <c r="AO84" s="185">
        <v>4.5485297586330803E-8</v>
      </c>
      <c r="AP84" s="185">
        <v>3.3736063177140498</v>
      </c>
      <c r="AQ84" s="185">
        <v>4.79130111883753E-5</v>
      </c>
      <c r="AR84" s="185">
        <v>9.7661221850517502E-6</v>
      </c>
      <c r="AS84" s="185">
        <v>21.416332813630401</v>
      </c>
      <c r="AT84" s="185">
        <v>12.270769232585501</v>
      </c>
      <c r="AU84" s="185">
        <v>3.1101740998904699</v>
      </c>
      <c r="AV84" s="185">
        <v>0.26343221782357801</v>
      </c>
      <c r="AW84" s="185">
        <v>1.16883150696621E-2</v>
      </c>
      <c r="AX84" s="185">
        <v>0.263432210055836</v>
      </c>
      <c r="AY84" s="185">
        <v>7.7677421717048406E-9</v>
      </c>
      <c r="AZ84" s="185">
        <v>1080577.4158407301</v>
      </c>
      <c r="BA84" s="185">
        <v>1.42023125036241E-5</v>
      </c>
      <c r="BB84" s="23">
        <v>2162494.18411357</v>
      </c>
      <c r="BC84" s="23">
        <v>10455.50051982</v>
      </c>
      <c r="BD84" s="67">
        <v>0.48584166258387601</v>
      </c>
      <c r="BE84" s="23">
        <v>2258980</v>
      </c>
      <c r="BF84" s="185">
        <v>0.95728788396248299</v>
      </c>
      <c r="BG84" s="185">
        <v>1</v>
      </c>
      <c r="BH84" s="185">
        <v>7.6999999999999999E-2</v>
      </c>
      <c r="BI84" s="185">
        <v>4.5999999999999999E-2</v>
      </c>
      <c r="BJ84" s="185">
        <v>5625</v>
      </c>
      <c r="BK84" s="185">
        <v>1.04377171615186</v>
      </c>
      <c r="BL84" s="185">
        <v>23.287694674756001</v>
      </c>
      <c r="BM84" s="185">
        <v>2.1624941841135699</v>
      </c>
      <c r="BN84" s="185">
        <v>23.287694674756001</v>
      </c>
      <c r="BO84" s="185">
        <v>1.04377171615186</v>
      </c>
      <c r="BP84" s="185">
        <v>279.301149284178</v>
      </c>
      <c r="BQ84" s="185">
        <v>1</v>
      </c>
      <c r="BR84" s="185">
        <v>0.59055000000000002</v>
      </c>
    </row>
    <row r="85" spans="1:70">
      <c r="A85" s="20" t="s">
        <v>687</v>
      </c>
      <c r="B85" s="185">
        <v>13789520</v>
      </c>
      <c r="C85" s="185">
        <v>608.621106065763</v>
      </c>
      <c r="D85" s="185">
        <v>85.147893581579396</v>
      </c>
      <c r="E85" s="185">
        <v>624.86627494838604</v>
      </c>
      <c r="F85" s="185">
        <v>2643264.3898665099</v>
      </c>
      <c r="G85" s="185">
        <v>1562686.9740257801</v>
      </c>
      <c r="H85" s="185">
        <v>2.2019594042733499E-5</v>
      </c>
      <c r="I85" s="185">
        <v>7.2223252690249804E-5</v>
      </c>
      <c r="J85" s="185">
        <v>0.49112124879375701</v>
      </c>
      <c r="K85" s="185">
        <v>7679.7516396704104</v>
      </c>
      <c r="L85" s="185">
        <v>6.5036382888884496E-3</v>
      </c>
      <c r="M85" s="185">
        <v>84</v>
      </c>
      <c r="N85" s="185">
        <v>2996.76</v>
      </c>
      <c r="O85" s="22">
        <v>4.7446061512773302E-5</v>
      </c>
      <c r="P85" s="22">
        <v>2.44177147407613E-2</v>
      </c>
      <c r="Q85" s="22">
        <v>7.7723999999999996E-3</v>
      </c>
      <c r="R85" s="185">
        <v>0.59055000000000002</v>
      </c>
      <c r="S85" s="23">
        <v>2700357.8608812499</v>
      </c>
      <c r="T85" s="185">
        <v>573.09232433052603</v>
      </c>
      <c r="U85" s="186">
        <v>608.75251867601196</v>
      </c>
      <c r="V85" s="185">
        <v>0.03</v>
      </c>
      <c r="W85" s="22">
        <v>322500.25520028197</v>
      </c>
      <c r="X85" s="185">
        <v>2.3348415220437301E-2</v>
      </c>
      <c r="Y85" s="185">
        <v>6.5444220008767502</v>
      </c>
      <c r="Z85" s="185">
        <v>6.5444220182639503</v>
      </c>
      <c r="AA85" s="185">
        <v>-1.7387197459584101E-8</v>
      </c>
      <c r="AB85" s="185">
        <v>1.8606014860463901E-5</v>
      </c>
      <c r="AC85" s="185">
        <v>652.43085702514895</v>
      </c>
      <c r="AD85" s="185">
        <v>8711.3161924750802</v>
      </c>
      <c r="AE85" s="185">
        <v>608.75251922435302</v>
      </c>
      <c r="AF85" s="25">
        <v>5.4834117690916205E-7</v>
      </c>
      <c r="AG85" s="185">
        <v>1.8660609145781801E-5</v>
      </c>
      <c r="AH85" s="185">
        <v>41.945392418500703</v>
      </c>
      <c r="AI85" s="185">
        <v>0.25908876927802799</v>
      </c>
      <c r="AJ85" s="185">
        <v>41.829670787169498</v>
      </c>
      <c r="AK85" s="185">
        <v>2.7469392183518799</v>
      </c>
      <c r="AL85" s="185">
        <v>1.1293680422758501</v>
      </c>
      <c r="AM85" s="185">
        <v>608.621106063296</v>
      </c>
      <c r="AN85" s="185">
        <v>2.4667770048836201E-9</v>
      </c>
      <c r="AO85" s="185">
        <v>5.4594285317913303E-8</v>
      </c>
      <c r="AP85" s="185">
        <v>3.4180836070089899</v>
      </c>
      <c r="AQ85" s="185">
        <v>4.66742024395677E-5</v>
      </c>
      <c r="AR85" s="185">
        <v>9.3576017155498806E-6</v>
      </c>
      <c r="AS85" s="185">
        <v>20.976024740724199</v>
      </c>
      <c r="AT85" s="185">
        <v>12.166900532491701</v>
      </c>
      <c r="AU85" s="185">
        <v>3.1523072848914699</v>
      </c>
      <c r="AV85" s="185">
        <v>0.265776322117526</v>
      </c>
      <c r="AW85" s="185">
        <v>1.1186147903556799E-2</v>
      </c>
      <c r="AX85" s="185">
        <v>0.26577631251717598</v>
      </c>
      <c r="AY85" s="185">
        <v>9.6003497374041996E-9</v>
      </c>
      <c r="AZ85" s="185">
        <v>1080577.4158407301</v>
      </c>
      <c r="BA85" s="185">
        <v>1.36550792215437E-5</v>
      </c>
      <c r="BB85" s="23">
        <v>2699578.3294795798</v>
      </c>
      <c r="BC85" s="23">
        <v>-779.53140167286597</v>
      </c>
      <c r="BD85" s="67">
        <v>-2.8867707238568401E-2</v>
      </c>
      <c r="BE85" s="23">
        <v>2587100</v>
      </c>
      <c r="BF85" s="185">
        <v>1.0434766068105501</v>
      </c>
      <c r="BG85" s="185">
        <v>1</v>
      </c>
      <c r="BH85" s="185">
        <v>3.6999999999999998E-2</v>
      </c>
      <c r="BI85" s="185">
        <v>4.5999999999999999E-2</v>
      </c>
      <c r="BJ85" s="185">
        <v>5625</v>
      </c>
      <c r="BK85" s="185">
        <v>1.0458368017443</v>
      </c>
      <c r="BL85" s="185">
        <v>35.528781735236997</v>
      </c>
      <c r="BM85" s="185">
        <v>2.6995783294795799</v>
      </c>
      <c r="BN85" s="185">
        <v>35.528781735236997</v>
      </c>
      <c r="BO85" s="185">
        <v>1.0458368017443</v>
      </c>
      <c r="BP85" s="185">
        <v>19.9917927711505</v>
      </c>
      <c r="BQ85" s="185">
        <v>1</v>
      </c>
      <c r="BR85" s="185">
        <v>0.59055000000000002</v>
      </c>
    </row>
    <row r="86" spans="1:70">
      <c r="A86" s="20" t="s">
        <v>688</v>
      </c>
      <c r="B86" s="185">
        <v>13789520</v>
      </c>
      <c r="C86" s="185">
        <v>608.621106065763</v>
      </c>
      <c r="D86" s="185">
        <v>85.147893581579396</v>
      </c>
      <c r="E86" s="185">
        <v>624.86627494838604</v>
      </c>
      <c r="F86" s="185">
        <v>2643264.3898665099</v>
      </c>
      <c r="G86" s="185">
        <v>1562686.9740257801</v>
      </c>
      <c r="H86" s="185">
        <v>2.2019594042733499E-5</v>
      </c>
      <c r="I86" s="185">
        <v>7.2223252690249804E-5</v>
      </c>
      <c r="J86" s="185">
        <v>0.49112124879375701</v>
      </c>
      <c r="K86" s="185">
        <v>7679.7516396704104</v>
      </c>
      <c r="L86" s="185">
        <v>6.5036382888884496E-3</v>
      </c>
      <c r="M86" s="185">
        <v>85</v>
      </c>
      <c r="N86" s="185">
        <v>3051</v>
      </c>
      <c r="O86" s="22">
        <v>4.7446061512773302E-5</v>
      </c>
      <c r="P86" s="22">
        <v>2.44177147407613E-2</v>
      </c>
      <c r="Q86" s="22">
        <v>7.7723999999999996E-3</v>
      </c>
      <c r="R86" s="185">
        <v>0.59055000000000002</v>
      </c>
      <c r="S86" s="23">
        <v>2735388.8445312502</v>
      </c>
      <c r="T86" s="185">
        <v>573.09232433052603</v>
      </c>
      <c r="U86" s="186">
        <v>608.57294517303205</v>
      </c>
      <c r="V86" s="185">
        <v>0.03</v>
      </c>
      <c r="W86" s="22">
        <v>328337.36389168899</v>
      </c>
      <c r="X86" s="185">
        <v>2.3180308583188799E-2</v>
      </c>
      <c r="Y86" s="185">
        <v>6.56810963522911</v>
      </c>
      <c r="Z86" s="185">
        <v>6.5681096469750804</v>
      </c>
      <c r="AA86" s="185">
        <v>-1.17459659776387E-8</v>
      </c>
      <c r="AB86" s="185">
        <v>1.80805263628992E-5</v>
      </c>
      <c r="AC86" s="185">
        <v>652.29906265299201</v>
      </c>
      <c r="AD86" s="185">
        <v>8837.0014135973706</v>
      </c>
      <c r="AE86" s="185">
        <v>608.572945719995</v>
      </c>
      <c r="AF86" s="25">
        <v>5.4696283768862496E-7</v>
      </c>
      <c r="AG86" s="185">
        <v>1.8134534271082599E-5</v>
      </c>
      <c r="AH86" s="185">
        <v>43.164484208161802</v>
      </c>
      <c r="AI86" s="185">
        <v>0.26282685300011099</v>
      </c>
      <c r="AJ86" s="185">
        <v>41.236916522177701</v>
      </c>
      <c r="AK86" s="185">
        <v>2.7448162015114201</v>
      </c>
      <c r="AL86" s="185">
        <v>1.1293680422758501</v>
      </c>
      <c r="AM86" s="185">
        <v>608.62110600634503</v>
      </c>
      <c r="AN86" s="185">
        <v>5.9417516240500799E-8</v>
      </c>
      <c r="AO86" s="185">
        <v>5.4007908183429399E-8</v>
      </c>
      <c r="AP86" s="185">
        <v>3.4464903540358298</v>
      </c>
      <c r="AQ86" s="185">
        <v>4.5907974713053501E-5</v>
      </c>
      <c r="AR86" s="185">
        <v>9.0942710896330207E-6</v>
      </c>
      <c r="AS86" s="185">
        <v>20.679863742145201</v>
      </c>
      <c r="AT86" s="185">
        <v>12.095802303737001</v>
      </c>
      <c r="AU86" s="185">
        <v>3.17910165400269</v>
      </c>
      <c r="AV86" s="185">
        <v>0.26738870003313903</v>
      </c>
      <c r="AW86" s="185">
        <v>1.0870218237829901E-2</v>
      </c>
      <c r="AX86" s="185">
        <v>0.26738868943949401</v>
      </c>
      <c r="AY86" s="185">
        <v>1.0593644794720801E-8</v>
      </c>
      <c r="AZ86" s="185">
        <v>1080577.4158407301</v>
      </c>
      <c r="BA86" s="185">
        <v>1.33202098358684E-5</v>
      </c>
      <c r="BB86" s="23">
        <v>2737721.4739390202</v>
      </c>
      <c r="BC86" s="23">
        <v>2332.6294077672101</v>
      </c>
      <c r="BD86" s="67">
        <v>8.5275971364390704E-2</v>
      </c>
      <c r="BE86" s="23">
        <v>2602875</v>
      </c>
      <c r="BF86" s="185">
        <v>1.0518067421366799</v>
      </c>
      <c r="BG86" s="185">
        <v>1</v>
      </c>
      <c r="BH86" s="185">
        <v>3.4000000000000002E-2</v>
      </c>
      <c r="BI86" s="185">
        <v>4.5999999999999999E-2</v>
      </c>
      <c r="BJ86" s="185">
        <v>5625</v>
      </c>
      <c r="BK86" s="185">
        <v>1.0458368017443</v>
      </c>
      <c r="BL86" s="185">
        <v>35.528781735236997</v>
      </c>
      <c r="BM86" s="185">
        <v>2.7377214739390201</v>
      </c>
      <c r="BN86" s="185">
        <v>35.528781735236997</v>
      </c>
      <c r="BO86" s="185">
        <v>1.0458368017443</v>
      </c>
      <c r="BP86" s="185">
        <v>19.9917927711505</v>
      </c>
      <c r="BQ86" s="185">
        <v>1</v>
      </c>
      <c r="BR86" s="185">
        <v>0.59055000000000002</v>
      </c>
    </row>
    <row r="87" spans="1:70">
      <c r="A87" s="20" t="s">
        <v>689</v>
      </c>
      <c r="B87" s="185">
        <v>13789520</v>
      </c>
      <c r="C87" s="185">
        <v>608.621106065763</v>
      </c>
      <c r="D87" s="185">
        <v>85.147893581579396</v>
      </c>
      <c r="E87" s="185">
        <v>624.86627494838604</v>
      </c>
      <c r="F87" s="185">
        <v>2643264.3898665099</v>
      </c>
      <c r="G87" s="185">
        <v>1562686.9740257801</v>
      </c>
      <c r="H87" s="185">
        <v>2.2019594042733499E-5</v>
      </c>
      <c r="I87" s="185">
        <v>7.2223252690249804E-5</v>
      </c>
      <c r="J87" s="185">
        <v>0.49112124879375701</v>
      </c>
      <c r="K87" s="185">
        <v>7679.7516396704104</v>
      </c>
      <c r="L87" s="185">
        <v>6.5036382888884496E-3</v>
      </c>
      <c r="M87" s="185">
        <v>86</v>
      </c>
      <c r="N87" s="185">
        <v>3051</v>
      </c>
      <c r="O87" s="22">
        <v>4.7446061512773302E-5</v>
      </c>
      <c r="P87" s="22">
        <v>2.44177147407613E-2</v>
      </c>
      <c r="Q87" s="22">
        <v>7.7723999999999996E-3</v>
      </c>
      <c r="R87" s="185">
        <v>0.59055000000000002</v>
      </c>
      <c r="S87" s="23">
        <v>2756416.55859375</v>
      </c>
      <c r="T87" s="185">
        <v>572.54322596837198</v>
      </c>
      <c r="U87" s="186">
        <v>608.29659646083303</v>
      </c>
      <c r="V87" s="185">
        <v>0.03</v>
      </c>
      <c r="W87" s="22">
        <v>328337.36389168899</v>
      </c>
      <c r="X87" s="185">
        <v>2.3180308583188799E-2</v>
      </c>
      <c r="Y87" s="185">
        <v>6.56810963522911</v>
      </c>
      <c r="Z87" s="185">
        <v>6.5681096469750804</v>
      </c>
      <c r="AA87" s="185">
        <v>-1.17459659776387E-8</v>
      </c>
      <c r="AB87" s="185">
        <v>1.80805263628992E-5</v>
      </c>
      <c r="AC87" s="185">
        <v>652.76923692471496</v>
      </c>
      <c r="AD87" s="185">
        <v>8837.0014135973706</v>
      </c>
      <c r="AE87" s="185">
        <v>608.29659701273295</v>
      </c>
      <c r="AF87" s="25">
        <v>5.5189991599036095E-7</v>
      </c>
      <c r="AG87" s="185">
        <v>1.81344507802479E-5</v>
      </c>
      <c r="AH87" s="185">
        <v>43.164484208161802</v>
      </c>
      <c r="AI87" s="185">
        <v>0.26282685300011099</v>
      </c>
      <c r="AJ87" s="185">
        <v>41.236726668689798</v>
      </c>
      <c r="AK87" s="185">
        <v>2.7743649649789401</v>
      </c>
      <c r="AL87" s="185">
        <v>1.1293680422758501</v>
      </c>
      <c r="AM87" s="185">
        <v>608.62110600581002</v>
      </c>
      <c r="AN87" s="185">
        <v>5.9953322306682795E-8</v>
      </c>
      <c r="AO87" s="185">
        <v>5.3924417348693399E-8</v>
      </c>
      <c r="AP87" s="185">
        <v>3.44647915806256</v>
      </c>
      <c r="AQ87" s="185">
        <v>4.59082729799335E-5</v>
      </c>
      <c r="AR87" s="185">
        <v>9.0941875987982796E-6</v>
      </c>
      <c r="AS87" s="185">
        <v>20.679673888657302</v>
      </c>
      <c r="AT87" s="185">
        <v>12.095756400542999</v>
      </c>
      <c r="AU87" s="185">
        <v>3.1790895894106699</v>
      </c>
      <c r="AV87" s="185">
        <v>0.26738956865188201</v>
      </c>
      <c r="AW87" s="185">
        <v>1.0870218237829901E-2</v>
      </c>
      <c r="AX87" s="185">
        <v>0.267389558058302</v>
      </c>
      <c r="AY87" s="185">
        <v>1.0593579791162701E-8</v>
      </c>
      <c r="AZ87" s="185">
        <v>1080577.4158407301</v>
      </c>
      <c r="BA87" s="185">
        <v>1.3320339649389E-5</v>
      </c>
      <c r="BB87" s="23">
        <v>2733462.59058196</v>
      </c>
      <c r="BC87" s="23">
        <v>-22953.968011794601</v>
      </c>
      <c r="BD87" s="67">
        <v>-0.83274670296949305</v>
      </c>
      <c r="BE87" s="23">
        <v>2618650</v>
      </c>
      <c r="BF87" s="185">
        <v>1.04384419093119</v>
      </c>
      <c r="BG87" s="185">
        <v>1</v>
      </c>
      <c r="BH87" s="185">
        <v>3.3000000000000002E-2</v>
      </c>
      <c r="BI87" s="185">
        <v>4.5999999999999999E-2</v>
      </c>
      <c r="BJ87" s="185">
        <v>5625</v>
      </c>
      <c r="BK87" s="185">
        <v>1.04587437290211</v>
      </c>
      <c r="BL87" s="185">
        <v>36.077880097391002</v>
      </c>
      <c r="BM87" s="185">
        <v>2.7334625905819601</v>
      </c>
      <c r="BN87" s="185">
        <v>36.077880097391002</v>
      </c>
      <c r="BO87" s="185">
        <v>1.04587437290211</v>
      </c>
      <c r="BP87" s="185">
        <v>15.383024530441499</v>
      </c>
      <c r="BQ87" s="185">
        <v>1</v>
      </c>
      <c r="BR87" s="185">
        <v>0.59055000000000002</v>
      </c>
    </row>
    <row r="88" spans="1:70">
      <c r="A88" s="20" t="s">
        <v>3183</v>
      </c>
      <c r="B88" s="185">
        <v>10962664.096137701</v>
      </c>
      <c r="C88" s="185">
        <v>590.91885773675403</v>
      </c>
      <c r="D88" s="185">
        <v>62.329534958311001</v>
      </c>
      <c r="E88" s="185">
        <v>672.42409881111701</v>
      </c>
      <c r="F88" s="185">
        <v>2706878.8036725</v>
      </c>
      <c r="G88" s="185">
        <v>1448743.0254953799</v>
      </c>
      <c r="H88" s="185">
        <v>2.0627960844486401E-5</v>
      </c>
      <c r="I88" s="185">
        <v>7.9154719957673402E-5</v>
      </c>
      <c r="J88" s="185">
        <v>0.52383293111878604</v>
      </c>
      <c r="K88" s="185">
        <v>6433.0576498432902</v>
      </c>
      <c r="L88" s="185">
        <v>1.0258316120707199E-2</v>
      </c>
      <c r="M88" s="185">
        <v>87</v>
      </c>
      <c r="N88" s="185">
        <v>1017.17242424647</v>
      </c>
      <c r="O88" s="22">
        <v>6.8620353649299505E-5</v>
      </c>
      <c r="P88" s="22">
        <v>2.93650948516345E-2</v>
      </c>
      <c r="Q88" s="22">
        <v>9.3472E-3</v>
      </c>
      <c r="R88" s="185">
        <v>1.524</v>
      </c>
      <c r="S88" s="23">
        <v>905400.42570625001</v>
      </c>
      <c r="T88" s="185">
        <v>506.55651294115302</v>
      </c>
      <c r="U88" s="186">
        <v>596.79506044209495</v>
      </c>
      <c r="V88" s="185">
        <v>0.03</v>
      </c>
      <c r="W88" s="22">
        <v>120115.567195496</v>
      </c>
      <c r="X88" s="185">
        <v>4.1253861327832902E-2</v>
      </c>
      <c r="Y88" s="185">
        <v>4.9234292085143698</v>
      </c>
      <c r="Z88" s="185">
        <v>4.9234292704113702</v>
      </c>
      <c r="AA88" s="185">
        <v>-6.18969977494999E-8</v>
      </c>
      <c r="AB88" s="185">
        <v>1.5514465597390599E-4</v>
      </c>
      <c r="AC88" s="185">
        <v>634.02654852914395</v>
      </c>
      <c r="AD88" s="185">
        <v>4312.7730943669103</v>
      </c>
      <c r="AE88" s="185">
        <v>596.79506044209495</v>
      </c>
      <c r="AF88" s="25">
        <v>0</v>
      </c>
      <c r="AG88" s="185">
        <v>1.5529391988604001E-4</v>
      </c>
      <c r="AH88" s="185">
        <v>7.9345171559883498</v>
      </c>
      <c r="AI88" s="185">
        <v>0.10862720794115199</v>
      </c>
      <c r="AJ88" s="185">
        <v>143.30439905068499</v>
      </c>
      <c r="AK88" s="185">
        <v>2.4477829743200101</v>
      </c>
      <c r="AL88" s="185">
        <v>0.972078780265621</v>
      </c>
      <c r="AM88" s="185">
        <v>590.91885765878396</v>
      </c>
      <c r="AN88" s="185">
        <v>7.79701849751291E-8</v>
      </c>
      <c r="AO88" s="185">
        <v>1.4926391213418601E-7</v>
      </c>
      <c r="AP88" s="185">
        <v>2.0089117577072302</v>
      </c>
      <c r="AQ88" s="185">
        <v>2.7998760890436599E-4</v>
      </c>
      <c r="AR88" s="185">
        <v>7.7721591899086896E-5</v>
      </c>
      <c r="AS88" s="185">
        <v>71.721069495409793</v>
      </c>
      <c r="AT88" s="185">
        <v>16.1819614018004</v>
      </c>
      <c r="AU88" s="185">
        <v>1.7578012860890599</v>
      </c>
      <c r="AV88" s="185">
        <v>0.25111047161816902</v>
      </c>
      <c r="AW88" s="185">
        <v>7.8962181485626004E-2</v>
      </c>
      <c r="AX88" s="185">
        <v>0.251110466778171</v>
      </c>
      <c r="AY88" s="185">
        <v>4.8399979024615902E-9</v>
      </c>
      <c r="AZ88" s="185">
        <v>1258135.77817712</v>
      </c>
      <c r="BA88" s="185">
        <v>1.3937277624573999E-4</v>
      </c>
      <c r="BB88" s="23">
        <v>906040.58403079596</v>
      </c>
      <c r="BC88" s="23">
        <v>640.158324545715</v>
      </c>
      <c r="BD88" s="67">
        <v>7.0704442627842201E-2</v>
      </c>
      <c r="BE88" s="23">
        <v>1462152.81033672</v>
      </c>
      <c r="BF88" s="185">
        <v>0.61966203369820405</v>
      </c>
      <c r="BG88" s="185">
        <v>1</v>
      </c>
      <c r="BH88" s="185">
        <v>0.39500000000000002</v>
      </c>
      <c r="BI88" s="185">
        <v>4.5999999999999999E-2</v>
      </c>
      <c r="BJ88" s="185">
        <v>5625</v>
      </c>
      <c r="BK88" s="185">
        <v>1.0324198728577001</v>
      </c>
      <c r="BL88" s="185">
        <v>84.362344795601103</v>
      </c>
      <c r="BM88" s="185">
        <v>0.90604058403079601</v>
      </c>
      <c r="BN88" s="185">
        <v>84.362344795601103</v>
      </c>
      <c r="BO88" s="185">
        <v>1.0324198728577001</v>
      </c>
      <c r="BP88" s="185">
        <v>1968.0176357637999</v>
      </c>
      <c r="BQ88" s="185">
        <v>1</v>
      </c>
      <c r="BR88" s="185">
        <v>1.524</v>
      </c>
    </row>
    <row r="89" spans="1:70">
      <c r="A89" s="20" t="s">
        <v>3184</v>
      </c>
      <c r="B89" s="185">
        <v>10997137.8826035</v>
      </c>
      <c r="C89" s="185">
        <v>591.14538588286302</v>
      </c>
      <c r="D89" s="185">
        <v>62.591709712512603</v>
      </c>
      <c r="E89" s="185">
        <v>671.85012637514706</v>
      </c>
      <c r="F89" s="185">
        <v>2706154.0000695102</v>
      </c>
      <c r="G89" s="185">
        <v>1450155.2183028101</v>
      </c>
      <c r="H89" s="185">
        <v>2.0644130954317801E-5</v>
      </c>
      <c r="I89" s="185">
        <v>7.9067733661598901E-5</v>
      </c>
      <c r="J89" s="185">
        <v>0.52342986170916905</v>
      </c>
      <c r="K89" s="185">
        <v>6446.0268474749801</v>
      </c>
      <c r="L89" s="185">
        <v>1.0209472461236E-2</v>
      </c>
      <c r="M89" s="185">
        <v>88</v>
      </c>
      <c r="N89" s="185">
        <v>1017.17242424647</v>
      </c>
      <c r="O89" s="22">
        <v>6.8620353649299505E-5</v>
      </c>
      <c r="P89" s="22">
        <v>2.93650948516345E-2</v>
      </c>
      <c r="Q89" s="22">
        <v>9.3472E-3</v>
      </c>
      <c r="R89" s="185">
        <v>1.524</v>
      </c>
      <c r="S89" s="23">
        <v>1233468.4273437499</v>
      </c>
      <c r="T89" s="185">
        <v>451.88649460669899</v>
      </c>
      <c r="U89" s="186">
        <v>574.575253349077</v>
      </c>
      <c r="V89" s="185">
        <v>0.03</v>
      </c>
      <c r="W89" s="22">
        <v>120247.712228715</v>
      </c>
      <c r="X89" s="185">
        <v>4.1194604914599801E-2</v>
      </c>
      <c r="Y89" s="185">
        <v>4.9269689914128501</v>
      </c>
      <c r="Z89" s="185">
        <v>4.9269690481970603</v>
      </c>
      <c r="AA89" s="185">
        <v>-5.6784205781923401E-8</v>
      </c>
      <c r="AB89" s="185">
        <v>1.5449607142591001E-4</v>
      </c>
      <c r="AC89" s="185">
        <v>655.08322729794702</v>
      </c>
      <c r="AD89" s="185">
        <v>4314.4158653772101</v>
      </c>
      <c r="AE89" s="185">
        <v>574.575253349077</v>
      </c>
      <c r="AF89" s="25">
        <v>0</v>
      </c>
      <c r="AG89" s="185">
        <v>1.54697947971849E-4</v>
      </c>
      <c r="AH89" s="185">
        <v>7.9298889870856897</v>
      </c>
      <c r="AI89" s="185">
        <v>0.108641899987035</v>
      </c>
      <c r="AJ89" s="185">
        <v>142.80881570332201</v>
      </c>
      <c r="AK89" s="185">
        <v>3.6292378410290702</v>
      </c>
      <c r="AL89" s="185">
        <v>0.97371734254408104</v>
      </c>
      <c r="AM89" s="185">
        <v>591.14538579556199</v>
      </c>
      <c r="AN89" s="185">
        <v>8.7300122686428896E-8</v>
      </c>
      <c r="AO89" s="185">
        <v>2.01876545939558E-7</v>
      </c>
      <c r="AP89" s="185">
        <v>2.0076372675504</v>
      </c>
      <c r="AQ89" s="185">
        <v>2.7795907806864003E-4</v>
      </c>
      <c r="AR89" s="185">
        <v>7.7449912258894399E-5</v>
      </c>
      <c r="AS89" s="185">
        <v>71.497588630145302</v>
      </c>
      <c r="AT89" s="185">
        <v>16.174159309196799</v>
      </c>
      <c r="AU89" s="185">
        <v>1.75719139804414</v>
      </c>
      <c r="AV89" s="185">
        <v>0.25044586950626702</v>
      </c>
      <c r="AW89" s="185">
        <v>7.8765917651280604E-2</v>
      </c>
      <c r="AX89" s="185">
        <v>0.25044586496319998</v>
      </c>
      <c r="AY89" s="185">
        <v>4.5430674777691097E-9</v>
      </c>
      <c r="AZ89" s="185">
        <v>1255998.7817667101</v>
      </c>
      <c r="BA89" s="185">
        <v>1.3845084595774001E-4</v>
      </c>
      <c r="BB89" s="23">
        <v>1230415.7256399801</v>
      </c>
      <c r="BC89" s="23">
        <v>-3052.7017037691498</v>
      </c>
      <c r="BD89" s="67">
        <v>-0.247489245455847</v>
      </c>
      <c r="BE89" s="23">
        <v>1810104.16951718</v>
      </c>
      <c r="BF89" s="185">
        <v>0.67974857268472999</v>
      </c>
      <c r="BG89" s="185">
        <v>1</v>
      </c>
      <c r="BH89" s="185">
        <v>0.378</v>
      </c>
      <c r="BI89" s="185">
        <v>4.5999999999999999E-2</v>
      </c>
      <c r="BJ89" s="185">
        <v>5625</v>
      </c>
      <c r="BK89" s="185">
        <v>1.00798142133748</v>
      </c>
      <c r="BL89" s="185">
        <v>139.25889127616401</v>
      </c>
      <c r="BM89" s="185">
        <v>1.2304157256399799</v>
      </c>
      <c r="BN89" s="185">
        <v>139.25889127616401</v>
      </c>
      <c r="BO89" s="185">
        <v>1.00798142133748</v>
      </c>
      <c r="BP89" s="185">
        <v>9852.3274973732605</v>
      </c>
      <c r="BQ89" s="185">
        <v>1</v>
      </c>
      <c r="BR89" s="185">
        <v>1.524</v>
      </c>
    </row>
    <row r="90" spans="1:70">
      <c r="A90" s="20" t="s">
        <v>3185</v>
      </c>
      <c r="B90" s="185">
        <v>10997137.8826035</v>
      </c>
      <c r="C90" s="185">
        <v>591.14538588286302</v>
      </c>
      <c r="D90" s="185">
        <v>62.591709712512603</v>
      </c>
      <c r="E90" s="185">
        <v>671.85012637514706</v>
      </c>
      <c r="F90" s="185">
        <v>2706154.0000695102</v>
      </c>
      <c r="G90" s="185">
        <v>1450155.2183028101</v>
      </c>
      <c r="H90" s="185">
        <v>2.0644130954317801E-5</v>
      </c>
      <c r="I90" s="185">
        <v>7.9067733661598901E-5</v>
      </c>
      <c r="J90" s="185">
        <v>0.52342986170916905</v>
      </c>
      <c r="K90" s="185">
        <v>6446.0268474749801</v>
      </c>
      <c r="L90" s="185">
        <v>1.0209472461236E-2</v>
      </c>
      <c r="M90" s="185">
        <v>89</v>
      </c>
      <c r="N90" s="185">
        <v>1017.17242424647</v>
      </c>
      <c r="O90" s="22">
        <v>6.8620353649299505E-5</v>
      </c>
      <c r="P90" s="22">
        <v>2.93650948516345E-2</v>
      </c>
      <c r="Q90" s="22">
        <v>9.3472E-3</v>
      </c>
      <c r="R90" s="185">
        <v>1.524</v>
      </c>
      <c r="S90" s="23">
        <v>1233468.4273437499</v>
      </c>
      <c r="T90" s="185">
        <v>451.88649460669899</v>
      </c>
      <c r="U90" s="186">
        <v>574.575253349077</v>
      </c>
      <c r="V90" s="185">
        <v>0.03</v>
      </c>
      <c r="W90" s="22">
        <v>120247.712228715</v>
      </c>
      <c r="X90" s="185">
        <v>4.1194604914599801E-2</v>
      </c>
      <c r="Y90" s="185">
        <v>4.9269689914128501</v>
      </c>
      <c r="Z90" s="185">
        <v>4.9269690481970603</v>
      </c>
      <c r="AA90" s="185">
        <v>-5.6784205781923401E-8</v>
      </c>
      <c r="AB90" s="185">
        <v>1.5449607142591001E-4</v>
      </c>
      <c r="AC90" s="185">
        <v>655.08322729794702</v>
      </c>
      <c r="AD90" s="185">
        <v>4314.4158653772101</v>
      </c>
      <c r="AE90" s="185">
        <v>574.575253349077</v>
      </c>
      <c r="AF90" s="25">
        <v>0</v>
      </c>
      <c r="AG90" s="185">
        <v>1.54697947971849E-4</v>
      </c>
      <c r="AH90" s="185">
        <v>7.9298889870856897</v>
      </c>
      <c r="AI90" s="185">
        <v>0.108641899987035</v>
      </c>
      <c r="AJ90" s="185">
        <v>142.80881570332201</v>
      </c>
      <c r="AK90" s="185">
        <v>3.6292378410290702</v>
      </c>
      <c r="AL90" s="185">
        <v>0.97371734254408104</v>
      </c>
      <c r="AM90" s="185">
        <v>591.14538579556199</v>
      </c>
      <c r="AN90" s="185">
        <v>8.7300122686428896E-8</v>
      </c>
      <c r="AO90" s="185">
        <v>2.01876545939558E-7</v>
      </c>
      <c r="AP90" s="185">
        <v>2.0076372675504</v>
      </c>
      <c r="AQ90" s="185">
        <v>2.7795907806864003E-4</v>
      </c>
      <c r="AR90" s="185">
        <v>7.7449912258894399E-5</v>
      </c>
      <c r="AS90" s="185">
        <v>71.497588630145302</v>
      </c>
      <c r="AT90" s="185">
        <v>16.174159309196799</v>
      </c>
      <c r="AU90" s="185">
        <v>1.75719139804414</v>
      </c>
      <c r="AV90" s="185">
        <v>0.25044586950626702</v>
      </c>
      <c r="AW90" s="185">
        <v>7.8765917651280604E-2</v>
      </c>
      <c r="AX90" s="185">
        <v>0.25044586496319998</v>
      </c>
      <c r="AY90" s="185">
        <v>4.5430674777691097E-9</v>
      </c>
      <c r="AZ90" s="185">
        <v>1255998.7817667101</v>
      </c>
      <c r="BA90" s="185">
        <v>1.3845084595774001E-4</v>
      </c>
      <c r="BB90" s="23">
        <v>1230415.7256399801</v>
      </c>
      <c r="BC90" s="23">
        <v>-3052.7017037691498</v>
      </c>
      <c r="BD90" s="67">
        <v>-0.247489245455847</v>
      </c>
      <c r="BE90" s="23">
        <v>1810104.16951718</v>
      </c>
      <c r="BF90" s="185">
        <v>0.67974857268472999</v>
      </c>
      <c r="BG90" s="185">
        <v>1</v>
      </c>
      <c r="BH90" s="185">
        <v>0.378</v>
      </c>
      <c r="BI90" s="185">
        <v>4.5999999999999999E-2</v>
      </c>
      <c r="BJ90" s="185">
        <v>5625</v>
      </c>
      <c r="BK90" s="185">
        <v>1.00798142133748</v>
      </c>
      <c r="BL90" s="185">
        <v>139.25889127616401</v>
      </c>
      <c r="BM90" s="185">
        <v>1.2304157256399799</v>
      </c>
      <c r="BN90" s="185">
        <v>139.25889127616401</v>
      </c>
      <c r="BO90" s="185">
        <v>1.00798142133748</v>
      </c>
      <c r="BP90" s="185">
        <v>9852.3274973732605</v>
      </c>
      <c r="BQ90" s="185">
        <v>1</v>
      </c>
      <c r="BR90" s="185">
        <v>1.524</v>
      </c>
    </row>
    <row r="91" spans="1:70">
      <c r="A91" s="20" t="s">
        <v>3186</v>
      </c>
      <c r="B91" s="185">
        <v>11066085.455535199</v>
      </c>
      <c r="C91" s="185">
        <v>591.59844217507998</v>
      </c>
      <c r="D91" s="185">
        <v>63.116059220916597</v>
      </c>
      <c r="E91" s="185">
        <v>670.70218150320602</v>
      </c>
      <c r="F91" s="185">
        <v>2704704.39286354</v>
      </c>
      <c r="G91" s="185">
        <v>1452979.60391767</v>
      </c>
      <c r="H91" s="185">
        <v>2.06764711739806E-5</v>
      </c>
      <c r="I91" s="185">
        <v>7.8893761069449804E-5</v>
      </c>
      <c r="J91" s="185">
        <v>0.52262372288993397</v>
      </c>
      <c r="K91" s="185">
        <v>6471.9652427383999</v>
      </c>
      <c r="L91" s="185">
        <v>1.01117851422936E-2</v>
      </c>
      <c r="M91" s="185">
        <v>90</v>
      </c>
      <c r="N91" s="185">
        <v>1017.17242424647</v>
      </c>
      <c r="O91" s="22">
        <v>6.8620353649299505E-5</v>
      </c>
      <c r="P91" s="22">
        <v>2.93650948516345E-2</v>
      </c>
      <c r="Q91" s="22">
        <v>9.3472E-3</v>
      </c>
      <c r="R91" s="185">
        <v>1.524</v>
      </c>
      <c r="S91" s="23">
        <v>908266.83954375004</v>
      </c>
      <c r="T91" s="185">
        <v>507.48014958658098</v>
      </c>
      <c r="U91" s="186">
        <v>597.46017831479401</v>
      </c>
      <c r="V91" s="185">
        <v>0.03</v>
      </c>
      <c r="W91" s="22">
        <v>120512.876494087</v>
      </c>
      <c r="X91" s="185">
        <v>4.1075713965040901E-2</v>
      </c>
      <c r="Y91" s="185">
        <v>4.9340942329244299</v>
      </c>
      <c r="Z91" s="185">
        <v>4.9340942800857697</v>
      </c>
      <c r="AA91" s="185">
        <v>-4.7161330840594902E-8</v>
      </c>
      <c r="AB91" s="185">
        <v>1.5319849834416501E-4</v>
      </c>
      <c r="AC91" s="185">
        <v>634.87604227138604</v>
      </c>
      <c r="AD91" s="185">
        <v>4317.6856869005596</v>
      </c>
      <c r="AE91" s="185">
        <v>597.46017831479401</v>
      </c>
      <c r="AF91" s="25">
        <v>0</v>
      </c>
      <c r="AG91" s="185">
        <v>1.5334667578599401E-4</v>
      </c>
      <c r="AH91" s="185">
        <v>7.9205359725475999</v>
      </c>
      <c r="AI91" s="185">
        <v>0.108670690327047</v>
      </c>
      <c r="AJ91" s="185">
        <v>141.66868092583201</v>
      </c>
      <c r="AK91" s="185">
        <v>2.4550951468357298</v>
      </c>
      <c r="AL91" s="185">
        <v>0.976989097790955</v>
      </c>
      <c r="AM91" s="185">
        <v>591.59844215047406</v>
      </c>
      <c r="AN91" s="185">
        <v>2.4605583348602499E-8</v>
      </c>
      <c r="AO91" s="185">
        <v>1.4817744182948499E-7</v>
      </c>
      <c r="AP91" s="185">
        <v>2.00457431526277</v>
      </c>
      <c r="AQ91" s="185">
        <v>2.7408311886045002E-4</v>
      </c>
      <c r="AR91" s="185">
        <v>7.6747426613911897E-5</v>
      </c>
      <c r="AS91" s="185">
        <v>70.902787015863296</v>
      </c>
      <c r="AT91" s="185">
        <v>16.1532743546875</v>
      </c>
      <c r="AU91" s="185">
        <v>1.7553874751660801</v>
      </c>
      <c r="AV91" s="185">
        <v>0.24918684009669401</v>
      </c>
      <c r="AW91" s="185">
        <v>7.8372967922635497E-2</v>
      </c>
      <c r="AX91" s="185">
        <v>0.249186836214593</v>
      </c>
      <c r="AY91" s="185">
        <v>3.8821009185063798E-9</v>
      </c>
      <c r="AZ91" s="185">
        <v>1251724.78894587</v>
      </c>
      <c r="BA91" s="185">
        <v>1.36728839022624E-4</v>
      </c>
      <c r="BB91" s="23">
        <v>909830.59850489302</v>
      </c>
      <c r="BC91" s="23">
        <v>1563.75896114274</v>
      </c>
      <c r="BD91" s="67">
        <v>0.172169553380179</v>
      </c>
      <c r="BE91" s="23">
        <v>1463730.1057092501</v>
      </c>
      <c r="BF91" s="185">
        <v>0.62158357948375598</v>
      </c>
      <c r="BG91" s="185">
        <v>1</v>
      </c>
      <c r="BH91" s="185">
        <v>0.39800000000000002</v>
      </c>
      <c r="BI91" s="185">
        <v>4.5999999999999999E-2</v>
      </c>
      <c r="BJ91" s="185">
        <v>5625</v>
      </c>
      <c r="BK91" s="185">
        <v>1.0325445691783</v>
      </c>
      <c r="BL91" s="185">
        <v>84.118292588498903</v>
      </c>
      <c r="BM91" s="185">
        <v>0.90983059850489301</v>
      </c>
      <c r="BN91" s="185">
        <v>84.118292588498903</v>
      </c>
      <c r="BO91" s="185">
        <v>1.0325445691783</v>
      </c>
      <c r="BP91" s="185">
        <v>1946.4237409243999</v>
      </c>
      <c r="BQ91" s="185">
        <v>1</v>
      </c>
      <c r="BR91" s="185">
        <v>1.524</v>
      </c>
    </row>
    <row r="92" spans="1:70">
      <c r="A92" s="20" t="s">
        <v>3187</v>
      </c>
      <c r="B92" s="185">
        <v>11100559.2420011</v>
      </c>
      <c r="C92" s="185">
        <v>591.82497032118897</v>
      </c>
      <c r="D92" s="185">
        <v>63.378233975119002</v>
      </c>
      <c r="E92" s="185">
        <v>670.12820906723402</v>
      </c>
      <c r="F92" s="185">
        <v>2703979.5892605502</v>
      </c>
      <c r="G92" s="185">
        <v>1454391.7967250999</v>
      </c>
      <c r="H92" s="185">
        <v>2.0692641283812099E-5</v>
      </c>
      <c r="I92" s="185">
        <v>7.8806774773375099E-5</v>
      </c>
      <c r="J92" s="185">
        <v>0.52222065348031699</v>
      </c>
      <c r="K92" s="185">
        <v>6484.9344403701298</v>
      </c>
      <c r="L92" s="185">
        <v>1.00629414828223E-2</v>
      </c>
      <c r="M92" s="185">
        <v>91</v>
      </c>
      <c r="N92" s="185">
        <v>1017.17242424647</v>
      </c>
      <c r="O92" s="22">
        <v>6.8620353649299505E-5</v>
      </c>
      <c r="P92" s="22">
        <v>2.93650948516345E-2</v>
      </c>
      <c r="Q92" s="22">
        <v>9.3472E-3</v>
      </c>
      <c r="R92" s="185">
        <v>1.524</v>
      </c>
      <c r="S92" s="23">
        <v>497549.74621875002</v>
      </c>
      <c r="T92" s="185">
        <v>563.20065007780795</v>
      </c>
      <c r="U92" s="186">
        <v>612.39324862522994</v>
      </c>
      <c r="V92" s="185">
        <v>0.03</v>
      </c>
      <c r="W92" s="22">
        <v>120645.89765610899</v>
      </c>
      <c r="X92" s="185">
        <v>4.1016077268350097E-2</v>
      </c>
      <c r="Y92" s="185">
        <v>4.9376799756223502</v>
      </c>
      <c r="Z92" s="185">
        <v>4.9376800182882796</v>
      </c>
      <c r="AA92" s="185">
        <v>-4.2665931232477299E-8</v>
      </c>
      <c r="AB92" s="185">
        <v>1.5254950471217199E-4</v>
      </c>
      <c r="AC92" s="185">
        <v>612.10864184345905</v>
      </c>
      <c r="AD92" s="185">
        <v>4319.3125504361997</v>
      </c>
      <c r="AE92" s="185">
        <v>612.39324875175896</v>
      </c>
      <c r="AF92" s="25">
        <v>1.26529585031676E-7</v>
      </c>
      <c r="AG92" s="185">
        <v>1.52629735044912E-4</v>
      </c>
      <c r="AH92" s="185">
        <v>7.91581054436769</v>
      </c>
      <c r="AI92" s="185">
        <v>0.10868478377249099</v>
      </c>
      <c r="AJ92" s="185">
        <v>141.05946810793401</v>
      </c>
      <c r="AK92" s="185">
        <v>1.1503902166025901</v>
      </c>
      <c r="AL92" s="185">
        <v>0.9786222824709</v>
      </c>
      <c r="AM92" s="185">
        <v>591.82497026575197</v>
      </c>
      <c r="AN92" s="185">
        <v>5.5437340051867101E-8</v>
      </c>
      <c r="AO92" s="185">
        <v>8.0230332740279702E-8</v>
      </c>
      <c r="AP92" s="185">
        <v>2.0029021997362002</v>
      </c>
      <c r="AQ92" s="185">
        <v>2.7220194750065798E-4</v>
      </c>
      <c r="AR92" s="185">
        <v>7.6354982688826194E-5</v>
      </c>
      <c r="AS92" s="185">
        <v>70.566808245503594</v>
      </c>
      <c r="AT92" s="185">
        <v>16.1413997394598</v>
      </c>
      <c r="AU92" s="185">
        <v>1.7543245404685299</v>
      </c>
      <c r="AV92" s="185">
        <v>0.24857765926766701</v>
      </c>
      <c r="AW92" s="185">
        <v>7.8176278185764697E-2</v>
      </c>
      <c r="AX92" s="185">
        <v>0.248577655725153</v>
      </c>
      <c r="AY92" s="185">
        <v>3.54251464274036E-9</v>
      </c>
      <c r="AZ92" s="185">
        <v>1249587.7925354501</v>
      </c>
      <c r="BA92" s="185">
        <v>1.3590376381658099E-4</v>
      </c>
      <c r="BB92" s="23">
        <v>494346.86303151498</v>
      </c>
      <c r="BC92" s="23">
        <v>-3202.8831872348101</v>
      </c>
      <c r="BD92" s="67">
        <v>-0.64373124729253695</v>
      </c>
      <c r="BE92" s="23">
        <v>1117356.04190133</v>
      </c>
      <c r="BF92" s="185">
        <v>0.442425551474459</v>
      </c>
      <c r="BG92" s="185">
        <v>1</v>
      </c>
      <c r="BH92" s="185">
        <v>0.44</v>
      </c>
      <c r="BI92" s="185">
        <v>4.5999999999999999E-2</v>
      </c>
      <c r="BJ92" s="185">
        <v>5625</v>
      </c>
      <c r="BK92" s="185">
        <v>1.0449538257886899</v>
      </c>
      <c r="BL92" s="185">
        <v>28.6243202433809</v>
      </c>
      <c r="BM92" s="185">
        <v>0.49434686303151498</v>
      </c>
      <c r="BN92" s="185">
        <v>28.6243202433809</v>
      </c>
      <c r="BO92" s="185">
        <v>1.0449538257886899</v>
      </c>
      <c r="BP92" s="185">
        <v>129.406089925153</v>
      </c>
      <c r="BQ92" s="185">
        <v>1</v>
      </c>
      <c r="BR92" s="185">
        <v>1.524</v>
      </c>
    </row>
    <row r="93" spans="1:70">
      <c r="A93" s="20" t="s">
        <v>3188</v>
      </c>
      <c r="B93" s="185">
        <v>11100559.2420011</v>
      </c>
      <c r="C93" s="185">
        <v>591.82497032118897</v>
      </c>
      <c r="D93" s="185">
        <v>63.378233975119002</v>
      </c>
      <c r="E93" s="185">
        <v>670.12820906723402</v>
      </c>
      <c r="F93" s="185">
        <v>2703979.5892605502</v>
      </c>
      <c r="G93" s="185">
        <v>1454391.7967250999</v>
      </c>
      <c r="H93" s="185">
        <v>2.0692641283812099E-5</v>
      </c>
      <c r="I93" s="185">
        <v>7.8806774773375099E-5</v>
      </c>
      <c r="J93" s="185">
        <v>0.52222065348031699</v>
      </c>
      <c r="K93" s="185">
        <v>6484.9344403701298</v>
      </c>
      <c r="L93" s="185">
        <v>1.00629414828223E-2</v>
      </c>
      <c r="M93" s="185">
        <v>92</v>
      </c>
      <c r="N93" s="185">
        <v>1017.17242424647</v>
      </c>
      <c r="O93" s="22">
        <v>6.8620353649299505E-5</v>
      </c>
      <c r="P93" s="22">
        <v>2.93650948516345E-2</v>
      </c>
      <c r="Q93" s="22">
        <v>9.3472E-3</v>
      </c>
      <c r="R93" s="185">
        <v>1.524</v>
      </c>
      <c r="S93" s="23">
        <v>497549.74621875002</v>
      </c>
      <c r="T93" s="185">
        <v>563.20065007780795</v>
      </c>
      <c r="U93" s="186">
        <v>612.39324862522994</v>
      </c>
      <c r="V93" s="185">
        <v>0.03</v>
      </c>
      <c r="W93" s="22">
        <v>120645.89765610899</v>
      </c>
      <c r="X93" s="185">
        <v>4.1016077268350097E-2</v>
      </c>
      <c r="Y93" s="185">
        <v>4.9376799756223502</v>
      </c>
      <c r="Z93" s="185">
        <v>4.9376800182882796</v>
      </c>
      <c r="AA93" s="185">
        <v>-4.2665931232477299E-8</v>
      </c>
      <c r="AB93" s="185">
        <v>1.5254950471217199E-4</v>
      </c>
      <c r="AC93" s="185">
        <v>612.10864184345905</v>
      </c>
      <c r="AD93" s="185">
        <v>4319.3125504361997</v>
      </c>
      <c r="AE93" s="185">
        <v>612.39324875175896</v>
      </c>
      <c r="AF93" s="25">
        <v>1.26529585031676E-7</v>
      </c>
      <c r="AG93" s="185">
        <v>1.52629735044912E-4</v>
      </c>
      <c r="AH93" s="185">
        <v>7.91581054436769</v>
      </c>
      <c r="AI93" s="185">
        <v>0.10868478377249099</v>
      </c>
      <c r="AJ93" s="185">
        <v>141.05946810793401</v>
      </c>
      <c r="AK93" s="185">
        <v>1.1503902166025901</v>
      </c>
      <c r="AL93" s="185">
        <v>0.9786222824709</v>
      </c>
      <c r="AM93" s="185">
        <v>591.82497026575197</v>
      </c>
      <c r="AN93" s="185">
        <v>5.5437340051867101E-8</v>
      </c>
      <c r="AO93" s="185">
        <v>8.0230332740279702E-8</v>
      </c>
      <c r="AP93" s="185">
        <v>2.0029021997362002</v>
      </c>
      <c r="AQ93" s="185">
        <v>2.7220194750065798E-4</v>
      </c>
      <c r="AR93" s="185">
        <v>7.6354982688826194E-5</v>
      </c>
      <c r="AS93" s="185">
        <v>70.566808245503594</v>
      </c>
      <c r="AT93" s="185">
        <v>16.1413997394598</v>
      </c>
      <c r="AU93" s="185">
        <v>1.7543245404685299</v>
      </c>
      <c r="AV93" s="185">
        <v>0.24857765926766701</v>
      </c>
      <c r="AW93" s="185">
        <v>7.8176278185764697E-2</v>
      </c>
      <c r="AX93" s="185">
        <v>0.248577655725153</v>
      </c>
      <c r="AY93" s="185">
        <v>3.54251464274036E-9</v>
      </c>
      <c r="AZ93" s="185">
        <v>1249587.7925354501</v>
      </c>
      <c r="BA93" s="185">
        <v>1.3590376381658099E-4</v>
      </c>
      <c r="BB93" s="23">
        <v>494346.86303151498</v>
      </c>
      <c r="BC93" s="23">
        <v>-3202.8831872348101</v>
      </c>
      <c r="BD93" s="67">
        <v>-0.64373124729253695</v>
      </c>
      <c r="BE93" s="23">
        <v>1123980.68246596</v>
      </c>
      <c r="BF93" s="185">
        <v>0.439817935257519</v>
      </c>
      <c r="BG93" s="185">
        <v>1</v>
      </c>
      <c r="BH93" s="185">
        <v>0.44400000000000001</v>
      </c>
      <c r="BI93" s="185">
        <v>4.5999999999999999E-2</v>
      </c>
      <c r="BJ93" s="185">
        <v>5625</v>
      </c>
      <c r="BK93" s="185">
        <v>1.0449538257886899</v>
      </c>
      <c r="BL93" s="185">
        <v>28.6243202433809</v>
      </c>
      <c r="BM93" s="185">
        <v>0.49434686303151498</v>
      </c>
      <c r="BN93" s="185">
        <v>28.6243202433809</v>
      </c>
      <c r="BO93" s="185">
        <v>1.0449538257886899</v>
      </c>
      <c r="BP93" s="185">
        <v>129.406089925153</v>
      </c>
      <c r="BQ93" s="185">
        <v>1</v>
      </c>
      <c r="BR93" s="185">
        <v>1.524</v>
      </c>
    </row>
    <row r="94" spans="1:70">
      <c r="A94" s="20" t="s">
        <v>3189</v>
      </c>
      <c r="B94" s="185">
        <v>10997137.8826035</v>
      </c>
      <c r="C94" s="185">
        <v>591.14538588286302</v>
      </c>
      <c r="D94" s="185">
        <v>62.591709712512603</v>
      </c>
      <c r="E94" s="185">
        <v>671.85012637514706</v>
      </c>
      <c r="F94" s="185">
        <v>2706154.0000695102</v>
      </c>
      <c r="G94" s="185">
        <v>1450155.2183028101</v>
      </c>
      <c r="H94" s="185">
        <v>2.0644130954317801E-5</v>
      </c>
      <c r="I94" s="185">
        <v>7.9067733661598901E-5</v>
      </c>
      <c r="J94" s="185">
        <v>0.52342986170916905</v>
      </c>
      <c r="K94" s="185">
        <v>6446.0268474749801</v>
      </c>
      <c r="L94" s="185">
        <v>1.0209472461236E-2</v>
      </c>
      <c r="M94" s="185">
        <v>93</v>
      </c>
      <c r="N94" s="185">
        <v>2034.3448484929399</v>
      </c>
      <c r="O94" s="22">
        <v>6.8620353649299505E-5</v>
      </c>
      <c r="P94" s="22">
        <v>2.93650948516345E-2</v>
      </c>
      <c r="Q94" s="22">
        <v>9.3472E-3</v>
      </c>
      <c r="R94" s="185">
        <v>1.524</v>
      </c>
      <c r="S94" s="23">
        <v>1634789.25171875</v>
      </c>
      <c r="T94" s="185">
        <v>508.01717724928898</v>
      </c>
      <c r="U94" s="186">
        <v>589.32054085895902</v>
      </c>
      <c r="V94" s="185">
        <v>0.03</v>
      </c>
      <c r="W94" s="22">
        <v>240495.42445742901</v>
      </c>
      <c r="X94" s="185">
        <v>2.9492300038704899E-2</v>
      </c>
      <c r="Y94" s="185">
        <v>5.8229850920735604</v>
      </c>
      <c r="Z94" s="185">
        <v>5.8229851049200798</v>
      </c>
      <c r="AA94" s="185">
        <v>-1.28465176274517E-8</v>
      </c>
      <c r="AB94" s="185">
        <v>5.3949714119411298E-5</v>
      </c>
      <c r="AC94" s="185">
        <v>634.120960308897</v>
      </c>
      <c r="AD94" s="185">
        <v>7301.0639212210599</v>
      </c>
      <c r="AE94" s="185">
        <v>589.32054121144495</v>
      </c>
      <c r="AF94" s="25">
        <v>3.5248592666903299E-7</v>
      </c>
      <c r="AG94" s="185">
        <v>5.4028752041715799E-5</v>
      </c>
      <c r="AH94" s="185">
        <v>22.708863528667301</v>
      </c>
      <c r="AI94" s="185">
        <v>0.18384909593292001</v>
      </c>
      <c r="AJ94" s="185">
        <v>84.403323399599799</v>
      </c>
      <c r="AK94" s="185">
        <v>2.63610499095924</v>
      </c>
      <c r="AL94" s="185">
        <v>0.97371734254408104</v>
      </c>
      <c r="AM94" s="185">
        <v>591.14538576440498</v>
      </c>
      <c r="AN94" s="185">
        <v>1.18458046927117E-7</v>
      </c>
      <c r="AO94" s="185">
        <v>7.9037922304426703E-8</v>
      </c>
      <c r="AP94" s="185">
        <v>3.0142444968106399</v>
      </c>
      <c r="AQ94" s="185">
        <v>1.2330889526139801E-4</v>
      </c>
      <c r="AR94" s="185">
        <v>2.7053894982010099E-5</v>
      </c>
      <c r="AS94" s="185">
        <v>42.263397933425502</v>
      </c>
      <c r="AT94" s="185">
        <v>14.8598035359612</v>
      </c>
      <c r="AU94" s="185">
        <v>2.7319614458272801</v>
      </c>
      <c r="AV94" s="185">
        <v>0.28228305098336498</v>
      </c>
      <c r="AW94" s="185">
        <v>2.7504898347383101E-2</v>
      </c>
      <c r="AX94" s="185">
        <v>0.282283038902852</v>
      </c>
      <c r="AY94" s="185">
        <v>1.20805124792511E-8</v>
      </c>
      <c r="AZ94" s="185">
        <v>1255998.7817667101</v>
      </c>
      <c r="BA94" s="185">
        <v>4.0908723692411399E-5</v>
      </c>
      <c r="BB94" s="23">
        <v>1630351.34634482</v>
      </c>
      <c r="BC94" s="23">
        <v>-4437.9053739297697</v>
      </c>
      <c r="BD94" s="67">
        <v>-0.271466512840352</v>
      </c>
      <c r="BE94" s="23">
        <v>1988969.46476225</v>
      </c>
      <c r="BF94" s="185">
        <v>0.819696518840073</v>
      </c>
      <c r="BG94" s="185">
        <v>1</v>
      </c>
      <c r="BH94" s="185">
        <v>0.151</v>
      </c>
      <c r="BI94" s="185">
        <v>4.5999999999999999E-2</v>
      </c>
      <c r="BJ94" s="185">
        <v>5625</v>
      </c>
      <c r="BK94" s="185">
        <v>1.03304820309764</v>
      </c>
      <c r="BL94" s="185">
        <v>83.128208633573607</v>
      </c>
      <c r="BM94" s="185">
        <v>1.63035134634482</v>
      </c>
      <c r="BN94" s="185">
        <v>83.128208633573607</v>
      </c>
      <c r="BO94" s="185">
        <v>1.03304820309764</v>
      </c>
      <c r="BP94" s="185">
        <v>1860.0423799410501</v>
      </c>
      <c r="BQ94" s="185">
        <v>1</v>
      </c>
      <c r="BR94" s="185">
        <v>1.524</v>
      </c>
    </row>
    <row r="95" spans="1:70">
      <c r="A95" s="20" t="s">
        <v>3190</v>
      </c>
      <c r="B95" s="185">
        <v>11031611.6690694</v>
      </c>
      <c r="C95" s="185">
        <v>591.37191402897201</v>
      </c>
      <c r="D95" s="185">
        <v>62.853884466715002</v>
      </c>
      <c r="E95" s="185">
        <v>671.27615393917495</v>
      </c>
      <c r="F95" s="185">
        <v>2705429.1964665302</v>
      </c>
      <c r="G95" s="185">
        <v>1451567.41111024</v>
      </c>
      <c r="H95" s="185">
        <v>2.0660301064149199E-5</v>
      </c>
      <c r="I95" s="185">
        <v>7.8980747365524196E-5</v>
      </c>
      <c r="J95" s="185">
        <v>0.52302679229955096</v>
      </c>
      <c r="K95" s="185">
        <v>6458.99604510671</v>
      </c>
      <c r="L95" s="185">
        <v>1.01606288017648E-2</v>
      </c>
      <c r="M95" s="185">
        <v>94</v>
      </c>
      <c r="N95" s="185">
        <v>2034.3448484929399</v>
      </c>
      <c r="O95" s="22">
        <v>6.8620353649299505E-5</v>
      </c>
      <c r="P95" s="22">
        <v>2.93650948516345E-2</v>
      </c>
      <c r="Q95" s="22">
        <v>9.3472E-3</v>
      </c>
      <c r="R95" s="185">
        <v>1.524</v>
      </c>
      <c r="S95" s="23">
        <v>902406.84546874999</v>
      </c>
      <c r="T95" s="185">
        <v>563.22085425488206</v>
      </c>
      <c r="U95" s="186">
        <v>608.01035401992795</v>
      </c>
      <c r="V95" s="185">
        <v>0.03</v>
      </c>
      <c r="W95" s="22">
        <v>240760.29668128499</v>
      </c>
      <c r="X95" s="185">
        <v>2.9455365014964E-2</v>
      </c>
      <c r="Y95" s="185">
        <v>5.8266347618927004</v>
      </c>
      <c r="Z95" s="185">
        <v>5.8266347737278803</v>
      </c>
      <c r="AA95" s="185">
        <v>-1.18351852762544E-8</v>
      </c>
      <c r="AB95" s="185">
        <v>5.37130090298092E-5</v>
      </c>
      <c r="AC95" s="185">
        <v>611.73479892995601</v>
      </c>
      <c r="AD95" s="185">
        <v>7304.5267714927304</v>
      </c>
      <c r="AE95" s="185">
        <v>608.01035414254102</v>
      </c>
      <c r="AF95" s="25">
        <v>1.2261284609849099E-7</v>
      </c>
      <c r="AG95" s="185">
        <v>5.37564743190514E-5</v>
      </c>
      <c r="AH95" s="185">
        <v>22.699816640976199</v>
      </c>
      <c r="AI95" s="185">
        <v>0.18389103818348901</v>
      </c>
      <c r="AJ95" s="185">
        <v>84.017803364552506</v>
      </c>
      <c r="AK95" s="185">
        <v>1.2487675132673299</v>
      </c>
      <c r="AL95" s="185">
        <v>0.97535411643181102</v>
      </c>
      <c r="AM95" s="185">
        <v>591.37191398100003</v>
      </c>
      <c r="AN95" s="185">
        <v>4.7971411731850802E-8</v>
      </c>
      <c r="AO95" s="185">
        <v>4.3465289242240698E-8</v>
      </c>
      <c r="AP95" s="185">
        <v>3.0117928847256401</v>
      </c>
      <c r="AQ95" s="185">
        <v>1.2245877191459299E-4</v>
      </c>
      <c r="AR95" s="185">
        <v>2.68999698041468E-5</v>
      </c>
      <c r="AS95" s="185">
        <v>42.042868364159702</v>
      </c>
      <c r="AT95" s="185">
        <v>14.846724432714</v>
      </c>
      <c r="AU95" s="185">
        <v>2.7301795695559599</v>
      </c>
      <c r="AV95" s="185">
        <v>0.28161331516968202</v>
      </c>
      <c r="AW95" s="185">
        <v>2.7431118692853401E-2</v>
      </c>
      <c r="AX95" s="185">
        <v>0.281613303305495</v>
      </c>
      <c r="AY95" s="185">
        <v>1.18641865221036E-8</v>
      </c>
      <c r="AZ95" s="185">
        <v>1253861.7853562899</v>
      </c>
      <c r="BA95" s="185">
        <v>4.0659758689133299E-5</v>
      </c>
      <c r="BB95" s="23">
        <v>899764.10462663998</v>
      </c>
      <c r="BC95" s="23">
        <v>-2642.74084211024</v>
      </c>
      <c r="BD95" s="67">
        <v>-0.29285469800902098</v>
      </c>
      <c r="BE95" s="23">
        <v>1385496.2552316899</v>
      </c>
      <c r="BF95" s="185">
        <v>0.64941648252681605</v>
      </c>
      <c r="BG95" s="185">
        <v>1</v>
      </c>
      <c r="BH95" s="185">
        <v>0.224</v>
      </c>
      <c r="BI95" s="185">
        <v>4.5999999999999999E-2</v>
      </c>
      <c r="BJ95" s="185">
        <v>5625</v>
      </c>
      <c r="BK95" s="185">
        <v>1.04486607142134</v>
      </c>
      <c r="BL95" s="185">
        <v>28.1510597740895</v>
      </c>
      <c r="BM95" s="185">
        <v>0.89976410462664003</v>
      </c>
      <c r="BN95" s="185">
        <v>28.1510597740895</v>
      </c>
      <c r="BO95" s="185">
        <v>1.04486607142134</v>
      </c>
      <c r="BP95" s="185">
        <v>140.39738447720001</v>
      </c>
      <c r="BQ95" s="185">
        <v>1</v>
      </c>
      <c r="BR95" s="185">
        <v>1.524</v>
      </c>
    </row>
    <row r="96" spans="1:70">
      <c r="A96" s="20" t="s">
        <v>3191</v>
      </c>
      <c r="B96" s="185">
        <v>11031611.6690694</v>
      </c>
      <c r="C96" s="185">
        <v>591.37191402897201</v>
      </c>
      <c r="D96" s="185">
        <v>62.853884466715002</v>
      </c>
      <c r="E96" s="185">
        <v>671.27615393917495</v>
      </c>
      <c r="F96" s="185">
        <v>2705429.1964665302</v>
      </c>
      <c r="G96" s="185">
        <v>1451567.41111024</v>
      </c>
      <c r="H96" s="185">
        <v>2.0660301064149199E-5</v>
      </c>
      <c r="I96" s="185">
        <v>7.8980747365524196E-5</v>
      </c>
      <c r="J96" s="185">
        <v>0.52302679229955096</v>
      </c>
      <c r="K96" s="185">
        <v>6458.99604510671</v>
      </c>
      <c r="L96" s="185">
        <v>1.01606288017648E-2</v>
      </c>
      <c r="M96" s="185">
        <v>95</v>
      </c>
      <c r="N96" s="185">
        <v>2034.3448484929399</v>
      </c>
      <c r="O96" s="22">
        <v>6.8620353649299505E-5</v>
      </c>
      <c r="P96" s="22">
        <v>2.93650948516345E-2</v>
      </c>
      <c r="Q96" s="22">
        <v>9.3472E-3</v>
      </c>
      <c r="R96" s="185">
        <v>1.524</v>
      </c>
      <c r="S96" s="23">
        <v>2234220.83984375</v>
      </c>
      <c r="T96" s="185">
        <v>451.67797883511702</v>
      </c>
      <c r="U96" s="186">
        <v>562.56990555721802</v>
      </c>
      <c r="V96" s="185">
        <v>0.03</v>
      </c>
      <c r="W96" s="22">
        <v>240760.29668128499</v>
      </c>
      <c r="X96" s="185">
        <v>2.9455365014964E-2</v>
      </c>
      <c r="Y96" s="185">
        <v>5.8266347618927004</v>
      </c>
      <c r="Z96" s="185">
        <v>5.8266347737278803</v>
      </c>
      <c r="AA96" s="185">
        <v>-1.18351852762544E-8</v>
      </c>
      <c r="AB96" s="185">
        <v>5.37130090298092E-5</v>
      </c>
      <c r="AC96" s="185">
        <v>655.37636496599998</v>
      </c>
      <c r="AD96" s="185">
        <v>7304.5267714927304</v>
      </c>
      <c r="AE96" s="185">
        <v>562.56990611533399</v>
      </c>
      <c r="AF96" s="25">
        <v>5.5811597121646596E-7</v>
      </c>
      <c r="AG96" s="185">
        <v>5.3819842087507303E-5</v>
      </c>
      <c r="AH96" s="185">
        <v>22.699816640976199</v>
      </c>
      <c r="AI96" s="185">
        <v>0.18389103818348901</v>
      </c>
      <c r="AJ96" s="185">
        <v>84.116842983076907</v>
      </c>
      <c r="AK96" s="185">
        <v>3.9244068676421802</v>
      </c>
      <c r="AL96" s="185">
        <v>0.97535411643181102</v>
      </c>
      <c r="AM96" s="185">
        <v>591.37191387242694</v>
      </c>
      <c r="AN96" s="185">
        <v>1.5654438811907301E-7</v>
      </c>
      <c r="AO96" s="185">
        <v>1.06833057698062E-7</v>
      </c>
      <c r="AP96" s="185">
        <v>3.01278211677413</v>
      </c>
      <c r="AQ96" s="185">
        <v>1.2237836765751801E-4</v>
      </c>
      <c r="AR96" s="185">
        <v>2.69633375726027E-5</v>
      </c>
      <c r="AS96" s="185">
        <v>42.141907982684003</v>
      </c>
      <c r="AT96" s="185">
        <v>14.852606711465199</v>
      </c>
      <c r="AU96" s="185">
        <v>2.7312612679024002</v>
      </c>
      <c r="AV96" s="185">
        <v>0.28152084887172502</v>
      </c>
      <c r="AW96" s="185">
        <v>2.7431118692853401E-2</v>
      </c>
      <c r="AX96" s="185">
        <v>0.28152083697566699</v>
      </c>
      <c r="AY96" s="185">
        <v>1.18960586936723E-8</v>
      </c>
      <c r="AZ96" s="185">
        <v>1253861.7853562899</v>
      </c>
      <c r="BA96" s="185">
        <v>4.0619720548710601E-5</v>
      </c>
      <c r="BB96" s="23">
        <v>2213704.3248005402</v>
      </c>
      <c r="BC96" s="23">
        <v>-20516.515043206</v>
      </c>
      <c r="BD96" s="67">
        <v>-0.91828500913279798</v>
      </c>
      <c r="BE96" s="23">
        <v>2603483.7419005302</v>
      </c>
      <c r="BF96" s="185">
        <v>0.85028544222233204</v>
      </c>
      <c r="BG96" s="185">
        <v>1</v>
      </c>
      <c r="BH96" s="185">
        <v>0.11600000000000001</v>
      </c>
      <c r="BI96" s="185">
        <v>4.5999999999999999E-2</v>
      </c>
      <c r="BJ96" s="185">
        <v>5625</v>
      </c>
      <c r="BK96" s="185">
        <v>1.00785954934439</v>
      </c>
      <c r="BL96" s="185">
        <v>139.693935193855</v>
      </c>
      <c r="BM96" s="185">
        <v>2.2137043248005401</v>
      </c>
      <c r="BN96" s="185">
        <v>139.693935193855</v>
      </c>
      <c r="BO96" s="185">
        <v>1.00785954934439</v>
      </c>
      <c r="BP96" s="185">
        <v>9938.8807144364691</v>
      </c>
      <c r="BQ96" s="185">
        <v>1</v>
      </c>
      <c r="BR96" s="185">
        <v>1.524</v>
      </c>
    </row>
    <row r="97" spans="1:70">
      <c r="A97" s="20" t="s">
        <v>3192</v>
      </c>
      <c r="B97" s="185">
        <v>11066085.455535199</v>
      </c>
      <c r="C97" s="185">
        <v>591.59844217507998</v>
      </c>
      <c r="D97" s="185">
        <v>63.116059220916597</v>
      </c>
      <c r="E97" s="185">
        <v>670.70218150320602</v>
      </c>
      <c r="F97" s="185">
        <v>2704704.39286354</v>
      </c>
      <c r="G97" s="185">
        <v>1452979.60391767</v>
      </c>
      <c r="H97" s="185">
        <v>2.06764711739806E-5</v>
      </c>
      <c r="I97" s="185">
        <v>7.8893761069449804E-5</v>
      </c>
      <c r="J97" s="185">
        <v>0.52262372288993397</v>
      </c>
      <c r="K97" s="185">
        <v>6471.9652427383999</v>
      </c>
      <c r="L97" s="185">
        <v>1.01117851422936E-2</v>
      </c>
      <c r="M97" s="185">
        <v>96</v>
      </c>
      <c r="N97" s="185">
        <v>2034.3448484929399</v>
      </c>
      <c r="O97" s="22">
        <v>6.8620353649299505E-5</v>
      </c>
      <c r="P97" s="22">
        <v>2.93650948516345E-2</v>
      </c>
      <c r="Q97" s="22">
        <v>9.3472E-3</v>
      </c>
      <c r="R97" s="185">
        <v>1.524</v>
      </c>
      <c r="S97" s="23">
        <v>903157.05546874995</v>
      </c>
      <c r="T97" s="185">
        <v>563.49230128878798</v>
      </c>
      <c r="U97" s="186">
        <v>608.22920803195905</v>
      </c>
      <c r="V97" s="185">
        <v>0.03</v>
      </c>
      <c r="W97" s="22">
        <v>241025.752988174</v>
      </c>
      <c r="X97" s="185">
        <v>2.94183448568998E-2</v>
      </c>
      <c r="Y97" s="185">
        <v>5.8302997390222604</v>
      </c>
      <c r="Z97" s="185">
        <v>5.8302997498897398</v>
      </c>
      <c r="AA97" s="185">
        <v>-1.0867479360854301E-8</v>
      </c>
      <c r="AB97" s="185">
        <v>5.3476306437943699E-5</v>
      </c>
      <c r="AC97" s="185">
        <v>611.96613376691801</v>
      </c>
      <c r="AD97" s="185">
        <v>7307.9838090413796</v>
      </c>
      <c r="AE97" s="185">
        <v>608.22920815698797</v>
      </c>
      <c r="AF97" s="25">
        <v>1.2502891877375101E-7</v>
      </c>
      <c r="AG97" s="185">
        <v>5.3519447609770802E-5</v>
      </c>
      <c r="AH97" s="185">
        <v>22.690688603995799</v>
      </c>
      <c r="AI97" s="185">
        <v>0.18393271373060499</v>
      </c>
      <c r="AJ97" s="185">
        <v>83.686934397689996</v>
      </c>
      <c r="AK97" s="185">
        <v>1.2486594486156699</v>
      </c>
      <c r="AL97" s="185">
        <v>0.976989097790955</v>
      </c>
      <c r="AM97" s="185">
        <v>591.59844213369297</v>
      </c>
      <c r="AN97" s="185">
        <v>4.1386442717339398E-8</v>
      </c>
      <c r="AO97" s="185">
        <v>4.3141171827170899E-8</v>
      </c>
      <c r="AP97" s="185">
        <v>3.0098783173753199</v>
      </c>
      <c r="AQ97" s="185">
        <v>1.2157064856960001E-4</v>
      </c>
      <c r="AR97" s="185">
        <v>2.6781294390799E-5</v>
      </c>
      <c r="AS97" s="185">
        <v>41.877196549368797</v>
      </c>
      <c r="AT97" s="185">
        <v>14.836853609199499</v>
      </c>
      <c r="AU97" s="185">
        <v>2.7289827475637898</v>
      </c>
      <c r="AV97" s="185">
        <v>0.28089556981153002</v>
      </c>
      <c r="AW97" s="185">
        <v>2.73572971953456E-2</v>
      </c>
      <c r="AX97" s="185">
        <v>0.28089555815053302</v>
      </c>
      <c r="AY97" s="185">
        <v>1.16609968348058E-8</v>
      </c>
      <c r="AZ97" s="185">
        <v>1251724.78894587</v>
      </c>
      <c r="BA97" s="185">
        <v>4.0390552623938802E-5</v>
      </c>
      <c r="BB97" s="23">
        <v>896707.31832763203</v>
      </c>
      <c r="BC97" s="23">
        <v>-6449.7371411180402</v>
      </c>
      <c r="BD97" s="67">
        <v>-0.71413239835352205</v>
      </c>
      <c r="BE97" s="23">
        <v>1385496.2552316899</v>
      </c>
      <c r="BF97" s="185">
        <v>0.64721020713093103</v>
      </c>
      <c r="BG97" s="185">
        <v>1</v>
      </c>
      <c r="BH97" s="185">
        <v>0.224</v>
      </c>
      <c r="BI97" s="185">
        <v>4.5999999999999999E-2</v>
      </c>
      <c r="BJ97" s="185">
        <v>5625</v>
      </c>
      <c r="BK97" s="185">
        <v>1.0448575656194601</v>
      </c>
      <c r="BL97" s="185">
        <v>28.1061408862919</v>
      </c>
      <c r="BM97" s="185">
        <v>0.89670731832763195</v>
      </c>
      <c r="BN97" s="185">
        <v>28.1061408862919</v>
      </c>
      <c r="BO97" s="185">
        <v>1.0448575656194601</v>
      </c>
      <c r="BP97" s="185">
        <v>141.463884616738</v>
      </c>
      <c r="BQ97" s="185">
        <v>1</v>
      </c>
      <c r="BR97" s="185">
        <v>1.524</v>
      </c>
    </row>
    <row r="98" spans="1:70">
      <c r="A98" s="20" t="s">
        <v>3193</v>
      </c>
      <c r="B98" s="185">
        <v>11066085.455535199</v>
      </c>
      <c r="C98" s="185">
        <v>591.59844217507998</v>
      </c>
      <c r="D98" s="185">
        <v>63.116059220916597</v>
      </c>
      <c r="E98" s="185">
        <v>670.70218150320602</v>
      </c>
      <c r="F98" s="185">
        <v>2704704.39286354</v>
      </c>
      <c r="G98" s="185">
        <v>1452979.60391767</v>
      </c>
      <c r="H98" s="185">
        <v>2.06764711739806E-5</v>
      </c>
      <c r="I98" s="185">
        <v>7.8893761069449804E-5</v>
      </c>
      <c r="J98" s="185">
        <v>0.52262372288993397</v>
      </c>
      <c r="K98" s="185">
        <v>6471.9652427383999</v>
      </c>
      <c r="L98" s="185">
        <v>1.01117851422936E-2</v>
      </c>
      <c r="M98" s="185">
        <v>97</v>
      </c>
      <c r="N98" s="185">
        <v>2034.3448484929399</v>
      </c>
      <c r="O98" s="22">
        <v>6.8620353649299505E-5</v>
      </c>
      <c r="P98" s="22">
        <v>2.93650948516345E-2</v>
      </c>
      <c r="Q98" s="22">
        <v>9.3472E-3</v>
      </c>
      <c r="R98" s="185">
        <v>1.524</v>
      </c>
      <c r="S98" s="23">
        <v>2235652.11328125</v>
      </c>
      <c r="T98" s="185">
        <v>452.00279575601002</v>
      </c>
      <c r="U98" s="186">
        <v>562.74340227225605</v>
      </c>
      <c r="V98" s="185">
        <v>0.03</v>
      </c>
      <c r="W98" s="22">
        <v>241025.752988174</v>
      </c>
      <c r="X98" s="185">
        <v>2.94183448568998E-2</v>
      </c>
      <c r="Y98" s="185">
        <v>5.8302997390222604</v>
      </c>
      <c r="Z98" s="185">
        <v>5.8302997498897398</v>
      </c>
      <c r="AA98" s="185">
        <v>-1.0867479360854301E-8</v>
      </c>
      <c r="AB98" s="185">
        <v>5.3476306437943699E-5</v>
      </c>
      <c r="AC98" s="185">
        <v>655.68098001988301</v>
      </c>
      <c r="AD98" s="185">
        <v>7307.9838090413796</v>
      </c>
      <c r="AE98" s="185">
        <v>562.74340283345703</v>
      </c>
      <c r="AF98" s="25">
        <v>5.6120120461855496E-7</v>
      </c>
      <c r="AG98" s="185">
        <v>5.35840239752561E-5</v>
      </c>
      <c r="AH98" s="185">
        <v>22.690688603995799</v>
      </c>
      <c r="AI98" s="185">
        <v>0.18393271373060499</v>
      </c>
      <c r="AJ98" s="185">
        <v>83.787910739998495</v>
      </c>
      <c r="AK98" s="185">
        <v>3.9279110342785399</v>
      </c>
      <c r="AL98" s="185">
        <v>0.976989097790955</v>
      </c>
      <c r="AM98" s="185">
        <v>591.598442039406</v>
      </c>
      <c r="AN98" s="185">
        <v>1.35673985823814E-7</v>
      </c>
      <c r="AO98" s="185">
        <v>1.07717537312435E-7</v>
      </c>
      <c r="AP98" s="185">
        <v>3.01089125180745</v>
      </c>
      <c r="AQ98" s="185">
        <v>1.21488863894258E-4</v>
      </c>
      <c r="AR98" s="185">
        <v>2.6845870756284302E-5</v>
      </c>
      <c r="AS98" s="185">
        <v>41.978172891677303</v>
      </c>
      <c r="AT98" s="185">
        <v>14.842874475352099</v>
      </c>
      <c r="AU98" s="185">
        <v>2.73009018181423</v>
      </c>
      <c r="AV98" s="185">
        <v>0.28080106999321602</v>
      </c>
      <c r="AW98" s="185">
        <v>2.73572971953456E-2</v>
      </c>
      <c r="AX98" s="185">
        <v>0.28080105829687302</v>
      </c>
      <c r="AY98" s="185">
        <v>1.1696343171774301E-8</v>
      </c>
      <c r="AZ98" s="185">
        <v>1251724.78894587</v>
      </c>
      <c r="BA98" s="185">
        <v>4.0349801349128198E-5</v>
      </c>
      <c r="BB98" s="23">
        <v>2241215.3424167</v>
      </c>
      <c r="BC98" s="23">
        <v>5563.2291354485797</v>
      </c>
      <c r="BD98" s="67">
        <v>0.24884144999122701</v>
      </c>
      <c r="BE98" s="23">
        <v>2603483.7419005302</v>
      </c>
      <c r="BF98" s="185">
        <v>0.86085244411037598</v>
      </c>
      <c r="BG98" s="185">
        <v>1</v>
      </c>
      <c r="BH98" s="185">
        <v>0.11600000000000001</v>
      </c>
      <c r="BI98" s="185">
        <v>4.5999999999999999E-2</v>
      </c>
      <c r="BJ98" s="185">
        <v>5625</v>
      </c>
      <c r="BK98" s="185">
        <v>1.00788696635032</v>
      </c>
      <c r="BL98" s="185">
        <v>139.59564641906999</v>
      </c>
      <c r="BM98" s="185">
        <v>2.2412153424166998</v>
      </c>
      <c r="BN98" s="185">
        <v>139.59564641906999</v>
      </c>
      <c r="BO98" s="185">
        <v>1.00788696635032</v>
      </c>
      <c r="BP98" s="185">
        <v>9919.2927856323804</v>
      </c>
      <c r="BQ98" s="185">
        <v>1</v>
      </c>
      <c r="BR98" s="185">
        <v>1.524</v>
      </c>
    </row>
    <row r="99" spans="1:70">
      <c r="A99" s="20" t="s">
        <v>3194</v>
      </c>
      <c r="B99" s="185">
        <v>11100559.2420011</v>
      </c>
      <c r="C99" s="185">
        <v>591.82497032118897</v>
      </c>
      <c r="D99" s="185">
        <v>63.378233975119002</v>
      </c>
      <c r="E99" s="185">
        <v>670.12820906723402</v>
      </c>
      <c r="F99" s="185">
        <v>2703979.5892605502</v>
      </c>
      <c r="G99" s="185">
        <v>1454391.7967250999</v>
      </c>
      <c r="H99" s="185">
        <v>2.0692641283812099E-5</v>
      </c>
      <c r="I99" s="185">
        <v>7.8806774773375099E-5</v>
      </c>
      <c r="J99" s="185">
        <v>0.52222065348031699</v>
      </c>
      <c r="K99" s="185">
        <v>6484.9344403701298</v>
      </c>
      <c r="L99" s="185">
        <v>1.00629414828223E-2</v>
      </c>
      <c r="M99" s="185">
        <v>98</v>
      </c>
      <c r="N99" s="185">
        <v>2034.3448484929399</v>
      </c>
      <c r="O99" s="22">
        <v>6.8620353649299505E-5</v>
      </c>
      <c r="P99" s="22">
        <v>2.93650948516345E-2</v>
      </c>
      <c r="Q99" s="22">
        <v>9.3472E-3</v>
      </c>
      <c r="R99" s="185">
        <v>1.524</v>
      </c>
      <c r="S99" s="23">
        <v>1656234.12578125</v>
      </c>
      <c r="T99" s="185">
        <v>507.23595773091199</v>
      </c>
      <c r="U99" s="186">
        <v>589.111650633262</v>
      </c>
      <c r="V99" s="185">
        <v>0.03</v>
      </c>
      <c r="W99" s="22">
        <v>241291.795312217</v>
      </c>
      <c r="X99" s="185">
        <v>2.93812388502834E-2</v>
      </c>
      <c r="Y99" s="185">
        <v>5.8339801638063502</v>
      </c>
      <c r="Z99" s="185">
        <v>5.8339801737503301</v>
      </c>
      <c r="AA99" s="185">
        <v>-9.9439816381163804E-9</v>
      </c>
      <c r="AB99" s="185">
        <v>5.3239605589866302E-5</v>
      </c>
      <c r="AC99" s="185">
        <v>635.54882657874305</v>
      </c>
      <c r="AD99" s="185">
        <v>7311.4349003299303</v>
      </c>
      <c r="AE99" s="185">
        <v>589.111650633262</v>
      </c>
      <c r="AF99" s="25">
        <v>0</v>
      </c>
      <c r="AG99" s="185">
        <v>5.33191506792485E-5</v>
      </c>
      <c r="AH99" s="185">
        <v>22.681478657845702</v>
      </c>
      <c r="AI99" s="185">
        <v>0.18397411901316399</v>
      </c>
      <c r="AJ99" s="185">
        <v>83.413107482927103</v>
      </c>
      <c r="AK99" s="185">
        <v>2.6793955666717499</v>
      </c>
      <c r="AL99" s="185">
        <v>0.9786222824709</v>
      </c>
      <c r="AM99" s="185">
        <v>591.82497024346299</v>
      </c>
      <c r="AN99" s="185">
        <v>7.7726213021378499E-8</v>
      </c>
      <c r="AO99" s="185">
        <v>7.9545089382204394E-8</v>
      </c>
      <c r="AP99" s="185">
        <v>3.0085318904665801</v>
      </c>
      <c r="AQ99" s="185">
        <v>1.20642818944868E-4</v>
      </c>
      <c r="AR99" s="185">
        <v>2.6699347884315399E-5</v>
      </c>
      <c r="AS99" s="185">
        <v>41.768774378944201</v>
      </c>
      <c r="AT99" s="185">
        <v>14.830372589854401</v>
      </c>
      <c r="AU99" s="185">
        <v>2.7284047318554401</v>
      </c>
      <c r="AV99" s="185">
        <v>0.28012715861114301</v>
      </c>
      <c r="AW99" s="185">
        <v>2.7283433171066199E-2</v>
      </c>
      <c r="AX99" s="185">
        <v>0.28012714713447101</v>
      </c>
      <c r="AY99" s="185">
        <v>1.1476671946120101E-8</v>
      </c>
      <c r="AZ99" s="185">
        <v>1249587.7925354501</v>
      </c>
      <c r="BA99" s="185">
        <v>4.0100229393333199E-5</v>
      </c>
      <c r="BB99" s="23">
        <v>1661082.45464587</v>
      </c>
      <c r="BC99" s="23">
        <v>4848.3288646182</v>
      </c>
      <c r="BD99" s="67">
        <v>0.292732095610651</v>
      </c>
      <c r="BE99" s="23">
        <v>1988969.46476225</v>
      </c>
      <c r="BF99" s="185">
        <v>0.83514728811808303</v>
      </c>
      <c r="BG99" s="185">
        <v>1</v>
      </c>
      <c r="BH99" s="185">
        <v>0.156</v>
      </c>
      <c r="BI99" s="185">
        <v>4.5999999999999999E-2</v>
      </c>
      <c r="BJ99" s="185">
        <v>5625</v>
      </c>
      <c r="BK99" s="185">
        <v>1.0323038741733901</v>
      </c>
      <c r="BL99" s="185">
        <v>84.589012590276894</v>
      </c>
      <c r="BM99" s="185">
        <v>1.66108245464587</v>
      </c>
      <c r="BN99" s="185">
        <v>84.589012590276894</v>
      </c>
      <c r="BO99" s="185">
        <v>1.0323038741733901</v>
      </c>
      <c r="BP99" s="185">
        <v>1988.18004377587</v>
      </c>
      <c r="BQ99" s="185">
        <v>1</v>
      </c>
      <c r="BR99" s="185">
        <v>1.524</v>
      </c>
    </row>
    <row r="100" spans="1:70">
      <c r="A100" s="20" t="s">
        <v>3195</v>
      </c>
      <c r="B100" s="185">
        <v>10962664.096137701</v>
      </c>
      <c r="C100" s="185">
        <v>590.91885773675403</v>
      </c>
      <c r="D100" s="185">
        <v>62.329534958311001</v>
      </c>
      <c r="E100" s="185">
        <v>672.42409881111701</v>
      </c>
      <c r="F100" s="185">
        <v>2706878.8036725</v>
      </c>
      <c r="G100" s="185">
        <v>1448743.0254953799</v>
      </c>
      <c r="H100" s="185">
        <v>2.0627960844486401E-5</v>
      </c>
      <c r="I100" s="185">
        <v>7.9154719957673402E-5</v>
      </c>
      <c r="J100" s="185">
        <v>0.52383293111878604</v>
      </c>
      <c r="K100" s="185">
        <v>6433.0576498432902</v>
      </c>
      <c r="L100" s="185">
        <v>1.0258316120707199E-2</v>
      </c>
      <c r="M100" s="185">
        <v>99</v>
      </c>
      <c r="N100" s="185">
        <v>4068.6896969858799</v>
      </c>
      <c r="O100" s="22">
        <v>6.8620353649299505E-5</v>
      </c>
      <c r="P100" s="22">
        <v>2.93650948516345E-2</v>
      </c>
      <c r="Q100" s="22">
        <v>9.3472E-3</v>
      </c>
      <c r="R100" s="185">
        <v>1.524</v>
      </c>
      <c r="S100" s="23">
        <v>2919254.4310937501</v>
      </c>
      <c r="T100" s="185">
        <v>507.70933491723503</v>
      </c>
      <c r="U100" s="186">
        <v>580.44767040070496</v>
      </c>
      <c r="V100" s="185">
        <v>0.03</v>
      </c>
      <c r="W100" s="22">
        <v>480462.26878198498</v>
      </c>
      <c r="X100" s="185">
        <v>2.2025520592233502E-2</v>
      </c>
      <c r="Y100" s="185">
        <v>6.7380915735687399</v>
      </c>
      <c r="Z100" s="185">
        <v>6.7380916019165999</v>
      </c>
      <c r="AA100" s="185">
        <v>-2.8347860059341201E-8</v>
      </c>
      <c r="AB100" s="185">
        <v>1.8161648258494202E-5</v>
      </c>
      <c r="AC100" s="185">
        <v>632.09177314432497</v>
      </c>
      <c r="AD100" s="185">
        <v>12605.1317591428</v>
      </c>
      <c r="AE100" s="185">
        <v>580.44767040070496</v>
      </c>
      <c r="AF100" s="25">
        <v>0</v>
      </c>
      <c r="AG100" s="185">
        <v>1.8206100259850099E-5</v>
      </c>
      <c r="AH100" s="185">
        <v>67.780077940289701</v>
      </c>
      <c r="AI100" s="185">
        <v>0.31748952211616899</v>
      </c>
      <c r="AJ100" s="185">
        <v>49.103537443421402</v>
      </c>
      <c r="AK100" s="185">
        <v>2.75711876527278</v>
      </c>
      <c r="AL100" s="185">
        <v>0.972078780265621</v>
      </c>
      <c r="AM100" s="185">
        <v>590.91885773465401</v>
      </c>
      <c r="AN100" s="185">
        <v>2.0999095795559701E-9</v>
      </c>
      <c r="AO100" s="185">
        <v>4.4452001355870699E-8</v>
      </c>
      <c r="AP100" s="185">
        <v>4.4480749983961996</v>
      </c>
      <c r="AQ100" s="185">
        <v>5.71105483981217E-5</v>
      </c>
      <c r="AR100" s="185">
        <v>9.1252761306029699E-6</v>
      </c>
      <c r="AS100" s="185">
        <v>24.6117143026385</v>
      </c>
      <c r="AT100" s="185">
        <v>12.966112603797299</v>
      </c>
      <c r="AU100" s="185">
        <v>4.1166048942840296</v>
      </c>
      <c r="AV100" s="185">
        <v>0.33147010411217298</v>
      </c>
      <c r="AW100" s="185">
        <v>9.2435240960315607E-3</v>
      </c>
      <c r="AX100" s="185">
        <v>0.33147009664231802</v>
      </c>
      <c r="AY100" s="185">
        <v>7.4698550678320397E-9</v>
      </c>
      <c r="AZ100" s="185">
        <v>1258135.77817712</v>
      </c>
      <c r="BA100" s="185">
        <v>1.2839385221407801E-5</v>
      </c>
      <c r="BB100" s="23">
        <v>2928989.8860399001</v>
      </c>
      <c r="BC100" s="23">
        <v>9735.4549461505394</v>
      </c>
      <c r="BD100" s="67">
        <v>0.33349114220588799</v>
      </c>
      <c r="BE100" s="23">
        <v>3141972.3820827999</v>
      </c>
      <c r="BF100" s="185">
        <v>0.93221375933873896</v>
      </c>
      <c r="BG100" s="185">
        <v>1</v>
      </c>
      <c r="BH100" s="185">
        <v>5.3999999999999999E-2</v>
      </c>
      <c r="BI100" s="185">
        <v>4.5999999999999999E-2</v>
      </c>
      <c r="BJ100" s="185">
        <v>5625</v>
      </c>
      <c r="BK100" s="185">
        <v>1.0330069818354499</v>
      </c>
      <c r="BL100" s="185">
        <v>83.209522819519094</v>
      </c>
      <c r="BM100" s="185">
        <v>2.9289898860399002</v>
      </c>
      <c r="BN100" s="185">
        <v>83.209522819519094</v>
      </c>
      <c r="BO100" s="185">
        <v>1.0330069818354499</v>
      </c>
      <c r="BP100" s="185">
        <v>1867.0628622905399</v>
      </c>
      <c r="BQ100" s="185">
        <v>1</v>
      </c>
      <c r="BR100" s="185">
        <v>1.524</v>
      </c>
    </row>
    <row r="101" spans="1:70">
      <c r="A101" s="20" t="s">
        <v>3196</v>
      </c>
      <c r="B101" s="185">
        <v>11066085.455535199</v>
      </c>
      <c r="C101" s="185">
        <v>591.59844217507998</v>
      </c>
      <c r="D101" s="185">
        <v>63.116059220916597</v>
      </c>
      <c r="E101" s="185">
        <v>670.70218150320602</v>
      </c>
      <c r="F101" s="185">
        <v>2704704.39286354</v>
      </c>
      <c r="G101" s="185">
        <v>1452979.60391767</v>
      </c>
      <c r="H101" s="185">
        <v>2.06764711739806E-5</v>
      </c>
      <c r="I101" s="185">
        <v>7.8893761069449804E-5</v>
      </c>
      <c r="J101" s="185">
        <v>0.52262372288993397</v>
      </c>
      <c r="K101" s="185">
        <v>6471.9652427383999</v>
      </c>
      <c r="L101" s="185">
        <v>1.01117851422936E-2</v>
      </c>
      <c r="M101" s="185">
        <v>100</v>
      </c>
      <c r="N101" s="185">
        <v>4068.6896969858799</v>
      </c>
      <c r="O101" s="22">
        <v>6.8620353649299505E-5</v>
      </c>
      <c r="P101" s="22">
        <v>2.93650948516345E-2</v>
      </c>
      <c r="Q101" s="22">
        <v>9.3472E-3</v>
      </c>
      <c r="R101" s="185">
        <v>1.524</v>
      </c>
      <c r="S101" s="23">
        <v>1632654.23828125</v>
      </c>
      <c r="T101" s="185">
        <v>563.49230128878798</v>
      </c>
      <c r="U101" s="186">
        <v>603.92818116126602</v>
      </c>
      <c r="V101" s="185">
        <v>0.03</v>
      </c>
      <c r="W101" s="22">
        <v>482051.50597634801</v>
      </c>
      <c r="X101" s="185">
        <v>2.19536601587824E-2</v>
      </c>
      <c r="Y101" s="185">
        <v>6.7491103875770904</v>
      </c>
      <c r="Z101" s="185">
        <v>6.7491104089474598</v>
      </c>
      <c r="AA101" s="185">
        <v>-2.1370364144956999E-8</v>
      </c>
      <c r="AB101" s="185">
        <v>1.7914830751301099E-5</v>
      </c>
      <c r="AC101" s="185">
        <v>611.38647271163995</v>
      </c>
      <c r="AD101" s="185">
        <v>12626.1784584409</v>
      </c>
      <c r="AE101" s="185">
        <v>603.92818128023896</v>
      </c>
      <c r="AF101" s="25">
        <v>1.1897236618096901E-7</v>
      </c>
      <c r="AG101" s="185">
        <v>1.7939704024274099E-5</v>
      </c>
      <c r="AH101" s="185">
        <v>67.732385190806497</v>
      </c>
      <c r="AI101" s="185">
        <v>0.31778494980171201</v>
      </c>
      <c r="AJ101" s="185">
        <v>48.465830302571</v>
      </c>
      <c r="AK101" s="185">
        <v>1.32396061791812</v>
      </c>
      <c r="AL101" s="185">
        <v>0.976989097790955</v>
      </c>
      <c r="AM101" s="185">
        <v>591.59844216594797</v>
      </c>
      <c r="AN101" s="185">
        <v>9.1316678663133594E-9</v>
      </c>
      <c r="AO101" s="185">
        <v>2.4873272973012999E-8</v>
      </c>
      <c r="AP101" s="185">
        <v>4.4278837697054101</v>
      </c>
      <c r="AQ101" s="185">
        <v>5.61738494323843E-5</v>
      </c>
      <c r="AR101" s="185">
        <v>8.9822886486235694E-6</v>
      </c>
      <c r="AS101" s="185">
        <v>24.2665139170552</v>
      </c>
      <c r="AT101" s="185">
        <v>12.8954868594394</v>
      </c>
      <c r="AU101" s="185">
        <v>4.0979916442955799</v>
      </c>
      <c r="AV101" s="185">
        <v>0.32989212540982898</v>
      </c>
      <c r="AW101" s="185">
        <v>9.1648317117113895E-3</v>
      </c>
      <c r="AX101" s="185">
        <v>0.32989212212628699</v>
      </c>
      <c r="AY101" s="185">
        <v>3.2835421048815802E-9</v>
      </c>
      <c r="AZ101" s="185">
        <v>1251724.78894587</v>
      </c>
      <c r="BA101" s="185">
        <v>1.26863875282168E-5</v>
      </c>
      <c r="BB101" s="23">
        <v>1646014.03678579</v>
      </c>
      <c r="BC101" s="23">
        <v>13359.7985045388</v>
      </c>
      <c r="BD101" s="67">
        <v>0.81828706846117905</v>
      </c>
      <c r="BE101" s="23">
        <v>1832501.76380712</v>
      </c>
      <c r="BF101" s="185">
        <v>0.89823326192391095</v>
      </c>
      <c r="BG101" s="185">
        <v>1</v>
      </c>
      <c r="BH101" s="185">
        <v>0.104</v>
      </c>
      <c r="BI101" s="185">
        <v>4.5999999999999999E-2</v>
      </c>
      <c r="BJ101" s="185">
        <v>5625</v>
      </c>
      <c r="BK101" s="185">
        <v>1.0448575656194601</v>
      </c>
      <c r="BL101" s="185">
        <v>28.1061408862919</v>
      </c>
      <c r="BM101" s="185">
        <v>1.6460140367857901</v>
      </c>
      <c r="BN101" s="185">
        <v>28.1061408862919</v>
      </c>
      <c r="BO101" s="185">
        <v>1.0448575656194601</v>
      </c>
      <c r="BP101" s="185">
        <v>141.463884616738</v>
      </c>
      <c r="BQ101" s="185">
        <v>1</v>
      </c>
      <c r="BR101" s="185">
        <v>1.524</v>
      </c>
    </row>
    <row r="102" spans="1:70">
      <c r="A102" s="20" t="s">
        <v>3197</v>
      </c>
      <c r="B102" s="185">
        <v>11066085.455535199</v>
      </c>
      <c r="C102" s="185">
        <v>591.59844217507998</v>
      </c>
      <c r="D102" s="185">
        <v>63.116059220916597</v>
      </c>
      <c r="E102" s="185">
        <v>670.70218150320602</v>
      </c>
      <c r="F102" s="185">
        <v>2704704.39286354</v>
      </c>
      <c r="G102" s="185">
        <v>1452979.60391767</v>
      </c>
      <c r="H102" s="185">
        <v>2.06764711739806E-5</v>
      </c>
      <c r="I102" s="185">
        <v>7.8893761069449804E-5</v>
      </c>
      <c r="J102" s="185">
        <v>0.52262372288993397</v>
      </c>
      <c r="K102" s="185">
        <v>6471.9652427383999</v>
      </c>
      <c r="L102" s="185">
        <v>1.01117851422936E-2</v>
      </c>
      <c r="M102" s="185">
        <v>101</v>
      </c>
      <c r="N102" s="185">
        <v>4068.6896969858799</v>
      </c>
      <c r="O102" s="22">
        <v>6.8620353649299505E-5</v>
      </c>
      <c r="P102" s="22">
        <v>2.93650948516345E-2</v>
      </c>
      <c r="Q102" s="22">
        <v>9.3472E-3</v>
      </c>
      <c r="R102" s="185">
        <v>1.524</v>
      </c>
      <c r="S102" s="23">
        <v>2935930.3117187498</v>
      </c>
      <c r="T102" s="185">
        <v>508.03105271669699</v>
      </c>
      <c r="U102" s="186">
        <v>580.74511710034994</v>
      </c>
      <c r="V102" s="185">
        <v>0.03</v>
      </c>
      <c r="W102" s="22">
        <v>482051.50597634801</v>
      </c>
      <c r="X102" s="185">
        <v>2.19536601587824E-2</v>
      </c>
      <c r="Y102" s="185">
        <v>6.7491103875770904</v>
      </c>
      <c r="Z102" s="185">
        <v>6.7491104089474598</v>
      </c>
      <c r="AA102" s="185">
        <v>-2.1370364144956999E-8</v>
      </c>
      <c r="AB102" s="185">
        <v>1.7914830751301099E-5</v>
      </c>
      <c r="AC102" s="185">
        <v>633.08416965998401</v>
      </c>
      <c r="AD102" s="185">
        <v>12626.1784584409</v>
      </c>
      <c r="AE102" s="185">
        <v>580.74511710034994</v>
      </c>
      <c r="AF102" s="25">
        <v>0</v>
      </c>
      <c r="AG102" s="185">
        <v>1.79594840464509E-5</v>
      </c>
      <c r="AH102" s="185">
        <v>67.732385190806497</v>
      </c>
      <c r="AI102" s="185">
        <v>0.31778494980171201</v>
      </c>
      <c r="AJ102" s="185">
        <v>48.5192679287941</v>
      </c>
      <c r="AK102" s="185">
        <v>2.77518002679696</v>
      </c>
      <c r="AL102" s="185">
        <v>0.976989097790955</v>
      </c>
      <c r="AM102" s="185">
        <v>591.59844215531405</v>
      </c>
      <c r="AN102" s="185">
        <v>1.9765593606280199E-8</v>
      </c>
      <c r="AO102" s="185">
        <v>4.4653295149790399E-8</v>
      </c>
      <c r="AP102" s="185">
        <v>4.4311367375318103</v>
      </c>
      <c r="AQ102" s="185">
        <v>5.6091403476604499E-5</v>
      </c>
      <c r="AR102" s="185">
        <v>9.0020686708003502E-6</v>
      </c>
      <c r="AS102" s="185">
        <v>24.3199515432783</v>
      </c>
      <c r="AT102" s="185">
        <v>12.906485323160499</v>
      </c>
      <c r="AU102" s="185">
        <v>4.1014867905370904</v>
      </c>
      <c r="AV102" s="185">
        <v>0.329649946994722</v>
      </c>
      <c r="AW102" s="185">
        <v>9.1648317117113895E-3</v>
      </c>
      <c r="AX102" s="185">
        <v>0.329649943082167</v>
      </c>
      <c r="AY102" s="185">
        <v>3.9125550022056602E-9</v>
      </c>
      <c r="AZ102" s="185">
        <v>1251724.78894587</v>
      </c>
      <c r="BA102" s="185">
        <v>1.2658468198805301E-5</v>
      </c>
      <c r="BB102" s="23">
        <v>2961494.4958949401</v>
      </c>
      <c r="BC102" s="23">
        <v>25564.1841761949</v>
      </c>
      <c r="BD102" s="67">
        <v>0.87073538749048796</v>
      </c>
      <c r="BE102" s="23">
        <v>3154590.7450630502</v>
      </c>
      <c r="BF102" s="185">
        <v>0.93878881136315295</v>
      </c>
      <c r="BG102" s="185">
        <v>1</v>
      </c>
      <c r="BH102" s="185">
        <v>5.3999999999999999E-2</v>
      </c>
      <c r="BI102" s="185">
        <v>4.5999999999999999E-2</v>
      </c>
      <c r="BJ102" s="185">
        <v>5625</v>
      </c>
      <c r="BK102" s="185">
        <v>1.0328252586180799</v>
      </c>
      <c r="BL102" s="185">
        <v>83.567389458382905</v>
      </c>
      <c r="BM102" s="185">
        <v>2.9614944958949398</v>
      </c>
      <c r="BN102" s="185">
        <v>83.567389458382905</v>
      </c>
      <c r="BO102" s="185">
        <v>1.0328252586180799</v>
      </c>
      <c r="BP102" s="185">
        <v>1898.11742421841</v>
      </c>
      <c r="BQ102" s="185">
        <v>1</v>
      </c>
      <c r="BR102" s="185">
        <v>1.524</v>
      </c>
    </row>
    <row r="103" spans="1:70">
      <c r="A103" s="20" t="s">
        <v>3198</v>
      </c>
      <c r="B103" s="185">
        <v>11100559.2420011</v>
      </c>
      <c r="C103" s="185">
        <v>591.82497032118897</v>
      </c>
      <c r="D103" s="185">
        <v>63.378233975119002</v>
      </c>
      <c r="E103" s="185">
        <v>670.12820906723402</v>
      </c>
      <c r="F103" s="185">
        <v>2703979.5892605502</v>
      </c>
      <c r="G103" s="185">
        <v>1454391.7967250999</v>
      </c>
      <c r="H103" s="185">
        <v>2.0692641283812099E-5</v>
      </c>
      <c r="I103" s="185">
        <v>7.8806774773375099E-5</v>
      </c>
      <c r="J103" s="185">
        <v>0.52222065348031699</v>
      </c>
      <c r="K103" s="185">
        <v>6484.9344403701298</v>
      </c>
      <c r="L103" s="185">
        <v>1.00629414828223E-2</v>
      </c>
      <c r="M103" s="185">
        <v>102</v>
      </c>
      <c r="N103" s="185">
        <v>4068.6896969858799</v>
      </c>
      <c r="O103" s="22">
        <v>6.8620353649299505E-5</v>
      </c>
      <c r="P103" s="22">
        <v>2.93650948516345E-2</v>
      </c>
      <c r="Q103" s="22">
        <v>9.3472E-3</v>
      </c>
      <c r="R103" s="185">
        <v>1.524</v>
      </c>
      <c r="S103" s="23">
        <v>1651710.89234375</v>
      </c>
      <c r="T103" s="185">
        <v>563.20065007780795</v>
      </c>
      <c r="U103" s="186">
        <v>604.02669383572504</v>
      </c>
      <c r="V103" s="185">
        <v>0.03</v>
      </c>
      <c r="W103" s="22">
        <v>482583.590624434</v>
      </c>
      <c r="X103" s="185">
        <v>2.19295914946466E-2</v>
      </c>
      <c r="Y103" s="185">
        <v>6.7528130904714203</v>
      </c>
      <c r="Z103" s="185">
        <v>6.7528131097325703</v>
      </c>
      <c r="AA103" s="185">
        <v>-1.9261148231919401E-8</v>
      </c>
      <c r="AB103" s="185">
        <v>1.7832588998666498E-5</v>
      </c>
      <c r="AC103" s="185">
        <v>611.873186071237</v>
      </c>
      <c r="AD103" s="185">
        <v>12633.1843058634</v>
      </c>
      <c r="AE103" s="185">
        <v>604.02669383572504</v>
      </c>
      <c r="AF103" s="25">
        <v>0</v>
      </c>
      <c r="AG103" s="185">
        <v>1.78575288621423E-5</v>
      </c>
      <c r="AH103" s="185">
        <v>67.716077459586799</v>
      </c>
      <c r="AI103" s="185">
        <v>0.31788273911831899</v>
      </c>
      <c r="AJ103" s="185">
        <v>48.270595122115601</v>
      </c>
      <c r="AK103" s="185">
        <v>1.34091956530876</v>
      </c>
      <c r="AL103" s="185">
        <v>0.9786222824709</v>
      </c>
      <c r="AM103" s="185">
        <v>591.82497031317098</v>
      </c>
      <c r="AN103" s="185">
        <v>8.0177642303169705E-9</v>
      </c>
      <c r="AO103" s="185">
        <v>2.4939863475808701E-8</v>
      </c>
      <c r="AP103" s="185">
        <v>4.4221492918893999</v>
      </c>
      <c r="AQ103" s="185">
        <v>5.5839807773202302E-5</v>
      </c>
      <c r="AR103" s="185">
        <v>8.9412343628090697E-6</v>
      </c>
      <c r="AS103" s="185">
        <v>24.169004969891802</v>
      </c>
      <c r="AT103" s="185">
        <v>12.8753551294333</v>
      </c>
      <c r="AU103" s="185">
        <v>4.0928531556653498</v>
      </c>
      <c r="AV103" s="185">
        <v>0.32929613622405401</v>
      </c>
      <c r="AW103" s="185">
        <v>9.1385772832399698E-3</v>
      </c>
      <c r="AX103" s="185">
        <v>0.32929613404793401</v>
      </c>
      <c r="AY103" s="185">
        <v>2.1761200064141001E-9</v>
      </c>
      <c r="AZ103" s="185">
        <v>1249587.7925354501</v>
      </c>
      <c r="BA103" s="185">
        <v>1.26273004567298E-5</v>
      </c>
      <c r="BB103" s="23">
        <v>1653896.1311421699</v>
      </c>
      <c r="BC103" s="23">
        <v>2185.2387984185498</v>
      </c>
      <c r="BD103" s="67">
        <v>0.13230153100932401</v>
      </c>
      <c r="BE103" s="23">
        <v>1868148.63922634</v>
      </c>
      <c r="BF103" s="185">
        <v>0.885312922331009</v>
      </c>
      <c r="BG103" s="185">
        <v>1</v>
      </c>
      <c r="BH103" s="185">
        <v>0.106</v>
      </c>
      <c r="BI103" s="185">
        <v>4.5999999999999999E-2</v>
      </c>
      <c r="BJ103" s="185">
        <v>5625</v>
      </c>
      <c r="BK103" s="185">
        <v>1.0449538257886899</v>
      </c>
      <c r="BL103" s="185">
        <v>28.6243202433809</v>
      </c>
      <c r="BM103" s="185">
        <v>1.65389613114217</v>
      </c>
      <c r="BN103" s="185">
        <v>28.6243202433809</v>
      </c>
      <c r="BO103" s="185">
        <v>1.0449538257886899</v>
      </c>
      <c r="BP103" s="185">
        <v>129.406089925153</v>
      </c>
      <c r="BQ103" s="185">
        <v>1</v>
      </c>
      <c r="BR103" s="185">
        <v>1.524</v>
      </c>
    </row>
    <row r="104" spans="1:70">
      <c r="A104" s="20" t="s">
        <v>3199</v>
      </c>
      <c r="B104" s="185">
        <v>12065825.263044599</v>
      </c>
      <c r="C104" s="185">
        <v>598.16775841223</v>
      </c>
      <c r="D104" s="185">
        <v>70.719127092772794</v>
      </c>
      <c r="E104" s="185">
        <v>654.056980860061</v>
      </c>
      <c r="F104" s="185">
        <v>2683685.08837691</v>
      </c>
      <c r="G104" s="185">
        <v>1493933.1953330799</v>
      </c>
      <c r="H104" s="185">
        <v>2.11454043590923E-5</v>
      </c>
      <c r="I104" s="185">
        <v>7.6371158483287804E-5</v>
      </c>
      <c r="J104" s="185">
        <v>0.51093471001103696</v>
      </c>
      <c r="K104" s="185">
        <v>6848.0719740579098</v>
      </c>
      <c r="L104" s="185">
        <v>8.69531901762856E-3</v>
      </c>
      <c r="M104" s="185">
        <v>103</v>
      </c>
      <c r="N104" s="185">
        <v>2305.590828292</v>
      </c>
      <c r="O104" s="22">
        <v>2.8502295699234199E-6</v>
      </c>
      <c r="P104" s="22">
        <v>5.98473400508856E-3</v>
      </c>
      <c r="Q104" s="22">
        <v>1.905E-3</v>
      </c>
      <c r="R104" s="185">
        <v>0.15240000000000001</v>
      </c>
      <c r="S104" s="23">
        <v>3857058.69140625</v>
      </c>
      <c r="T104" s="185">
        <v>509.74524427840402</v>
      </c>
      <c r="U104" s="186">
        <v>587.91804533710604</v>
      </c>
      <c r="V104" s="185">
        <v>0.03</v>
      </c>
      <c r="W104" s="22">
        <v>57510.591892584504</v>
      </c>
      <c r="X104" s="185">
        <v>3.9249802747889001E-2</v>
      </c>
      <c r="Y104" s="185">
        <v>5.0475573345957896</v>
      </c>
      <c r="Z104" s="185">
        <v>5.04755734622014</v>
      </c>
      <c r="AA104" s="185">
        <v>-1.1624356588413301E-8</v>
      </c>
      <c r="AB104" s="185">
        <v>2.6167991399821499E-5</v>
      </c>
      <c r="AC104" s="185">
        <v>672.88181022482502</v>
      </c>
      <c r="AD104" s="185">
        <v>2014.1489646177099</v>
      </c>
      <c r="AE104" s="185">
        <v>587.91804608802101</v>
      </c>
      <c r="AF104" s="25">
        <v>7.5091566031915104E-7</v>
      </c>
      <c r="AG104" s="185">
        <v>2.6256109989475201E-5</v>
      </c>
      <c r="AH104" s="185">
        <v>39.874603525074001</v>
      </c>
      <c r="AI104" s="185">
        <v>0.246910976061682</v>
      </c>
      <c r="AJ104" s="185">
        <v>55.520962467391399</v>
      </c>
      <c r="AK104" s="185">
        <v>4.7548810398985299</v>
      </c>
      <c r="AL104" s="185">
        <v>1.0236047381170099</v>
      </c>
      <c r="AM104" s="185">
        <v>598.16775841007995</v>
      </c>
      <c r="AN104" s="185">
        <v>2.1499317881534799E-9</v>
      </c>
      <c r="AO104" s="185">
        <v>8.8118589653708306E-8</v>
      </c>
      <c r="AP104" s="185">
        <v>3.6370449753200398</v>
      </c>
      <c r="AQ104" s="185">
        <v>6.4717157992054603E-5</v>
      </c>
      <c r="AR104" s="185">
        <v>1.31721142895645E-5</v>
      </c>
      <c r="AS104" s="185">
        <v>27.853648669976302</v>
      </c>
      <c r="AT104" s="185">
        <v>13.584819846406599</v>
      </c>
      <c r="AU104" s="185">
        <v>3.3542411278983599</v>
      </c>
      <c r="AV104" s="185">
        <v>0.28280384742168102</v>
      </c>
      <c r="AW104" s="185">
        <v>1.4145212846796E-2</v>
      </c>
      <c r="AX104" s="185">
        <v>0.28280383728853298</v>
      </c>
      <c r="AY104" s="185">
        <v>1.01331482094125E-8</v>
      </c>
      <c r="AZ104" s="185">
        <v>1189751.8930438301</v>
      </c>
      <c r="BA104" s="185">
        <v>1.77938844394851E-5</v>
      </c>
      <c r="BB104" s="23">
        <v>3853618.8854156001</v>
      </c>
      <c r="BC104" s="23">
        <v>-3439.8059906465901</v>
      </c>
      <c r="BD104" s="67">
        <v>-8.9182101333087793E-2</v>
      </c>
      <c r="BE104" s="23">
        <v>3217681.8</v>
      </c>
      <c r="BF104" s="185">
        <v>1.1976382765429501</v>
      </c>
      <c r="BG104" s="185">
        <v>1</v>
      </c>
      <c r="BH104" s="185">
        <v>-2.1000000000000001E-2</v>
      </c>
      <c r="BI104" s="185">
        <v>4.5999999999999999E-2</v>
      </c>
      <c r="BJ104" s="185">
        <v>5625</v>
      </c>
      <c r="BK104" s="185">
        <v>1.03031973292028</v>
      </c>
      <c r="BL104" s="185">
        <v>88.422514133825999</v>
      </c>
      <c r="BM104" s="185">
        <v>3.8536188854155999</v>
      </c>
      <c r="BN104" s="185">
        <v>88.422514133825999</v>
      </c>
      <c r="BO104" s="185">
        <v>1.03031973292028</v>
      </c>
      <c r="BP104" s="185">
        <v>2344.73987504058</v>
      </c>
      <c r="BQ104" s="185">
        <v>1</v>
      </c>
      <c r="BR104" s="185">
        <v>0.15240000000000001</v>
      </c>
    </row>
    <row r="105" spans="1:70">
      <c r="A105" s="20" t="s">
        <v>3200</v>
      </c>
      <c r="B105" s="185">
        <v>12065825.263044599</v>
      </c>
      <c r="C105" s="185">
        <v>598.16775841223</v>
      </c>
      <c r="D105" s="185">
        <v>70.719127092772794</v>
      </c>
      <c r="E105" s="185">
        <v>654.056980860061</v>
      </c>
      <c r="F105" s="185">
        <v>2683685.08837691</v>
      </c>
      <c r="G105" s="185">
        <v>1493933.1953330799</v>
      </c>
      <c r="H105" s="185">
        <v>2.11454043590923E-5</v>
      </c>
      <c r="I105" s="185">
        <v>7.6371158483287804E-5</v>
      </c>
      <c r="J105" s="185">
        <v>0.51093471001103696</v>
      </c>
      <c r="K105" s="185">
        <v>6848.0719740579098</v>
      </c>
      <c r="L105" s="185">
        <v>8.69531901762856E-3</v>
      </c>
      <c r="M105" s="185">
        <v>104</v>
      </c>
      <c r="N105" s="185">
        <v>2359.8400242518101</v>
      </c>
      <c r="O105" s="22">
        <v>2.8502295699234199E-6</v>
      </c>
      <c r="P105" s="22">
        <v>5.98473400508856E-3</v>
      </c>
      <c r="Q105" s="22">
        <v>1.905E-3</v>
      </c>
      <c r="R105" s="185">
        <v>0.15240000000000001</v>
      </c>
      <c r="S105" s="23">
        <v>4020291.50390625</v>
      </c>
      <c r="T105" s="185">
        <v>505.32839124330701</v>
      </c>
      <c r="U105" s="186">
        <v>584.93637846397996</v>
      </c>
      <c r="V105" s="185">
        <v>0.03</v>
      </c>
      <c r="W105" s="22">
        <v>58863.782290057097</v>
      </c>
      <c r="X105" s="185">
        <v>3.8799010040635601E-2</v>
      </c>
      <c r="Y105" s="185">
        <v>5.0767955918201002</v>
      </c>
      <c r="Z105" s="185">
        <v>5.0767956483501004</v>
      </c>
      <c r="AA105" s="185">
        <v>-5.6530007341848399E-8</v>
      </c>
      <c r="AB105" s="185">
        <v>2.5268913480376799E-5</v>
      </c>
      <c r="AC105" s="185">
        <v>675.24857522808804</v>
      </c>
      <c r="AD105" s="185">
        <v>2049.6678894582801</v>
      </c>
      <c r="AE105" s="185">
        <v>584.93637846397996</v>
      </c>
      <c r="AF105" s="25">
        <v>0</v>
      </c>
      <c r="AG105" s="185">
        <v>2.5358730315379799E-5</v>
      </c>
      <c r="AH105" s="185">
        <v>41.293357663586598</v>
      </c>
      <c r="AI105" s="185">
        <v>0.251265178533847</v>
      </c>
      <c r="AJ105" s="185">
        <v>54.569002881749199</v>
      </c>
      <c r="AK105" s="185">
        <v>4.9190398141274301</v>
      </c>
      <c r="AL105" s="185">
        <v>1.0236047381170099</v>
      </c>
      <c r="AM105" s="185">
        <v>598.16775826228297</v>
      </c>
      <c r="AN105" s="185">
        <v>1.4994702723924999E-7</v>
      </c>
      <c r="AO105" s="185">
        <v>8.9816835002942301E-8</v>
      </c>
      <c r="AP105" s="185">
        <v>3.6765923925159001</v>
      </c>
      <c r="AQ105" s="185">
        <v>6.3332380432550299E-5</v>
      </c>
      <c r="AR105" s="185">
        <v>1.27242735751914E-5</v>
      </c>
      <c r="AS105" s="185">
        <v>27.381139069556099</v>
      </c>
      <c r="AT105" s="185">
        <v>13.4992721062158</v>
      </c>
      <c r="AU105" s="185">
        <v>3.3918970158452999</v>
      </c>
      <c r="AV105" s="185">
        <v>0.28469537667060102</v>
      </c>
      <c r="AW105" s="185">
        <v>1.3659212666572501E-2</v>
      </c>
      <c r="AX105" s="185">
        <v>0.28469536409697099</v>
      </c>
      <c r="AY105" s="185">
        <v>1.25736293044021E-8</v>
      </c>
      <c r="AZ105" s="185">
        <v>1189751.8930438301</v>
      </c>
      <c r="BA105" s="185">
        <v>1.72258367725153E-5</v>
      </c>
      <c r="BB105" s="23">
        <v>4057414.8030130402</v>
      </c>
      <c r="BC105" s="23">
        <v>37123.299106785598</v>
      </c>
      <c r="BD105" s="67">
        <v>0.92339819315876304</v>
      </c>
      <c r="BE105" s="23">
        <v>3438503.1</v>
      </c>
      <c r="BF105" s="185">
        <v>1.1799945165130199</v>
      </c>
      <c r="BG105" s="185">
        <v>1</v>
      </c>
      <c r="BH105" s="185">
        <v>-2.1000000000000001E-2</v>
      </c>
      <c r="BI105" s="185">
        <v>4.5999999999999999E-2</v>
      </c>
      <c r="BJ105" s="185">
        <v>5625</v>
      </c>
      <c r="BK105" s="185">
        <v>1.02800228371192</v>
      </c>
      <c r="BL105" s="185">
        <v>92.839367168923005</v>
      </c>
      <c r="BM105" s="185">
        <v>4.0574148030130397</v>
      </c>
      <c r="BN105" s="185">
        <v>92.839367168923005</v>
      </c>
      <c r="BO105" s="185">
        <v>1.02800228371192</v>
      </c>
      <c r="BP105" s="185">
        <v>2791.99872281226</v>
      </c>
      <c r="BQ105" s="185">
        <v>1</v>
      </c>
      <c r="BR105" s="185">
        <v>0.15240000000000001</v>
      </c>
    </row>
    <row r="106" spans="1:70">
      <c r="A106" s="20" t="s">
        <v>3201</v>
      </c>
      <c r="B106" s="185">
        <v>12065825.263044599</v>
      </c>
      <c r="C106" s="185">
        <v>598.16775841223</v>
      </c>
      <c r="D106" s="185">
        <v>70.719127092772794</v>
      </c>
      <c r="E106" s="185">
        <v>654.056980860061</v>
      </c>
      <c r="F106" s="185">
        <v>2683685.08837691</v>
      </c>
      <c r="G106" s="185">
        <v>1493933.1953330799</v>
      </c>
      <c r="H106" s="185">
        <v>2.11454043590923E-5</v>
      </c>
      <c r="I106" s="185">
        <v>7.6371158483287804E-5</v>
      </c>
      <c r="J106" s="185">
        <v>0.51093471001103696</v>
      </c>
      <c r="K106" s="185">
        <v>6848.0719740579098</v>
      </c>
      <c r="L106" s="185">
        <v>8.69531901762856E-3</v>
      </c>
      <c r="M106" s="185">
        <v>105</v>
      </c>
      <c r="N106" s="185">
        <v>2373.4023232417599</v>
      </c>
      <c r="O106" s="22">
        <v>2.8502295699234199E-6</v>
      </c>
      <c r="P106" s="22">
        <v>5.98473400508856E-3</v>
      </c>
      <c r="Q106" s="22">
        <v>1.905E-3</v>
      </c>
      <c r="R106" s="185">
        <v>0.15240000000000001</v>
      </c>
      <c r="S106" s="23">
        <v>4375214.86328125</v>
      </c>
      <c r="T106" s="185">
        <v>489.74374548652298</v>
      </c>
      <c r="U106" s="186">
        <v>575.884700978154</v>
      </c>
      <c r="V106" s="185">
        <v>0.03</v>
      </c>
      <c r="W106" s="22">
        <v>59202.079889425098</v>
      </c>
      <c r="X106" s="185">
        <v>3.8689057939631698E-2</v>
      </c>
      <c r="Y106" s="185">
        <v>5.0840044557431696</v>
      </c>
      <c r="Z106" s="185">
        <v>5.0840044978888601</v>
      </c>
      <c r="AA106" s="185">
        <v>-4.2145681611316403E-8</v>
      </c>
      <c r="AB106" s="185">
        <v>2.5051945446299999E-5</v>
      </c>
      <c r="AC106" s="185">
        <v>684.10966728582196</v>
      </c>
      <c r="AD106" s="185">
        <v>2058.5245604412498</v>
      </c>
      <c r="AE106" s="185">
        <v>575.884700978154</v>
      </c>
      <c r="AF106" s="25">
        <v>0</v>
      </c>
      <c r="AG106" s="185">
        <v>2.5147648779752999E-5</v>
      </c>
      <c r="AH106" s="185">
        <v>41.650988117952103</v>
      </c>
      <c r="AI106" s="185">
        <v>0.25235090223923201</v>
      </c>
      <c r="AJ106" s="185">
        <v>54.348611706532303</v>
      </c>
      <c r="AK106" s="185">
        <v>5.4880684550404304</v>
      </c>
      <c r="AL106" s="185">
        <v>1.0236047381170099</v>
      </c>
      <c r="AM106" s="185">
        <v>598.16775832424696</v>
      </c>
      <c r="AN106" s="185">
        <v>8.7982812146947306E-8</v>
      </c>
      <c r="AO106" s="185">
        <v>9.5703333453027006E-8</v>
      </c>
      <c r="AP106" s="185">
        <v>3.6869047125276899</v>
      </c>
      <c r="AQ106" s="185">
        <v>6.2978592930489394E-5</v>
      </c>
      <c r="AR106" s="185">
        <v>1.2621676056603E-5</v>
      </c>
      <c r="AS106" s="185">
        <v>27.277721949029502</v>
      </c>
      <c r="AT106" s="185">
        <v>13.480351616105899</v>
      </c>
      <c r="AU106" s="185">
        <v>3.4017788928264001</v>
      </c>
      <c r="AV106" s="185">
        <v>0.28512581970129303</v>
      </c>
      <c r="AW106" s="185">
        <v>1.3541929724367401E-2</v>
      </c>
      <c r="AX106" s="185">
        <v>0.28512580312506097</v>
      </c>
      <c r="AY106" s="185">
        <v>1.6576232275689101E-8</v>
      </c>
      <c r="AZ106" s="185">
        <v>1189751.8930438301</v>
      </c>
      <c r="BA106" s="185">
        <v>1.7081698020698799E-5</v>
      </c>
      <c r="BB106" s="23">
        <v>4359814.5347021502</v>
      </c>
      <c r="BC106" s="23">
        <v>-15400.3285790961</v>
      </c>
      <c r="BD106" s="67">
        <v>-0.35199022357376197</v>
      </c>
      <c r="BE106" s="23">
        <v>3974783.4</v>
      </c>
      <c r="BF106" s="185">
        <v>1.0968684569584699</v>
      </c>
      <c r="BG106" s="185">
        <v>1</v>
      </c>
      <c r="BH106" s="185">
        <v>-2.3E-2</v>
      </c>
      <c r="BI106" s="185">
        <v>4.5999999999999999E-2</v>
      </c>
      <c r="BJ106" s="185">
        <v>5625</v>
      </c>
      <c r="BK106" s="185">
        <v>1.0200116238979999</v>
      </c>
      <c r="BL106" s="185">
        <v>108.424012925707</v>
      </c>
      <c r="BM106" s="185">
        <v>4.3598145347021502</v>
      </c>
      <c r="BN106" s="185">
        <v>108.424012925707</v>
      </c>
      <c r="BO106" s="185">
        <v>1.0200116238979999</v>
      </c>
      <c r="BP106" s="185">
        <v>4681.8455448573204</v>
      </c>
      <c r="BQ106" s="185">
        <v>1</v>
      </c>
      <c r="BR106" s="185">
        <v>0.15240000000000001</v>
      </c>
    </row>
    <row r="107" spans="1:70">
      <c r="A107" s="20" t="s">
        <v>3202</v>
      </c>
      <c r="B107" s="185">
        <v>12065825.263044599</v>
      </c>
      <c r="C107" s="185">
        <v>598.16775841223</v>
      </c>
      <c r="D107" s="185">
        <v>70.719127092772794</v>
      </c>
      <c r="E107" s="185">
        <v>654.056980860061</v>
      </c>
      <c r="F107" s="185">
        <v>2683685.08837691</v>
      </c>
      <c r="G107" s="185">
        <v>1493933.1953330799</v>
      </c>
      <c r="H107" s="185">
        <v>2.11454043590923E-5</v>
      </c>
      <c r="I107" s="185">
        <v>7.6371158483287804E-5</v>
      </c>
      <c r="J107" s="185">
        <v>0.51093471001103696</v>
      </c>
      <c r="K107" s="185">
        <v>6848.0719740579098</v>
      </c>
      <c r="L107" s="185">
        <v>8.69531901762856E-3</v>
      </c>
      <c r="M107" s="185">
        <v>106</v>
      </c>
      <c r="N107" s="185">
        <v>2427.65151920157</v>
      </c>
      <c r="O107" s="22">
        <v>2.8502295699234199E-6</v>
      </c>
      <c r="P107" s="22">
        <v>5.98473400508856E-3</v>
      </c>
      <c r="Q107" s="22">
        <v>1.905E-3</v>
      </c>
      <c r="R107" s="185">
        <v>0.15240000000000001</v>
      </c>
      <c r="S107" s="23">
        <v>4487121.9273437504</v>
      </c>
      <c r="T107" s="185">
        <v>488.095222083176</v>
      </c>
      <c r="U107" s="186">
        <v>574.46527533425694</v>
      </c>
      <c r="V107" s="185">
        <v>0.03</v>
      </c>
      <c r="W107" s="22">
        <v>60555.270286897699</v>
      </c>
      <c r="X107" s="185">
        <v>3.82597250109772E-2</v>
      </c>
      <c r="Y107" s="185">
        <v>5.1124500501846102</v>
      </c>
      <c r="Z107" s="185">
        <v>5.1124500834252897</v>
      </c>
      <c r="AA107" s="185">
        <v>-3.3240684871316301E-8</v>
      </c>
      <c r="AB107" s="185">
        <v>2.42135130078799E-5</v>
      </c>
      <c r="AC107" s="185">
        <v>684.86848013682004</v>
      </c>
      <c r="AD107" s="185">
        <v>2093.8611544431301</v>
      </c>
      <c r="AE107" s="185">
        <v>574.46527619924996</v>
      </c>
      <c r="AF107" s="25">
        <v>8.6499278495466601E-7</v>
      </c>
      <c r="AG107" s="185">
        <v>2.43089584043928E-5</v>
      </c>
      <c r="AH107" s="185">
        <v>43.093221614552803</v>
      </c>
      <c r="AI107" s="185">
        <v>0.25668275309484001</v>
      </c>
      <c r="AJ107" s="185">
        <v>53.437883157933904</v>
      </c>
      <c r="AK107" s="185">
        <v>5.5515018189170204</v>
      </c>
      <c r="AL107" s="185">
        <v>1.0236047381170099</v>
      </c>
      <c r="AM107" s="185">
        <v>598.16775825811396</v>
      </c>
      <c r="AN107" s="185">
        <v>1.5411558251798899E-7</v>
      </c>
      <c r="AO107" s="185">
        <v>9.5445396512858901E-8</v>
      </c>
      <c r="AP107" s="185">
        <v>3.72564411606107</v>
      </c>
      <c r="AQ107" s="185">
        <v>6.1675694037139494E-5</v>
      </c>
      <c r="AR107" s="185">
        <v>1.22022019004528E-5</v>
      </c>
      <c r="AS107" s="185">
        <v>26.823849404756299</v>
      </c>
      <c r="AT107" s="185">
        <v>13.3964569747515</v>
      </c>
      <c r="AU107" s="185">
        <v>3.43863945799577</v>
      </c>
      <c r="AV107" s="185">
        <v>0.28700465806529402</v>
      </c>
      <c r="AW107" s="185">
        <v>1.30887117024756E-2</v>
      </c>
      <c r="AX107" s="185">
        <v>0.28700462443027303</v>
      </c>
      <c r="AY107" s="185">
        <v>3.3635020990630002E-8</v>
      </c>
      <c r="AZ107" s="185">
        <v>1189751.8930438301</v>
      </c>
      <c r="BA107" s="185">
        <v>1.65543707653822E-5</v>
      </c>
      <c r="BB107" s="23">
        <v>4486568.4552206099</v>
      </c>
      <c r="BC107" s="23">
        <v>-553.47212313674402</v>
      </c>
      <c r="BD107" s="67">
        <v>-1.23346798259254E-2</v>
      </c>
      <c r="BE107" s="23">
        <v>4069421.1</v>
      </c>
      <c r="BF107" s="185">
        <v>1.1025077879555401</v>
      </c>
      <c r="BG107" s="185">
        <v>1</v>
      </c>
      <c r="BH107" s="185">
        <v>-2.9000000000000001E-2</v>
      </c>
      <c r="BI107" s="185">
        <v>4.5999999999999999E-2</v>
      </c>
      <c r="BJ107" s="185">
        <v>5625</v>
      </c>
      <c r="BK107" s="185">
        <v>1.0192156298270201</v>
      </c>
      <c r="BL107" s="185">
        <v>110.072536329054</v>
      </c>
      <c r="BM107" s="185">
        <v>4.4865684552206098</v>
      </c>
      <c r="BN107" s="185">
        <v>110.072536329054</v>
      </c>
      <c r="BO107" s="185">
        <v>1.0192156298270201</v>
      </c>
      <c r="BP107" s="185">
        <v>4910.1603475865904</v>
      </c>
      <c r="BQ107" s="185">
        <v>1</v>
      </c>
      <c r="BR107" s="185">
        <v>0.15240000000000001</v>
      </c>
    </row>
    <row r="108" spans="1:70">
      <c r="A108" s="20" t="s">
        <v>3203</v>
      </c>
      <c r="B108" s="185">
        <v>12065825.263044599</v>
      </c>
      <c r="C108" s="185">
        <v>598.16775841223</v>
      </c>
      <c r="D108" s="185">
        <v>70.719127092772794</v>
      </c>
      <c r="E108" s="185">
        <v>654.056980860061</v>
      </c>
      <c r="F108" s="185">
        <v>2683685.08837691</v>
      </c>
      <c r="G108" s="185">
        <v>1493933.1953330799</v>
      </c>
      <c r="H108" s="185">
        <v>2.11454043590923E-5</v>
      </c>
      <c r="I108" s="185">
        <v>7.6371158483287804E-5</v>
      </c>
      <c r="J108" s="185">
        <v>0.51093471001103696</v>
      </c>
      <c r="K108" s="185">
        <v>6848.0719740579098</v>
      </c>
      <c r="L108" s="185">
        <v>8.69531901762856E-3</v>
      </c>
      <c r="M108" s="185">
        <v>107</v>
      </c>
      <c r="N108" s="185">
        <v>2509.0253131412901</v>
      </c>
      <c r="O108" s="22">
        <v>2.8502295699234199E-6</v>
      </c>
      <c r="P108" s="22">
        <v>5.98473400508856E-3</v>
      </c>
      <c r="Q108" s="22">
        <v>1.905E-3</v>
      </c>
      <c r="R108" s="185">
        <v>0.15240000000000001</v>
      </c>
      <c r="S108" s="23">
        <v>5379198.47265625</v>
      </c>
      <c r="T108" s="185">
        <v>457.53598356801803</v>
      </c>
      <c r="U108" s="186">
        <v>557.71901935622702</v>
      </c>
      <c r="V108" s="185">
        <v>0.03</v>
      </c>
      <c r="W108" s="22">
        <v>62585.055883106601</v>
      </c>
      <c r="X108" s="185">
        <v>3.7645423118246299E-2</v>
      </c>
      <c r="Y108" s="185">
        <v>5.1539939996903597</v>
      </c>
      <c r="Z108" s="185">
        <v>5.1539940048134598</v>
      </c>
      <c r="AA108" s="185">
        <v>-5.1230975017801897E-9</v>
      </c>
      <c r="AB108" s="185">
        <v>2.3038280944948399E-5</v>
      </c>
      <c r="AC108" s="185">
        <v>703.51372423896896</v>
      </c>
      <c r="AD108" s="185">
        <v>2146.6030722262399</v>
      </c>
      <c r="AE108" s="185">
        <v>557.719019356226</v>
      </c>
      <c r="AF108" s="25">
        <v>0</v>
      </c>
      <c r="AG108" s="185">
        <v>2.3148327944537299E-5</v>
      </c>
      <c r="AH108" s="185">
        <v>45.291499162146501</v>
      </c>
      <c r="AI108" s="185">
        <v>0.26314829195415801</v>
      </c>
      <c r="AJ108" s="185">
        <v>52.1682644437211</v>
      </c>
      <c r="AK108" s="185">
        <v>6.7714326733730399</v>
      </c>
      <c r="AL108" s="185">
        <v>1.0236047381170099</v>
      </c>
      <c r="AM108" s="185">
        <v>598.16775834515101</v>
      </c>
      <c r="AN108" s="185">
        <v>6.7078758547722801E-8</v>
      </c>
      <c r="AO108" s="185">
        <v>1.10046999588954E-7</v>
      </c>
      <c r="AP108" s="185">
        <v>3.7843693500430602</v>
      </c>
      <c r="AQ108" s="185">
        <v>5.9776398778809397E-5</v>
      </c>
      <c r="AR108" s="185">
        <v>1.16291874720632E-5</v>
      </c>
      <c r="AS108" s="185">
        <v>26.208136015775001</v>
      </c>
      <c r="AT108" s="185">
        <v>13.280349487571501</v>
      </c>
      <c r="AU108" s="185">
        <v>3.49470128420871</v>
      </c>
      <c r="AV108" s="185">
        <v>0.289668065834356</v>
      </c>
      <c r="AW108" s="185">
        <v>1.2453435290902801E-2</v>
      </c>
      <c r="AX108" s="185">
        <v>0.28966806100559001</v>
      </c>
      <c r="AY108" s="185">
        <v>4.8287662757218203E-9</v>
      </c>
      <c r="AZ108" s="185">
        <v>1189751.8930438301</v>
      </c>
      <c r="BA108" s="185">
        <v>1.5795603771637501E-5</v>
      </c>
      <c r="BB108" s="23">
        <v>5421431.3756663101</v>
      </c>
      <c r="BC108" s="23">
        <v>42232.903010063797</v>
      </c>
      <c r="BD108" s="67">
        <v>0.78511516585126395</v>
      </c>
      <c r="BE108" s="23">
        <v>5110435.8</v>
      </c>
      <c r="BF108" s="185">
        <v>1.0608550009896001</v>
      </c>
      <c r="BG108" s="185">
        <v>1</v>
      </c>
      <c r="BH108" s="185">
        <v>-4.5999999999999999E-2</v>
      </c>
      <c r="BI108" s="185">
        <v>4.5999999999999999E-2</v>
      </c>
      <c r="BJ108" s="185">
        <v>5625</v>
      </c>
      <c r="BK108" s="185">
        <v>1.0076013780636099</v>
      </c>
      <c r="BL108" s="185">
        <v>140.631774844212</v>
      </c>
      <c r="BM108" s="185">
        <v>5.4214313756663097</v>
      </c>
      <c r="BN108" s="185">
        <v>140.631774844212</v>
      </c>
      <c r="BO108" s="185">
        <v>1.0076013780636099</v>
      </c>
      <c r="BP108" s="185">
        <v>10126.7541082962</v>
      </c>
      <c r="BQ108" s="185">
        <v>1</v>
      </c>
      <c r="BR108" s="185">
        <v>0.15240000000000001</v>
      </c>
    </row>
    <row r="109" spans="1:70">
      <c r="A109" s="20" t="s">
        <v>3204</v>
      </c>
      <c r="B109" s="185">
        <v>12065825.263044599</v>
      </c>
      <c r="C109" s="185">
        <v>598.16775841223</v>
      </c>
      <c r="D109" s="185">
        <v>70.719127092772794</v>
      </c>
      <c r="E109" s="185">
        <v>654.056980860061</v>
      </c>
      <c r="F109" s="185">
        <v>2683685.08837691</v>
      </c>
      <c r="G109" s="185">
        <v>1493933.1953330799</v>
      </c>
      <c r="H109" s="185">
        <v>2.11454043590923E-5</v>
      </c>
      <c r="I109" s="185">
        <v>7.6371158483287804E-5</v>
      </c>
      <c r="J109" s="185">
        <v>0.51093471001103696</v>
      </c>
      <c r="K109" s="185">
        <v>6848.0719740579098</v>
      </c>
      <c r="L109" s="185">
        <v>8.69531901762856E-3</v>
      </c>
      <c r="M109" s="185">
        <v>108</v>
      </c>
      <c r="N109" s="185">
        <v>2509.0253131412901</v>
      </c>
      <c r="O109" s="22">
        <v>2.8502295699234199E-6</v>
      </c>
      <c r="P109" s="22">
        <v>5.98473400508856E-3</v>
      </c>
      <c r="Q109" s="22">
        <v>1.905E-3</v>
      </c>
      <c r="R109" s="185">
        <v>0.15240000000000001</v>
      </c>
      <c r="S109" s="23">
        <v>5362766.83203125</v>
      </c>
      <c r="T109" s="185">
        <v>458.12079612380802</v>
      </c>
      <c r="U109" s="186">
        <v>557.99780646061095</v>
      </c>
      <c r="V109" s="185">
        <v>0.03</v>
      </c>
      <c r="W109" s="22">
        <v>62585.055883106601</v>
      </c>
      <c r="X109" s="185">
        <v>3.7645423118246299E-2</v>
      </c>
      <c r="Y109" s="185">
        <v>5.1539939996903597</v>
      </c>
      <c r="Z109" s="185">
        <v>5.1539940048134598</v>
      </c>
      <c r="AA109" s="185">
        <v>-5.1230975017801897E-9</v>
      </c>
      <c r="AB109" s="185">
        <v>2.3038280944948399E-5</v>
      </c>
      <c r="AC109" s="185">
        <v>703.12266712273299</v>
      </c>
      <c r="AD109" s="185">
        <v>2146.6030722262399</v>
      </c>
      <c r="AE109" s="185">
        <v>557.997807499842</v>
      </c>
      <c r="AF109" s="25">
        <v>1.03923059668887E-6</v>
      </c>
      <c r="AG109" s="185">
        <v>2.3147444128526501E-5</v>
      </c>
      <c r="AH109" s="185">
        <v>45.291499162146501</v>
      </c>
      <c r="AI109" s="185">
        <v>0.26314829195415801</v>
      </c>
      <c r="AJ109" s="185">
        <v>52.166272630425297</v>
      </c>
      <c r="AK109" s="185">
        <v>6.7463376791330898</v>
      </c>
      <c r="AL109" s="185">
        <v>1.0236047381170099</v>
      </c>
      <c r="AM109" s="185">
        <v>598.16775834548503</v>
      </c>
      <c r="AN109" s="185">
        <v>6.6744860305334402E-8</v>
      </c>
      <c r="AO109" s="185">
        <v>1.0916318357807899E-7</v>
      </c>
      <c r="AP109" s="185">
        <v>3.7842764603949601</v>
      </c>
      <c r="AQ109" s="185">
        <v>5.9779333383008399E-5</v>
      </c>
      <c r="AR109" s="185">
        <v>1.16283036560523E-5</v>
      </c>
      <c r="AS109" s="185">
        <v>26.206144202479202</v>
      </c>
      <c r="AT109" s="185">
        <v>13.279969474092599</v>
      </c>
      <c r="AU109" s="185">
        <v>3.4946012843108298</v>
      </c>
      <c r="AV109" s="185">
        <v>0.28967517608413001</v>
      </c>
      <c r="AW109" s="185">
        <v>1.2453435290902801E-2</v>
      </c>
      <c r="AX109" s="185">
        <v>0.28967517125890702</v>
      </c>
      <c r="AY109" s="185">
        <v>4.8252232764944803E-9</v>
      </c>
      <c r="AZ109" s="185">
        <v>1189751.8930438301</v>
      </c>
      <c r="BA109" s="185">
        <v>1.5796766966853501E-5</v>
      </c>
      <c r="BB109" s="23">
        <v>5377494.4523688396</v>
      </c>
      <c r="BC109" s="23">
        <v>14727.620337586801</v>
      </c>
      <c r="BD109" s="67">
        <v>0.27462727354880101</v>
      </c>
      <c r="BE109" s="23">
        <v>5110435.8</v>
      </c>
      <c r="BF109" s="185">
        <v>1.05225751047862</v>
      </c>
      <c r="BG109" s="185">
        <v>1</v>
      </c>
      <c r="BH109" s="185">
        <v>-4.2999999999999997E-2</v>
      </c>
      <c r="BI109" s="185">
        <v>4.5999999999999999E-2</v>
      </c>
      <c r="BJ109" s="185">
        <v>5625</v>
      </c>
      <c r="BK109" s="185">
        <v>1.0077616384810699</v>
      </c>
      <c r="BL109" s="185">
        <v>140.04696228842201</v>
      </c>
      <c r="BM109" s="185">
        <v>5.3774944523688397</v>
      </c>
      <c r="BN109" s="185">
        <v>140.04696228842201</v>
      </c>
      <c r="BO109" s="185">
        <v>1.0077616384810699</v>
      </c>
      <c r="BP109" s="185">
        <v>10009.3946631409</v>
      </c>
      <c r="BQ109" s="185">
        <v>1</v>
      </c>
      <c r="BR109" s="185">
        <v>0.15240000000000001</v>
      </c>
    </row>
    <row r="110" spans="1:70">
      <c r="A110" s="20" t="s">
        <v>3205</v>
      </c>
      <c r="B110" s="185">
        <v>12065825.263044599</v>
      </c>
      <c r="C110" s="185">
        <v>598.16775841223</v>
      </c>
      <c r="D110" s="185">
        <v>70.719127092772794</v>
      </c>
      <c r="E110" s="185">
        <v>654.056980860061</v>
      </c>
      <c r="F110" s="185">
        <v>2683685.08837691</v>
      </c>
      <c r="G110" s="185">
        <v>1493933.1953330799</v>
      </c>
      <c r="H110" s="185">
        <v>2.11454043590923E-5</v>
      </c>
      <c r="I110" s="185">
        <v>7.6371158483287804E-5</v>
      </c>
      <c r="J110" s="185">
        <v>0.51093471001103696</v>
      </c>
      <c r="K110" s="185">
        <v>6848.0719740579098</v>
      </c>
      <c r="L110" s="185">
        <v>8.69531901762856E-3</v>
      </c>
      <c r="M110" s="185">
        <v>109</v>
      </c>
      <c r="N110" s="185">
        <v>2563.2745091011002</v>
      </c>
      <c r="O110" s="22">
        <v>2.8502295699234199E-6</v>
      </c>
      <c r="P110" s="22">
        <v>5.98473400508856E-3</v>
      </c>
      <c r="Q110" s="22">
        <v>1.905E-3</v>
      </c>
      <c r="R110" s="185">
        <v>0.15240000000000001</v>
      </c>
      <c r="S110" s="23">
        <v>4928637.08984375</v>
      </c>
      <c r="T110" s="185">
        <v>477.56256686264697</v>
      </c>
      <c r="U110" s="186">
        <v>567.41159511937599</v>
      </c>
      <c r="V110" s="185">
        <v>0.03</v>
      </c>
      <c r="W110" s="22">
        <v>63938.2462805791</v>
      </c>
      <c r="X110" s="185">
        <v>3.72543332247815E-2</v>
      </c>
      <c r="Y110" s="185">
        <v>5.1809762634966701</v>
      </c>
      <c r="Z110" s="185">
        <v>5.1809763082277902</v>
      </c>
      <c r="AA110" s="185">
        <v>-4.4731123693963997E-8</v>
      </c>
      <c r="AB110" s="185">
        <v>2.2305158130225799E-5</v>
      </c>
      <c r="AC110" s="185">
        <v>690.562191875812</v>
      </c>
      <c r="AD110" s="185">
        <v>2181.5949940127598</v>
      </c>
      <c r="AE110" s="185">
        <v>567.41159603812196</v>
      </c>
      <c r="AF110" s="25">
        <v>9.1874596819252495E-7</v>
      </c>
      <c r="AG110" s="185">
        <v>2.2402605972958301E-5</v>
      </c>
      <c r="AH110" s="185">
        <v>46.780133815839598</v>
      </c>
      <c r="AI110" s="185">
        <v>0.26743789004961099</v>
      </c>
      <c r="AJ110" s="185">
        <v>51.3106698618857</v>
      </c>
      <c r="AK110" s="185">
        <v>5.9547948272913098</v>
      </c>
      <c r="AL110" s="185">
        <v>1.0236047381170099</v>
      </c>
      <c r="AM110" s="185">
        <v>598.16775833873703</v>
      </c>
      <c r="AN110" s="185">
        <v>7.3493197305651794E-8</v>
      </c>
      <c r="AO110" s="185">
        <v>9.7447842732471605E-8</v>
      </c>
      <c r="AP110" s="185">
        <v>3.82056672782304</v>
      </c>
      <c r="AQ110" s="185">
        <v>5.8649079725051099E-5</v>
      </c>
      <c r="AR110" s="185">
        <v>1.12500269078454E-5</v>
      </c>
      <c r="AS110" s="185">
        <v>25.766931637442902</v>
      </c>
      <c r="AT110" s="185">
        <v>13.1954597517183</v>
      </c>
      <c r="AU110" s="185">
        <v>3.5289659142341101</v>
      </c>
      <c r="AV110" s="185">
        <v>0.29160081358893802</v>
      </c>
      <c r="AW110" s="185">
        <v>1.2057142809044101E-2</v>
      </c>
      <c r="AX110" s="185">
        <v>0.29160080679732697</v>
      </c>
      <c r="AY110" s="185">
        <v>6.79161077377088E-9</v>
      </c>
      <c r="AZ110" s="185">
        <v>1189751.8930438301</v>
      </c>
      <c r="BA110" s="185">
        <v>1.5350884804064001E-5</v>
      </c>
      <c r="BB110" s="23">
        <v>4939816.3862172002</v>
      </c>
      <c r="BC110" s="23">
        <v>11179.296373453</v>
      </c>
      <c r="BD110" s="67">
        <v>0.22682328135885099</v>
      </c>
      <c r="BE110" s="23">
        <v>4605701.4000000004</v>
      </c>
      <c r="BF110" s="185">
        <v>1.0725437793724999</v>
      </c>
      <c r="BG110" s="185">
        <v>1</v>
      </c>
      <c r="BH110" s="185">
        <v>-3.5999999999999997E-2</v>
      </c>
      <c r="BI110" s="185">
        <v>4.5999999999999999E-2</v>
      </c>
      <c r="BJ110" s="185">
        <v>5625</v>
      </c>
      <c r="BK110" s="185">
        <v>1.0144918173432</v>
      </c>
      <c r="BL110" s="185">
        <v>120.605191549583</v>
      </c>
      <c r="BM110" s="185">
        <v>4.9398163862172</v>
      </c>
      <c r="BN110" s="185">
        <v>120.605191549583</v>
      </c>
      <c r="BO110" s="185">
        <v>1.0144918173432</v>
      </c>
      <c r="BP110" s="185">
        <v>6497.1969047449702</v>
      </c>
      <c r="BQ110" s="185">
        <v>1</v>
      </c>
      <c r="BR110" s="185">
        <v>0.15240000000000001</v>
      </c>
    </row>
    <row r="111" spans="1:70">
      <c r="A111" s="20" t="s">
        <v>3206</v>
      </c>
      <c r="B111" s="185">
        <v>12065825.263044599</v>
      </c>
      <c r="C111" s="185">
        <v>598.16775841223</v>
      </c>
      <c r="D111" s="185">
        <v>70.719127092772794</v>
      </c>
      <c r="E111" s="185">
        <v>654.056980860061</v>
      </c>
      <c r="F111" s="185">
        <v>2683685.08837691</v>
      </c>
      <c r="G111" s="185">
        <v>1493933.1953330799</v>
      </c>
      <c r="H111" s="185">
        <v>2.11454043590923E-5</v>
      </c>
      <c r="I111" s="185">
        <v>7.6371158483287804E-5</v>
      </c>
      <c r="J111" s="185">
        <v>0.51093471001103696</v>
      </c>
      <c r="K111" s="185">
        <v>6848.0719740579098</v>
      </c>
      <c r="L111" s="185">
        <v>8.69531901762856E-3</v>
      </c>
      <c r="M111" s="185">
        <v>110</v>
      </c>
      <c r="N111" s="185">
        <v>2576.83680809105</v>
      </c>
      <c r="O111" s="22">
        <v>2.8502295699234199E-6</v>
      </c>
      <c r="P111" s="22">
        <v>5.98473400508856E-3</v>
      </c>
      <c r="Q111" s="22">
        <v>1.905E-3</v>
      </c>
      <c r="R111" s="185">
        <v>0.15240000000000001</v>
      </c>
      <c r="S111" s="23">
        <v>4626003.37890625</v>
      </c>
      <c r="T111" s="185">
        <v>490.87515158354</v>
      </c>
      <c r="U111" s="186">
        <v>574.76331615706295</v>
      </c>
      <c r="V111" s="185">
        <v>0.03</v>
      </c>
      <c r="W111" s="22">
        <v>64276.543879947203</v>
      </c>
      <c r="X111" s="185">
        <v>3.71587429954593E-2</v>
      </c>
      <c r="Y111" s="185">
        <v>5.1876359695613896</v>
      </c>
      <c r="Z111" s="185">
        <v>5.1876360006330202</v>
      </c>
      <c r="AA111" s="185">
        <v>-3.1071621720002401E-8</v>
      </c>
      <c r="AB111" s="185">
        <v>2.2127762093614899E-5</v>
      </c>
      <c r="AC111" s="185">
        <v>682.72461253362997</v>
      </c>
      <c r="AD111" s="185">
        <v>2190.3223508466499</v>
      </c>
      <c r="AE111" s="185">
        <v>574.76331700132198</v>
      </c>
      <c r="AF111" s="25">
        <v>8.4425869317783498E-7</v>
      </c>
      <c r="AG111" s="185">
        <v>2.22180334509275E-5</v>
      </c>
      <c r="AH111" s="185">
        <v>47.155165429789001</v>
      </c>
      <c r="AI111" s="185">
        <v>0.268507761361092</v>
      </c>
      <c r="AJ111" s="185">
        <v>51.091501584698101</v>
      </c>
      <c r="AK111" s="185">
        <v>5.4534263051481897</v>
      </c>
      <c r="AL111" s="185">
        <v>1.0236047381170099</v>
      </c>
      <c r="AM111" s="185">
        <v>598.16775836977899</v>
      </c>
      <c r="AN111" s="185">
        <v>4.2450892578926902E-8</v>
      </c>
      <c r="AO111" s="185">
        <v>9.0271357312549995E-8</v>
      </c>
      <c r="AP111" s="185">
        <v>3.82907022003663</v>
      </c>
      <c r="AQ111" s="185">
        <v>5.8388876495435799E-5</v>
      </c>
      <c r="AR111" s="185">
        <v>1.115415240412E-5</v>
      </c>
      <c r="AS111" s="185">
        <v>25.649542588445101</v>
      </c>
      <c r="AT111" s="185">
        <v>13.1726286932431</v>
      </c>
      <c r="AU111" s="185">
        <v>3.5369530416635899</v>
      </c>
      <c r="AV111" s="185">
        <v>0.29211717837303802</v>
      </c>
      <c r="AW111" s="185">
        <v>1.19612506689979E-2</v>
      </c>
      <c r="AX111" s="185">
        <v>0.29211717106114599</v>
      </c>
      <c r="AY111" s="185">
        <v>7.3118919252657097E-9</v>
      </c>
      <c r="AZ111" s="185">
        <v>1189751.8930438301</v>
      </c>
      <c r="BA111" s="185">
        <v>1.52488393108856E-5</v>
      </c>
      <c r="BB111" s="23">
        <v>4606649.5473798597</v>
      </c>
      <c r="BC111" s="23">
        <v>-19353.831526393999</v>
      </c>
      <c r="BD111" s="67">
        <v>-0.418370458064169</v>
      </c>
      <c r="BE111" s="23">
        <v>3974783.4</v>
      </c>
      <c r="BF111" s="185">
        <v>1.1589686993710999</v>
      </c>
      <c r="BG111" s="185">
        <v>1</v>
      </c>
      <c r="BH111" s="185">
        <v>-5.3999999999999999E-2</v>
      </c>
      <c r="BI111" s="185">
        <v>4.5999999999999999E-2</v>
      </c>
      <c r="BJ111" s="185">
        <v>5625</v>
      </c>
      <c r="BK111" s="185">
        <v>1.02056542332158</v>
      </c>
      <c r="BL111" s="185">
        <v>107.29260682869</v>
      </c>
      <c r="BM111" s="185">
        <v>4.6066495473798597</v>
      </c>
      <c r="BN111" s="185">
        <v>107.29260682869</v>
      </c>
      <c r="BO111" s="185">
        <v>1.02056542332158</v>
      </c>
      <c r="BP111" s="185">
        <v>4528.2949338006601</v>
      </c>
      <c r="BQ111" s="185">
        <v>1</v>
      </c>
      <c r="BR111" s="185">
        <v>0.15240000000000001</v>
      </c>
    </row>
    <row r="112" spans="1:70">
      <c r="A112" s="20" t="s">
        <v>3207</v>
      </c>
      <c r="B112" s="185">
        <v>12065825.263044599</v>
      </c>
      <c r="C112" s="185">
        <v>598.16775841223</v>
      </c>
      <c r="D112" s="185">
        <v>70.719127092772794</v>
      </c>
      <c r="E112" s="185">
        <v>654.056980860061</v>
      </c>
      <c r="F112" s="185">
        <v>2683685.08837691</v>
      </c>
      <c r="G112" s="185">
        <v>1493933.1953330799</v>
      </c>
      <c r="H112" s="185">
        <v>2.11454043590923E-5</v>
      </c>
      <c r="I112" s="185">
        <v>7.6371158483287804E-5</v>
      </c>
      <c r="J112" s="185">
        <v>0.51093471001103696</v>
      </c>
      <c r="K112" s="185">
        <v>6848.0719740579098</v>
      </c>
      <c r="L112" s="185">
        <v>8.69531901762856E-3</v>
      </c>
      <c r="M112" s="185">
        <v>111</v>
      </c>
      <c r="N112" s="185">
        <v>2590.3991070810098</v>
      </c>
      <c r="O112" s="22">
        <v>2.8502295699234199E-6</v>
      </c>
      <c r="P112" s="22">
        <v>5.98473400508856E-3</v>
      </c>
      <c r="Q112" s="22">
        <v>1.905E-3</v>
      </c>
      <c r="R112" s="185">
        <v>0.15240000000000001</v>
      </c>
      <c r="S112" s="23">
        <v>4967335.64453125</v>
      </c>
      <c r="T112" s="185">
        <v>477.56256686264697</v>
      </c>
      <c r="U112" s="186">
        <v>567.16885488002299</v>
      </c>
      <c r="V112" s="185">
        <v>0.03</v>
      </c>
      <c r="W112" s="22">
        <v>64614.841479315503</v>
      </c>
      <c r="X112" s="185">
        <v>3.7064000565584697E-2</v>
      </c>
      <c r="Y112" s="185">
        <v>5.1942620156714003</v>
      </c>
      <c r="Z112" s="185">
        <v>5.1942620358384497</v>
      </c>
      <c r="AA112" s="185">
        <v>-2.0167054692876701E-8</v>
      </c>
      <c r="AB112" s="185">
        <v>2.19526362518863E-5</v>
      </c>
      <c r="AC112" s="185">
        <v>690.45170745024996</v>
      </c>
      <c r="AD112" s="185">
        <v>2199.0415788359201</v>
      </c>
      <c r="AE112" s="185">
        <v>567.16885579764801</v>
      </c>
      <c r="AF112" s="25">
        <v>9.1762512965942701E-7</v>
      </c>
      <c r="AG112" s="185">
        <v>2.2049570633582401E-5</v>
      </c>
      <c r="AH112" s="185">
        <v>47.531342939541801</v>
      </c>
      <c r="AI112" s="185">
        <v>0.26957663617182098</v>
      </c>
      <c r="AJ112" s="185">
        <v>50.9059555052253</v>
      </c>
      <c r="AK112" s="185">
        <v>5.9552725396437998</v>
      </c>
      <c r="AL112" s="185">
        <v>1.0236047381170099</v>
      </c>
      <c r="AM112" s="185">
        <v>598.16775826167998</v>
      </c>
      <c r="AN112" s="185">
        <v>1.5054990853968799E-7</v>
      </c>
      <c r="AO112" s="185">
        <v>9.69343816960434E-8</v>
      </c>
      <c r="AP112" s="185">
        <v>3.8390907861263401</v>
      </c>
      <c r="AQ112" s="185">
        <v>5.8084467954261198E-5</v>
      </c>
      <c r="AR112" s="185">
        <v>1.10732525076392E-5</v>
      </c>
      <c r="AS112" s="185">
        <v>25.5648742018349</v>
      </c>
      <c r="AT112" s="185">
        <v>13.1560965390074</v>
      </c>
      <c r="AU112" s="185">
        <v>3.5465762501373601</v>
      </c>
      <c r="AV112" s="185">
        <v>0.29251453598897997</v>
      </c>
      <c r="AW112" s="185">
        <v>1.1866585691912899E-2</v>
      </c>
      <c r="AX112" s="185">
        <v>0.29251452806707101</v>
      </c>
      <c r="AY112" s="185">
        <v>7.9219087401050103E-9</v>
      </c>
      <c r="AZ112" s="185">
        <v>1189751.8930438301</v>
      </c>
      <c r="BA112" s="185">
        <v>1.5129745866955299E-5</v>
      </c>
      <c r="BB112" s="23">
        <v>4985608.8318486204</v>
      </c>
      <c r="BC112" s="23">
        <v>18273.187317373198</v>
      </c>
      <c r="BD112" s="67">
        <v>0.36786697386738798</v>
      </c>
      <c r="BE112" s="23">
        <v>4542609.5999999996</v>
      </c>
      <c r="BF112" s="185">
        <v>1.0975208681478199</v>
      </c>
      <c r="BG112" s="185">
        <v>1</v>
      </c>
      <c r="BH112" s="185">
        <v>-4.7E-2</v>
      </c>
      <c r="BI112" s="185">
        <v>4.5999999999999999E-2</v>
      </c>
      <c r="BJ112" s="185">
        <v>5625</v>
      </c>
      <c r="BK112" s="185">
        <v>1.0144918173432</v>
      </c>
      <c r="BL112" s="185">
        <v>120.605191549583</v>
      </c>
      <c r="BM112" s="185">
        <v>4.9856088318486202</v>
      </c>
      <c r="BN112" s="185">
        <v>120.605191549583</v>
      </c>
      <c r="BO112" s="185">
        <v>1.0144918173432</v>
      </c>
      <c r="BP112" s="185">
        <v>6497.1969047449702</v>
      </c>
      <c r="BQ112" s="185">
        <v>1</v>
      </c>
      <c r="BR112" s="185">
        <v>0.15240000000000001</v>
      </c>
    </row>
    <row r="113" spans="1:70">
      <c r="A113" s="20" t="s">
        <v>3208</v>
      </c>
      <c r="B113" s="185">
        <v>12065825.263044599</v>
      </c>
      <c r="C113" s="185">
        <v>598.16775841223</v>
      </c>
      <c r="D113" s="185">
        <v>70.719127092772794</v>
      </c>
      <c r="E113" s="185">
        <v>654.056980860061</v>
      </c>
      <c r="F113" s="185">
        <v>2683685.08837691</v>
      </c>
      <c r="G113" s="185">
        <v>1493933.1953330799</v>
      </c>
      <c r="H113" s="185">
        <v>2.11454043590923E-5</v>
      </c>
      <c r="I113" s="185">
        <v>7.6371158483287804E-5</v>
      </c>
      <c r="J113" s="185">
        <v>0.51093471001103696</v>
      </c>
      <c r="K113" s="185">
        <v>6848.0719740579098</v>
      </c>
      <c r="L113" s="185">
        <v>8.69531901762856E-3</v>
      </c>
      <c r="M113" s="185">
        <v>112</v>
      </c>
      <c r="N113" s="185">
        <v>2590.3991070810098</v>
      </c>
      <c r="O113" s="22">
        <v>2.8502295699234199E-6</v>
      </c>
      <c r="P113" s="22">
        <v>5.98473400508856E-3</v>
      </c>
      <c r="Q113" s="22">
        <v>1.905E-3</v>
      </c>
      <c r="R113" s="185">
        <v>0.15240000000000001</v>
      </c>
      <c r="S113" s="23">
        <v>4644175.29296875</v>
      </c>
      <c r="T113" s="185">
        <v>490.87515158354</v>
      </c>
      <c r="U113" s="186">
        <v>574.65191616821096</v>
      </c>
      <c r="V113" s="185">
        <v>0.03</v>
      </c>
      <c r="W113" s="22">
        <v>64614.841479315503</v>
      </c>
      <c r="X113" s="185">
        <v>3.7064000565584697E-2</v>
      </c>
      <c r="Y113" s="185">
        <v>5.1942620156714003</v>
      </c>
      <c r="Z113" s="185">
        <v>5.1942620358384497</v>
      </c>
      <c r="AA113" s="185">
        <v>-2.0167054692876701E-8</v>
      </c>
      <c r="AB113" s="185">
        <v>2.19526362518863E-5</v>
      </c>
      <c r="AC113" s="185">
        <v>682.67711629303005</v>
      </c>
      <c r="AD113" s="185">
        <v>2199.0415788359201</v>
      </c>
      <c r="AE113" s="185">
        <v>574.65191616821096</v>
      </c>
      <c r="AF113" s="25">
        <v>0</v>
      </c>
      <c r="AG113" s="185">
        <v>2.2043871299802699E-5</v>
      </c>
      <c r="AH113" s="185">
        <v>47.531342939541801</v>
      </c>
      <c r="AI113" s="185">
        <v>0.26957663617182098</v>
      </c>
      <c r="AJ113" s="185">
        <v>50.892797424434399</v>
      </c>
      <c r="AK113" s="185">
        <v>5.4537896777635204</v>
      </c>
      <c r="AL113" s="185">
        <v>1.0236047381170099</v>
      </c>
      <c r="AM113" s="185">
        <v>598.16775827690003</v>
      </c>
      <c r="AN113" s="185">
        <v>1.3533042420021999E-7</v>
      </c>
      <c r="AO113" s="185">
        <v>9.1235047916314096E-8</v>
      </c>
      <c r="AP113" s="185">
        <v>3.8384459975427299</v>
      </c>
      <c r="AQ113" s="185">
        <v>5.8103983845581402E-5</v>
      </c>
      <c r="AR113" s="185">
        <v>1.10675531738595E-5</v>
      </c>
      <c r="AS113" s="185">
        <v>25.551716121043999</v>
      </c>
      <c r="AT113" s="185">
        <v>13.153522407791201</v>
      </c>
      <c r="AU113" s="185">
        <v>3.5458823245030402</v>
      </c>
      <c r="AV113" s="185">
        <v>0.29256367303969899</v>
      </c>
      <c r="AW113" s="185">
        <v>1.1866585691912899E-2</v>
      </c>
      <c r="AX113" s="185">
        <v>0.29256366514711701</v>
      </c>
      <c r="AY113" s="185">
        <v>7.8925811441976601E-9</v>
      </c>
      <c r="AZ113" s="185">
        <v>1189751.8930438301</v>
      </c>
      <c r="BA113" s="185">
        <v>1.5137371707919801E-5</v>
      </c>
      <c r="BB113" s="23">
        <v>4690112.0544555299</v>
      </c>
      <c r="BC113" s="23">
        <v>45936.761486779003</v>
      </c>
      <c r="BD113" s="67">
        <v>0.98912634835999602</v>
      </c>
      <c r="BE113" s="23">
        <v>3974783.4</v>
      </c>
      <c r="BF113" s="185">
        <v>1.1799667006900401</v>
      </c>
      <c r="BG113" s="185">
        <v>1</v>
      </c>
      <c r="BH113" s="185">
        <v>-5.6000000000000001E-2</v>
      </c>
      <c r="BI113" s="185">
        <v>4.5999999999999999E-2</v>
      </c>
      <c r="BJ113" s="185">
        <v>5625</v>
      </c>
      <c r="BK113" s="185">
        <v>1.02056542332158</v>
      </c>
      <c r="BL113" s="185">
        <v>107.29260682869</v>
      </c>
      <c r="BM113" s="185">
        <v>4.6901120544555299</v>
      </c>
      <c r="BN113" s="185">
        <v>107.29260682869</v>
      </c>
      <c r="BO113" s="185">
        <v>1.02056542332158</v>
      </c>
      <c r="BP113" s="185">
        <v>4528.2949338006601</v>
      </c>
      <c r="BQ113" s="185">
        <v>1</v>
      </c>
      <c r="BR113" s="185">
        <v>0.15240000000000001</v>
      </c>
    </row>
    <row r="114" spans="1:70">
      <c r="A114" s="20" t="s">
        <v>3209</v>
      </c>
      <c r="B114" s="185">
        <v>12065825.263044599</v>
      </c>
      <c r="C114" s="185">
        <v>598.16775841223</v>
      </c>
      <c r="D114" s="185">
        <v>70.719127092772794</v>
      </c>
      <c r="E114" s="185">
        <v>654.056980860061</v>
      </c>
      <c r="F114" s="185">
        <v>2683685.08837691</v>
      </c>
      <c r="G114" s="185">
        <v>1493933.1953330799</v>
      </c>
      <c r="H114" s="185">
        <v>2.11454043590923E-5</v>
      </c>
      <c r="I114" s="185">
        <v>7.6371158483287804E-5</v>
      </c>
      <c r="J114" s="185">
        <v>0.51093471001103696</v>
      </c>
      <c r="K114" s="185">
        <v>6848.0719740579098</v>
      </c>
      <c r="L114" s="185">
        <v>8.69531901762856E-3</v>
      </c>
      <c r="M114" s="185">
        <v>113</v>
      </c>
      <c r="N114" s="185">
        <v>3200.7025616288902</v>
      </c>
      <c r="O114" s="22">
        <v>2.8502295699234199E-6</v>
      </c>
      <c r="P114" s="22">
        <v>5.98473400508856E-3</v>
      </c>
      <c r="Q114" s="22">
        <v>1.905E-3</v>
      </c>
      <c r="R114" s="185">
        <v>0.15240000000000001</v>
      </c>
      <c r="S114" s="23">
        <v>6566346.03515625</v>
      </c>
      <c r="T114" s="185">
        <v>453.64790590713602</v>
      </c>
      <c r="U114" s="186">
        <v>549.51291334069504</v>
      </c>
      <c r="V114" s="185">
        <v>0.03</v>
      </c>
      <c r="W114" s="22">
        <v>79838.233450882006</v>
      </c>
      <c r="X114" s="185">
        <v>3.3515797014276497E-2</v>
      </c>
      <c r="Y114" s="185">
        <v>5.4622959187728899</v>
      </c>
      <c r="Z114" s="185">
        <v>5.4622959290082296</v>
      </c>
      <c r="AA114" s="185">
        <v>-1.02353396869148E-8</v>
      </c>
      <c r="AB114" s="185">
        <v>1.5901282462099201E-5</v>
      </c>
      <c r="AC114" s="185">
        <v>702.75807769501</v>
      </c>
      <c r="AD114" s="185">
        <v>2583.81077803982</v>
      </c>
      <c r="AE114" s="185">
        <v>549.51291437505404</v>
      </c>
      <c r="AF114" s="25">
        <v>1.03435900200566E-6</v>
      </c>
      <c r="AG114" s="185">
        <v>1.5996200693190101E-5</v>
      </c>
      <c r="AH114" s="185">
        <v>65.6197564317511</v>
      </c>
      <c r="AI114" s="185">
        <v>0.316744814992169</v>
      </c>
      <c r="AJ114" s="185">
        <v>43.3922895105013</v>
      </c>
      <c r="AK114" s="185">
        <v>6.9279196269369097</v>
      </c>
      <c r="AL114" s="185">
        <v>1.0236047381170099</v>
      </c>
      <c r="AM114" s="185">
        <v>598.16775839889306</v>
      </c>
      <c r="AN114" s="185">
        <v>1.33372850541491E-8</v>
      </c>
      <c r="AO114" s="185">
        <v>9.4918231090815796E-8</v>
      </c>
      <c r="AP114" s="185">
        <v>4.2286628086110198</v>
      </c>
      <c r="AQ114" s="185">
        <v>4.7875207371415698E-5</v>
      </c>
      <c r="AR114" s="185">
        <v>8.0455594621404298E-6</v>
      </c>
      <c r="AS114" s="185">
        <v>21.8248853056574</v>
      </c>
      <c r="AT114" s="185">
        <v>12.365254232650299</v>
      </c>
      <c r="AU114" s="185">
        <v>3.9166301642519699</v>
      </c>
      <c r="AV114" s="185">
        <v>0.31203264435904798</v>
      </c>
      <c r="AW114" s="185">
        <v>8.5955020974575694E-3</v>
      </c>
      <c r="AX114" s="185">
        <v>0.31203264428129801</v>
      </c>
      <c r="AY114" s="185">
        <v>7.77506947713391E-11</v>
      </c>
      <c r="AZ114" s="185">
        <v>1189751.8930438301</v>
      </c>
      <c r="BA114" s="185">
        <v>1.13215949197759E-5</v>
      </c>
      <c r="BB114" s="23">
        <v>6524000.9234327199</v>
      </c>
      <c r="BC114" s="23">
        <v>-42345.111723531001</v>
      </c>
      <c r="BD114" s="67">
        <v>-0.64488090479568205</v>
      </c>
      <c r="BE114" s="23">
        <v>6561547.2000000002</v>
      </c>
      <c r="BF114" s="185">
        <v>0.99427783182489604</v>
      </c>
      <c r="BG114" s="185">
        <v>1</v>
      </c>
      <c r="BH114" s="185">
        <v>-5.6000000000000001E-2</v>
      </c>
      <c r="BI114" s="185">
        <v>4.5999999999999999E-2</v>
      </c>
      <c r="BJ114" s="185">
        <v>5625</v>
      </c>
      <c r="BK114" s="185">
        <v>1.0065964123492399</v>
      </c>
      <c r="BL114" s="185">
        <v>144.51985250509401</v>
      </c>
      <c r="BM114" s="185">
        <v>6.5240009234327196</v>
      </c>
      <c r="BN114" s="185">
        <v>144.51985250509401</v>
      </c>
      <c r="BO114" s="185">
        <v>1.0065964123492399</v>
      </c>
      <c r="BP114" s="185">
        <v>10924.3995676866</v>
      </c>
      <c r="BQ114" s="185">
        <v>1</v>
      </c>
      <c r="BR114" s="185">
        <v>0.15240000000000001</v>
      </c>
    </row>
    <row r="115" spans="1:70">
      <c r="A115" s="20" t="s">
        <v>3210</v>
      </c>
      <c r="B115" s="185">
        <v>12065825.263044599</v>
      </c>
      <c r="C115" s="185">
        <v>598.16775841223</v>
      </c>
      <c r="D115" s="185">
        <v>70.719127092772794</v>
      </c>
      <c r="E115" s="185">
        <v>654.056980860061</v>
      </c>
      <c r="F115" s="185">
        <v>2683685.08837691</v>
      </c>
      <c r="G115" s="185">
        <v>1493933.1953330799</v>
      </c>
      <c r="H115" s="185">
        <v>2.11454043590923E-5</v>
      </c>
      <c r="I115" s="185">
        <v>7.6371158483287804E-5</v>
      </c>
      <c r="J115" s="185">
        <v>0.51093471001103696</v>
      </c>
      <c r="K115" s="185">
        <v>6848.0719740579098</v>
      </c>
      <c r="L115" s="185">
        <v>8.69531901762856E-3</v>
      </c>
      <c r="M115" s="185">
        <v>114</v>
      </c>
      <c r="N115" s="185">
        <v>3200.7025616288902</v>
      </c>
      <c r="O115" s="22">
        <v>2.8502295699234199E-6</v>
      </c>
      <c r="P115" s="22">
        <v>5.98473400508856E-3</v>
      </c>
      <c r="Q115" s="22">
        <v>1.905E-3</v>
      </c>
      <c r="R115" s="185">
        <v>0.15240000000000001</v>
      </c>
      <c r="S115" s="23">
        <v>5492980.13671875</v>
      </c>
      <c r="T115" s="185">
        <v>488.66227888857202</v>
      </c>
      <c r="U115" s="186">
        <v>568.856739981484</v>
      </c>
      <c r="V115" s="185">
        <v>0.03</v>
      </c>
      <c r="W115" s="22">
        <v>79838.233450882006</v>
      </c>
      <c r="X115" s="185">
        <v>3.3515797014276497E-2</v>
      </c>
      <c r="Y115" s="185">
        <v>5.4622959187728899</v>
      </c>
      <c r="Z115" s="185">
        <v>5.4622959290082296</v>
      </c>
      <c r="AA115" s="185">
        <v>-1.02353396869148E-8</v>
      </c>
      <c r="AB115" s="185">
        <v>1.5901282462099201E-5</v>
      </c>
      <c r="AC115" s="185">
        <v>681.73085989126901</v>
      </c>
      <c r="AD115" s="185">
        <v>2583.81077803982</v>
      </c>
      <c r="AE115" s="185">
        <v>568.85674081472098</v>
      </c>
      <c r="AF115" s="25">
        <v>8.3323618582653601E-7</v>
      </c>
      <c r="AG115" s="185">
        <v>1.5981100951466799E-5</v>
      </c>
      <c r="AH115" s="185">
        <v>65.6197564317511</v>
      </c>
      <c r="AI115" s="185">
        <v>0.316744814992169</v>
      </c>
      <c r="AJ115" s="185">
        <v>43.3513290113831</v>
      </c>
      <c r="AK115" s="185">
        <v>5.5359712648091799</v>
      </c>
      <c r="AL115" s="185">
        <v>1.0236047381170099</v>
      </c>
      <c r="AM115" s="185">
        <v>598.16775839280899</v>
      </c>
      <c r="AN115" s="185">
        <v>1.9421236174821401E-8</v>
      </c>
      <c r="AO115" s="185">
        <v>7.98184893675845E-8</v>
      </c>
      <c r="AP115" s="185">
        <v>4.2258922855850702</v>
      </c>
      <c r="AQ115" s="185">
        <v>4.79380025564566E-5</v>
      </c>
      <c r="AR115" s="185">
        <v>8.0304597204172002E-6</v>
      </c>
      <c r="AS115" s="185">
        <v>21.783924806539201</v>
      </c>
      <c r="AT115" s="185">
        <v>12.3558615179538</v>
      </c>
      <c r="AU115" s="185">
        <v>3.9136550705731499</v>
      </c>
      <c r="AV115" s="185">
        <v>0.31223721501191898</v>
      </c>
      <c r="AW115" s="185">
        <v>8.5955020974575694E-3</v>
      </c>
      <c r="AX115" s="185">
        <v>0.31223721495357398</v>
      </c>
      <c r="AY115" s="185">
        <v>5.8345051012764796E-11</v>
      </c>
      <c r="AZ115" s="185">
        <v>1189751.8930438301</v>
      </c>
      <c r="BA115" s="185">
        <v>1.13438770599946E-5</v>
      </c>
      <c r="BB115" s="23">
        <v>5475376.4382996503</v>
      </c>
      <c r="BC115" s="23">
        <v>-17603.698419095901</v>
      </c>
      <c r="BD115" s="67">
        <v>-0.32047628028765401</v>
      </c>
      <c r="BE115" s="23">
        <v>5205073.5</v>
      </c>
      <c r="BF115" s="185">
        <v>1.0519306669348001</v>
      </c>
      <c r="BG115" s="185">
        <v>1</v>
      </c>
      <c r="BH115" s="185">
        <v>-0.04</v>
      </c>
      <c r="BI115" s="185">
        <v>4.5999999999999999E-2</v>
      </c>
      <c r="BJ115" s="185">
        <v>5625</v>
      </c>
      <c r="BK115" s="185">
        <v>1.0194879217245501</v>
      </c>
      <c r="BL115" s="185">
        <v>109.505479523658</v>
      </c>
      <c r="BM115" s="185">
        <v>5.4753764382996497</v>
      </c>
      <c r="BN115" s="185">
        <v>109.505479523658</v>
      </c>
      <c r="BO115" s="185">
        <v>1.0194879217245501</v>
      </c>
      <c r="BP115" s="185">
        <v>4831.01168381364</v>
      </c>
      <c r="BQ115" s="185">
        <v>1</v>
      </c>
      <c r="BR115" s="185">
        <v>0.15240000000000001</v>
      </c>
    </row>
    <row r="116" spans="1:70">
      <c r="A116" s="20" t="s">
        <v>3211</v>
      </c>
      <c r="B116" s="185">
        <v>12065825.263044599</v>
      </c>
      <c r="C116" s="185">
        <v>598.16775841223</v>
      </c>
      <c r="D116" s="185">
        <v>70.719127092772794</v>
      </c>
      <c r="E116" s="185">
        <v>654.056980860061</v>
      </c>
      <c r="F116" s="185">
        <v>2683685.08837691</v>
      </c>
      <c r="G116" s="185">
        <v>1493933.1953330799</v>
      </c>
      <c r="H116" s="185">
        <v>2.11454043590923E-5</v>
      </c>
      <c r="I116" s="185">
        <v>7.6371158483287804E-5</v>
      </c>
      <c r="J116" s="185">
        <v>0.51093471001103696</v>
      </c>
      <c r="K116" s="185">
        <v>6848.0719740579098</v>
      </c>
      <c r="L116" s="185">
        <v>8.69531901762856E-3</v>
      </c>
      <c r="M116" s="185">
        <v>115</v>
      </c>
      <c r="N116" s="185">
        <v>3200.7025616288902</v>
      </c>
      <c r="O116" s="22">
        <v>2.8502295699234199E-6</v>
      </c>
      <c r="P116" s="22">
        <v>5.98473400508856E-3</v>
      </c>
      <c r="Q116" s="22">
        <v>1.905E-3</v>
      </c>
      <c r="R116" s="185">
        <v>0.15240000000000001</v>
      </c>
      <c r="S116" s="23">
        <v>5538491.23828125</v>
      </c>
      <c r="T116" s="185">
        <v>487.01157338752699</v>
      </c>
      <c r="U116" s="186">
        <v>567.87047130211101</v>
      </c>
      <c r="V116" s="185">
        <v>0.03</v>
      </c>
      <c r="W116" s="22">
        <v>79838.233450882006</v>
      </c>
      <c r="X116" s="185">
        <v>3.3515797014276497E-2</v>
      </c>
      <c r="Y116" s="185">
        <v>5.4622959187728899</v>
      </c>
      <c r="Z116" s="185">
        <v>5.4622959290082296</v>
      </c>
      <c r="AA116" s="185">
        <v>-1.02353396869148E-8</v>
      </c>
      <c r="AB116" s="185">
        <v>1.5901282462099201E-5</v>
      </c>
      <c r="AC116" s="185">
        <v>682.64628796534998</v>
      </c>
      <c r="AD116" s="185">
        <v>2583.81077803982</v>
      </c>
      <c r="AE116" s="185">
        <v>567.87047214402901</v>
      </c>
      <c r="AF116" s="25">
        <v>8.4191754012863395E-7</v>
      </c>
      <c r="AG116" s="185">
        <v>1.5981475795930902E-5</v>
      </c>
      <c r="AH116" s="185">
        <v>65.6197564317511</v>
      </c>
      <c r="AI116" s="185">
        <v>0.316744814992169</v>
      </c>
      <c r="AJ116" s="185">
        <v>43.352345837804599</v>
      </c>
      <c r="AK116" s="185">
        <v>5.5965957110572102</v>
      </c>
      <c r="AL116" s="185">
        <v>1.0236047381170099</v>
      </c>
      <c r="AM116" s="185">
        <v>598.16775839280604</v>
      </c>
      <c r="AN116" s="185">
        <v>1.94241920326021E-8</v>
      </c>
      <c r="AO116" s="185">
        <v>8.0193333831704098E-8</v>
      </c>
      <c r="AP116" s="185">
        <v>4.2259611226118299</v>
      </c>
      <c r="AQ116" s="185">
        <v>4.7936440837078501E-5</v>
      </c>
      <c r="AR116" s="185">
        <v>8.0308345648813198E-6</v>
      </c>
      <c r="AS116" s="185">
        <v>21.784941632960699</v>
      </c>
      <c r="AT116" s="185">
        <v>12.356094901675901</v>
      </c>
      <c r="AU116" s="185">
        <v>3.9137289936570299</v>
      </c>
      <c r="AV116" s="185">
        <v>0.31223212895479602</v>
      </c>
      <c r="AW116" s="185">
        <v>8.5955020974575694E-3</v>
      </c>
      <c r="AX116" s="185">
        <v>0.31223212889601298</v>
      </c>
      <c r="AY116" s="185">
        <v>5.8782700929071994E-11</v>
      </c>
      <c r="AZ116" s="185">
        <v>1189751.8930438301</v>
      </c>
      <c r="BA116" s="185">
        <v>1.1343322724997499E-5</v>
      </c>
      <c r="BB116" s="23">
        <v>5501358.7929802705</v>
      </c>
      <c r="BC116" s="23">
        <v>-37132.445300978601</v>
      </c>
      <c r="BD116" s="67">
        <v>-0.67044333381489396</v>
      </c>
      <c r="BE116" s="23">
        <v>5394348.9000000004</v>
      </c>
      <c r="BF116" s="185">
        <v>1.0198374066942999</v>
      </c>
      <c r="BG116" s="185">
        <v>1</v>
      </c>
      <c r="BH116" s="185">
        <v>-0.03</v>
      </c>
      <c r="BI116" s="185">
        <v>4.5999999999999999E-2</v>
      </c>
      <c r="BJ116" s="185">
        <v>5625</v>
      </c>
      <c r="BK116" s="185">
        <v>1.0186998682403201</v>
      </c>
      <c r="BL116" s="185">
        <v>111.15618502470301</v>
      </c>
      <c r="BM116" s="185">
        <v>5.5013587929802696</v>
      </c>
      <c r="BN116" s="185">
        <v>111.15618502470301</v>
      </c>
      <c r="BO116" s="185">
        <v>1.0186998682403201</v>
      </c>
      <c r="BP116" s="185">
        <v>5063.2026672697702</v>
      </c>
      <c r="BQ116" s="185">
        <v>1</v>
      </c>
      <c r="BR116" s="185">
        <v>0.15240000000000001</v>
      </c>
    </row>
    <row r="117" spans="1:70">
      <c r="A117" s="20" t="s">
        <v>3212</v>
      </c>
      <c r="B117" s="185">
        <v>12065825.263044599</v>
      </c>
      <c r="C117" s="185">
        <v>598.16775841223</v>
      </c>
      <c r="D117" s="185">
        <v>70.719127092772794</v>
      </c>
      <c r="E117" s="185">
        <v>654.056980860061</v>
      </c>
      <c r="F117" s="185">
        <v>2683685.08837691</v>
      </c>
      <c r="G117" s="185">
        <v>1493933.1953330799</v>
      </c>
      <c r="H117" s="185">
        <v>2.11454043590923E-5</v>
      </c>
      <c r="I117" s="185">
        <v>7.6371158483287804E-5</v>
      </c>
      <c r="J117" s="185">
        <v>0.51093471001103696</v>
      </c>
      <c r="K117" s="185">
        <v>6848.0719740579098</v>
      </c>
      <c r="L117" s="185">
        <v>8.69531901762856E-3</v>
      </c>
      <c r="M117" s="185">
        <v>116</v>
      </c>
      <c r="N117" s="185">
        <v>3200.7025616288902</v>
      </c>
      <c r="O117" s="22">
        <v>2.8502295699234199E-6</v>
      </c>
      <c r="P117" s="22">
        <v>5.98473400508856E-3</v>
      </c>
      <c r="Q117" s="22">
        <v>1.905E-3</v>
      </c>
      <c r="R117" s="185">
        <v>0.15240000000000001</v>
      </c>
      <c r="S117" s="23">
        <v>4462284.8664062498</v>
      </c>
      <c r="T117" s="185">
        <v>526.45012634417299</v>
      </c>
      <c r="U117" s="186">
        <v>591.59700858253996</v>
      </c>
      <c r="V117" s="185">
        <v>0.03</v>
      </c>
      <c r="W117" s="22">
        <v>79838.233450882006</v>
      </c>
      <c r="X117" s="185">
        <v>3.3515797014276497E-2</v>
      </c>
      <c r="Y117" s="185">
        <v>5.4622959187728899</v>
      </c>
      <c r="Z117" s="185">
        <v>5.4622959290082296</v>
      </c>
      <c r="AA117" s="185">
        <v>-1.02353396869148E-8</v>
      </c>
      <c r="AB117" s="185">
        <v>1.5901282462099201E-5</v>
      </c>
      <c r="AC117" s="185">
        <v>660.90191001420396</v>
      </c>
      <c r="AD117" s="185">
        <v>2583.81077803982</v>
      </c>
      <c r="AE117" s="185">
        <v>591.59700858253996</v>
      </c>
      <c r="AF117" s="25">
        <v>0</v>
      </c>
      <c r="AG117" s="185">
        <v>1.59662224526031E-5</v>
      </c>
      <c r="AH117" s="185">
        <v>65.6197564317511</v>
      </c>
      <c r="AI117" s="185">
        <v>0.316744814992169</v>
      </c>
      <c r="AJ117" s="185">
        <v>43.3109686694144</v>
      </c>
      <c r="AK117" s="185">
        <v>4.1567155709792099</v>
      </c>
      <c r="AL117" s="185">
        <v>1.0236047381170099</v>
      </c>
      <c r="AM117" s="185">
        <v>598.16775839175898</v>
      </c>
      <c r="AN117" s="185">
        <v>2.04710204343428E-8</v>
      </c>
      <c r="AO117" s="185">
        <v>6.4939990503848696E-8</v>
      </c>
      <c r="AP117" s="185">
        <v>4.2231575014604399</v>
      </c>
      <c r="AQ117" s="185">
        <v>4.8000108947924102E-5</v>
      </c>
      <c r="AR117" s="185">
        <v>8.0155812215534695E-6</v>
      </c>
      <c r="AS117" s="185">
        <v>21.7435644645705</v>
      </c>
      <c r="AT117" s="185">
        <v>12.3465891353259</v>
      </c>
      <c r="AU117" s="185">
        <v>3.9107180914531301</v>
      </c>
      <c r="AV117" s="185">
        <v>0.31243941000731501</v>
      </c>
      <c r="AW117" s="185">
        <v>8.5955020974575694E-3</v>
      </c>
      <c r="AX117" s="185">
        <v>0.31243940996483699</v>
      </c>
      <c r="AY117" s="185">
        <v>4.2477965589426997E-11</v>
      </c>
      <c r="AZ117" s="185">
        <v>1189751.8930438301</v>
      </c>
      <c r="BA117" s="185">
        <v>1.13659291492976E-5</v>
      </c>
      <c r="BB117" s="23">
        <v>4446100.4057524204</v>
      </c>
      <c r="BC117" s="23">
        <v>-16184.4606538313</v>
      </c>
      <c r="BD117" s="67">
        <v>-0.36269447465521398</v>
      </c>
      <c r="BE117" s="23">
        <v>3974783.4</v>
      </c>
      <c r="BF117" s="185">
        <v>1.11857677722827</v>
      </c>
      <c r="BG117" s="185">
        <v>1</v>
      </c>
      <c r="BH117" s="185">
        <v>4.0000000000000001E-3</v>
      </c>
      <c r="BI117" s="185">
        <v>4.5999999999999999E-2</v>
      </c>
      <c r="BJ117" s="185">
        <v>5625</v>
      </c>
      <c r="BK117" s="185">
        <v>1.03846679867313</v>
      </c>
      <c r="BL117" s="185">
        <v>71.717632068057</v>
      </c>
      <c r="BM117" s="185">
        <v>4.4461004057524196</v>
      </c>
      <c r="BN117" s="185">
        <v>71.717632068057</v>
      </c>
      <c r="BO117" s="185">
        <v>1.03846679867313</v>
      </c>
      <c r="BP117" s="185">
        <v>1006.00818400464</v>
      </c>
      <c r="BQ117" s="185">
        <v>1</v>
      </c>
      <c r="BR117" s="185">
        <v>0.15240000000000001</v>
      </c>
    </row>
    <row r="118" spans="1:70">
      <c r="A118" s="20" t="s">
        <v>3213</v>
      </c>
      <c r="B118" s="185">
        <v>12065825.263044599</v>
      </c>
      <c r="C118" s="185">
        <v>598.16775841223</v>
      </c>
      <c r="D118" s="185">
        <v>70.719127092772794</v>
      </c>
      <c r="E118" s="185">
        <v>654.056980860061</v>
      </c>
      <c r="F118" s="185">
        <v>2683685.08837691</v>
      </c>
      <c r="G118" s="185">
        <v>1493933.1953330799</v>
      </c>
      <c r="H118" s="185">
        <v>2.11454043590923E-5</v>
      </c>
      <c r="I118" s="185">
        <v>7.6371158483287804E-5</v>
      </c>
      <c r="J118" s="185">
        <v>0.51093471001103696</v>
      </c>
      <c r="K118" s="185">
        <v>6848.0719740579098</v>
      </c>
      <c r="L118" s="185">
        <v>8.69531901762856E-3</v>
      </c>
      <c r="M118" s="185">
        <v>117</v>
      </c>
      <c r="N118" s="185">
        <v>3214.26486061884</v>
      </c>
      <c r="O118" s="22">
        <v>2.8502295699234199E-6</v>
      </c>
      <c r="P118" s="22">
        <v>5.98473400508856E-3</v>
      </c>
      <c r="Q118" s="22">
        <v>1.905E-3</v>
      </c>
      <c r="R118" s="185">
        <v>0.15240000000000001</v>
      </c>
      <c r="S118" s="23">
        <v>5541467.0077187503</v>
      </c>
      <c r="T118" s="185">
        <v>487.52777357266399</v>
      </c>
      <c r="U118" s="186">
        <v>568.08875597439896</v>
      </c>
      <c r="V118" s="185">
        <v>0.03</v>
      </c>
      <c r="W118" s="22">
        <v>80176.531050250007</v>
      </c>
      <c r="X118" s="185">
        <v>3.34499327767354E-2</v>
      </c>
      <c r="Y118" s="185">
        <v>5.4676710122319498</v>
      </c>
      <c r="Z118" s="185">
        <v>5.4676710211262503</v>
      </c>
      <c r="AA118" s="185">
        <v>-8.8942986309348304E-9</v>
      </c>
      <c r="AB118" s="185">
        <v>1.5798424110076499E-5</v>
      </c>
      <c r="AC118" s="185">
        <v>682.31182901216903</v>
      </c>
      <c r="AD118" s="185">
        <v>2592.2083036275699</v>
      </c>
      <c r="AE118" s="185">
        <v>568.08875597439896</v>
      </c>
      <c r="AF118" s="25">
        <v>0</v>
      </c>
      <c r="AG118" s="185">
        <v>1.5878801825704899E-5</v>
      </c>
      <c r="AH118" s="185">
        <v>66.046985119857993</v>
      </c>
      <c r="AI118" s="185">
        <v>0.31777425287178901</v>
      </c>
      <c r="AJ118" s="185">
        <v>43.213818314172002</v>
      </c>
      <c r="AK118" s="185">
        <v>5.57739465833538</v>
      </c>
      <c r="AL118" s="185">
        <v>1.0236047381170099</v>
      </c>
      <c r="AM118" s="185">
        <v>598.16775835845704</v>
      </c>
      <c r="AN118" s="185">
        <v>5.3772737373947199E-8</v>
      </c>
      <c r="AO118" s="185">
        <v>8.0377715628440695E-8</v>
      </c>
      <c r="AP118" s="185">
        <v>4.2340795689430699</v>
      </c>
      <c r="AQ118" s="185">
        <v>4.7752789907438598E-5</v>
      </c>
      <c r="AR118" s="185">
        <v>7.9795897706666799E-6</v>
      </c>
      <c r="AS118" s="185">
        <v>21.7162822709331</v>
      </c>
      <c r="AT118" s="185">
        <v>12.3403115712592</v>
      </c>
      <c r="AU118" s="185">
        <v>3.9214332897619699</v>
      </c>
      <c r="AV118" s="185">
        <v>0.312646279181097</v>
      </c>
      <c r="AW118" s="185">
        <v>8.5399016021729997E-3</v>
      </c>
      <c r="AX118" s="185">
        <v>0.31264627905382097</v>
      </c>
      <c r="AY118" s="185">
        <v>1.27276245098784E-10</v>
      </c>
      <c r="AZ118" s="185">
        <v>1189751.8930438301</v>
      </c>
      <c r="BA118" s="185">
        <v>1.12781985151401E-5</v>
      </c>
      <c r="BB118" s="23">
        <v>5545847.3877368504</v>
      </c>
      <c r="BC118" s="23">
        <v>4380.3800180973503</v>
      </c>
      <c r="BD118" s="67">
        <v>7.9047299424428299E-2</v>
      </c>
      <c r="BE118" s="23">
        <v>5425894.7999999998</v>
      </c>
      <c r="BF118" s="185">
        <v>1.02210742967904</v>
      </c>
      <c r="BG118" s="185">
        <v>1</v>
      </c>
      <c r="BH118" s="185">
        <v>-2.8000000000000001E-2</v>
      </c>
      <c r="BI118" s="185">
        <v>4.5999999999999999E-2</v>
      </c>
      <c r="BJ118" s="185">
        <v>5625</v>
      </c>
      <c r="BK118" s="185">
        <v>1.0189447899961599</v>
      </c>
      <c r="BL118" s="185">
        <v>110.639984839566</v>
      </c>
      <c r="BM118" s="185">
        <v>5.5458473877368499</v>
      </c>
      <c r="BN118" s="185">
        <v>110.639984839566</v>
      </c>
      <c r="BO118" s="185">
        <v>1.0189447899961599</v>
      </c>
      <c r="BP118" s="185">
        <v>4990.0074581341196</v>
      </c>
      <c r="BQ118" s="185">
        <v>1</v>
      </c>
      <c r="BR118" s="185">
        <v>0.15240000000000001</v>
      </c>
    </row>
    <row r="119" spans="1:70">
      <c r="A119" s="20" t="s">
        <v>3214</v>
      </c>
      <c r="B119" s="185">
        <v>12065825.263044599</v>
      </c>
      <c r="C119" s="185">
        <v>598.16775841223</v>
      </c>
      <c r="D119" s="185">
        <v>70.719127092772794</v>
      </c>
      <c r="E119" s="185">
        <v>654.056980860061</v>
      </c>
      <c r="F119" s="185">
        <v>2683685.08837691</v>
      </c>
      <c r="G119" s="185">
        <v>1493933.1953330799</v>
      </c>
      <c r="H119" s="185">
        <v>2.11454043590923E-5</v>
      </c>
      <c r="I119" s="185">
        <v>7.6371158483287804E-5</v>
      </c>
      <c r="J119" s="185">
        <v>0.51093471001103696</v>
      </c>
      <c r="K119" s="185">
        <v>6848.0719740579098</v>
      </c>
      <c r="L119" s="185">
        <v>8.69531901762856E-3</v>
      </c>
      <c r="M119" s="185">
        <v>118</v>
      </c>
      <c r="N119" s="185">
        <v>3254.9517575886998</v>
      </c>
      <c r="O119" s="22">
        <v>2.8502295699234199E-6</v>
      </c>
      <c r="P119" s="22">
        <v>5.98473400508856E-3</v>
      </c>
      <c r="Q119" s="22">
        <v>1.905E-3</v>
      </c>
      <c r="R119" s="185">
        <v>0.15240000000000001</v>
      </c>
      <c r="S119" s="23">
        <v>6494859.47265625</v>
      </c>
      <c r="T119" s="185">
        <v>458.12079612380802</v>
      </c>
      <c r="U119" s="186">
        <v>551.36178370213702</v>
      </c>
      <c r="V119" s="185">
        <v>0.03</v>
      </c>
      <c r="W119" s="22">
        <v>81191.423848354505</v>
      </c>
      <c r="X119" s="185">
        <v>3.3255093087555303E-2</v>
      </c>
      <c r="Y119" s="185">
        <v>5.4836650054080103</v>
      </c>
      <c r="Z119" s="185">
        <v>5.4836650106196796</v>
      </c>
      <c r="AA119" s="185">
        <v>-5.2116648774358501E-9</v>
      </c>
      <c r="AB119" s="185">
        <v>1.54961944859755E-5</v>
      </c>
      <c r="AC119" s="185">
        <v>699.61608834790002</v>
      </c>
      <c r="AD119" s="185">
        <v>2617.3647697636402</v>
      </c>
      <c r="AE119" s="185">
        <v>551.36178370213702</v>
      </c>
      <c r="AF119" s="25">
        <v>0</v>
      </c>
      <c r="AG119" s="185">
        <v>1.5589148981654602E-5</v>
      </c>
      <c r="AH119" s="185">
        <v>67.335130767735805</v>
      </c>
      <c r="AI119" s="185">
        <v>0.320858139772427</v>
      </c>
      <c r="AJ119" s="185">
        <v>42.837259144545399</v>
      </c>
      <c r="AK119" s="185">
        <v>6.7341544769648598</v>
      </c>
      <c r="AL119" s="185">
        <v>1.0236047381170099</v>
      </c>
      <c r="AM119" s="185">
        <v>598.16775834116197</v>
      </c>
      <c r="AN119" s="185">
        <v>7.1067688622861196E-8</v>
      </c>
      <c r="AO119" s="185">
        <v>9.2954495679125204E-8</v>
      </c>
      <c r="AP119" s="185">
        <v>4.26060117565574</v>
      </c>
      <c r="AQ119" s="185">
        <v>4.7160132282585103E-5</v>
      </c>
      <c r="AR119" s="185">
        <v>7.8410517386668701E-6</v>
      </c>
      <c r="AS119" s="185">
        <v>21.5463439146253</v>
      </c>
      <c r="AT119" s="185">
        <v>12.301030731113499</v>
      </c>
      <c r="AU119" s="185">
        <v>3.9468858376685398</v>
      </c>
      <c r="AV119" s="185">
        <v>0.31371533798720502</v>
      </c>
      <c r="AW119" s="185">
        <v>8.3765301650536497E-3</v>
      </c>
      <c r="AX119" s="185">
        <v>0.313715337378563</v>
      </c>
      <c r="AY119" s="185">
        <v>6.0864152606754405E-10</v>
      </c>
      <c r="AZ119" s="185">
        <v>1189751.8930438301</v>
      </c>
      <c r="BA119" s="185">
        <v>1.10688915339105E-5</v>
      </c>
      <c r="BB119" s="23">
        <v>6534889.6301040603</v>
      </c>
      <c r="BC119" s="23">
        <v>40030.157447813101</v>
      </c>
      <c r="BD119" s="67">
        <v>0.616336005672524</v>
      </c>
      <c r="BE119" s="23">
        <v>6624639</v>
      </c>
      <c r="BF119" s="185">
        <v>0.98645218707073101</v>
      </c>
      <c r="BG119" s="185">
        <v>1</v>
      </c>
      <c r="BH119" s="185">
        <v>-4.3999999999999997E-2</v>
      </c>
      <c r="BI119" s="185">
        <v>4.5999999999999999E-2</v>
      </c>
      <c r="BJ119" s="185">
        <v>5625</v>
      </c>
      <c r="BK119" s="185">
        <v>1.0077616384810699</v>
      </c>
      <c r="BL119" s="185">
        <v>140.04696228842201</v>
      </c>
      <c r="BM119" s="185">
        <v>6.5348896301040602</v>
      </c>
      <c r="BN119" s="185">
        <v>140.04696228842201</v>
      </c>
      <c r="BO119" s="185">
        <v>1.0077616384810699</v>
      </c>
      <c r="BP119" s="185">
        <v>10009.3946631409</v>
      </c>
      <c r="BQ119" s="185">
        <v>1</v>
      </c>
      <c r="BR119" s="185">
        <v>0.15240000000000001</v>
      </c>
    </row>
    <row r="120" spans="1:70">
      <c r="A120" s="20" t="s">
        <v>3215</v>
      </c>
      <c r="B120" s="185">
        <v>12065825.263044599</v>
      </c>
      <c r="C120" s="185">
        <v>598.16775841223</v>
      </c>
      <c r="D120" s="185">
        <v>70.719127092772794</v>
      </c>
      <c r="E120" s="185">
        <v>654.056980860061</v>
      </c>
      <c r="F120" s="185">
        <v>2683685.08837691</v>
      </c>
      <c r="G120" s="185">
        <v>1493933.1953330799</v>
      </c>
      <c r="H120" s="185">
        <v>2.11454043590923E-5</v>
      </c>
      <c r="I120" s="185">
        <v>7.6371158483287804E-5</v>
      </c>
      <c r="J120" s="185">
        <v>0.51093471001103696</v>
      </c>
      <c r="K120" s="185">
        <v>6848.0719740579098</v>
      </c>
      <c r="L120" s="185">
        <v>8.69531901762856E-3</v>
      </c>
      <c r="M120" s="185">
        <v>119</v>
      </c>
      <c r="N120" s="185">
        <v>3295.6386545585601</v>
      </c>
      <c r="O120" s="22">
        <v>2.8502295699234199E-6</v>
      </c>
      <c r="P120" s="22">
        <v>5.98473400508856E-3</v>
      </c>
      <c r="Q120" s="22">
        <v>1.905E-3</v>
      </c>
      <c r="R120" s="185">
        <v>0.15240000000000001</v>
      </c>
      <c r="S120" s="23">
        <v>4676068.30078125</v>
      </c>
      <c r="T120" s="185">
        <v>522.60407503228396</v>
      </c>
      <c r="U120" s="186">
        <v>588.90550880032799</v>
      </c>
      <c r="V120" s="185">
        <v>0.03</v>
      </c>
      <c r="W120" s="22">
        <v>82206.316646459003</v>
      </c>
      <c r="X120" s="185">
        <v>3.3064274849559601E-2</v>
      </c>
      <c r="Y120" s="185">
        <v>5.4994657138155496</v>
      </c>
      <c r="Z120" s="185">
        <v>5.4994657451812596</v>
      </c>
      <c r="AA120" s="185">
        <v>-3.1365715358333499E-8</v>
      </c>
      <c r="AB120" s="185">
        <v>1.52031702906789E-5</v>
      </c>
      <c r="AC120" s="185">
        <v>662.89607077276401</v>
      </c>
      <c r="AD120" s="185">
        <v>2642.4677860546999</v>
      </c>
      <c r="AE120" s="185">
        <v>588.90550945239499</v>
      </c>
      <c r="AF120" s="25">
        <v>6.52067001283285E-7</v>
      </c>
      <c r="AG120" s="185">
        <v>1.5269003049548199E-5</v>
      </c>
      <c r="AH120" s="185">
        <v>68.632940509464703</v>
      </c>
      <c r="AI120" s="185">
        <v>0.32393547435065501</v>
      </c>
      <c r="AJ120" s="185">
        <v>42.359946124516803</v>
      </c>
      <c r="AK120" s="185">
        <v>4.3046789681365603</v>
      </c>
      <c r="AL120" s="185">
        <v>1.0236047381170099</v>
      </c>
      <c r="AM120" s="185">
        <v>598.16775839464401</v>
      </c>
      <c r="AN120" s="185">
        <v>1.75855348061305E-8</v>
      </c>
      <c r="AO120" s="185">
        <v>6.5832758869320806E-8</v>
      </c>
      <c r="AP120" s="185">
        <v>4.2792730992228796</v>
      </c>
      <c r="AQ120" s="185">
        <v>4.6749478766895801E-5</v>
      </c>
      <c r="AR120" s="185">
        <v>7.6674179042087794E-6</v>
      </c>
      <c r="AS120" s="185">
        <v>21.271291143402401</v>
      </c>
      <c r="AT120" s="185">
        <v>12.236791649637601</v>
      </c>
      <c r="AU120" s="185">
        <v>3.9639309075555</v>
      </c>
      <c r="AV120" s="185">
        <v>0.31534219166738098</v>
      </c>
      <c r="AW120" s="185">
        <v>8.2181347594452708E-3</v>
      </c>
      <c r="AX120" s="185">
        <v>0.31534219046443601</v>
      </c>
      <c r="AY120" s="185">
        <v>1.2029448548389599E-9</v>
      </c>
      <c r="AZ120" s="185">
        <v>1189751.8930438301</v>
      </c>
      <c r="BA120" s="185">
        <v>1.0924630815309601E-5</v>
      </c>
      <c r="BB120" s="23">
        <v>4689291.9896161398</v>
      </c>
      <c r="BC120" s="23">
        <v>13223.6888348879</v>
      </c>
      <c r="BD120" s="67">
        <v>0.28279503172951098</v>
      </c>
      <c r="BE120" s="23">
        <v>4037875.2</v>
      </c>
      <c r="BF120" s="185">
        <v>1.1613266278304299</v>
      </c>
      <c r="BG120" s="185">
        <v>1</v>
      </c>
      <c r="BH120" s="185">
        <v>-1.6E-2</v>
      </c>
      <c r="BI120" s="185">
        <v>4.5999999999999999E-2</v>
      </c>
      <c r="BJ120" s="185">
        <v>5625</v>
      </c>
      <c r="BK120" s="185">
        <v>1.0367372932983401</v>
      </c>
      <c r="BL120" s="185">
        <v>75.563683379945999</v>
      </c>
      <c r="BM120" s="185">
        <v>4.68929198961614</v>
      </c>
      <c r="BN120" s="185">
        <v>75.563683379945999</v>
      </c>
      <c r="BO120" s="185">
        <v>1.0367372932983401</v>
      </c>
      <c r="BP120" s="185">
        <v>1264.77557554905</v>
      </c>
      <c r="BQ120" s="185">
        <v>1</v>
      </c>
      <c r="BR120" s="185">
        <v>0.15240000000000001</v>
      </c>
    </row>
    <row r="121" spans="1:70">
      <c r="A121" s="20" t="s">
        <v>3216</v>
      </c>
      <c r="B121" s="185">
        <v>12065825.263044599</v>
      </c>
      <c r="C121" s="185">
        <v>598.16775841223</v>
      </c>
      <c r="D121" s="185">
        <v>70.719127092772794</v>
      </c>
      <c r="E121" s="185">
        <v>654.056980860061</v>
      </c>
      <c r="F121" s="185">
        <v>2683685.08837691</v>
      </c>
      <c r="G121" s="185">
        <v>1493933.1953330799</v>
      </c>
      <c r="H121" s="185">
        <v>2.11454043590923E-5</v>
      </c>
      <c r="I121" s="185">
        <v>7.6371158483287804E-5</v>
      </c>
      <c r="J121" s="185">
        <v>0.51093471001103696</v>
      </c>
      <c r="K121" s="185">
        <v>6848.0719740579098</v>
      </c>
      <c r="L121" s="185">
        <v>8.69531901762856E-3</v>
      </c>
      <c r="M121" s="185">
        <v>120</v>
      </c>
      <c r="N121" s="185">
        <v>3811.0060161767701</v>
      </c>
      <c r="O121" s="22">
        <v>2.8502295699234199E-6</v>
      </c>
      <c r="P121" s="22">
        <v>5.98473400508856E-3</v>
      </c>
      <c r="Q121" s="22">
        <v>1.905E-3</v>
      </c>
      <c r="R121" s="185">
        <v>0.15240000000000001</v>
      </c>
      <c r="S121" s="23">
        <v>4759205.95703125</v>
      </c>
      <c r="T121" s="185">
        <v>535.47689091834604</v>
      </c>
      <c r="U121" s="186">
        <v>593.83168317304603</v>
      </c>
      <c r="V121" s="185">
        <v>0.03</v>
      </c>
      <c r="W121" s="22">
        <v>95061.6254224484</v>
      </c>
      <c r="X121" s="185">
        <v>3.0945300439482602E-2</v>
      </c>
      <c r="Y121" s="185">
        <v>5.6846358323022699</v>
      </c>
      <c r="Z121" s="185">
        <v>5.6846358673975699</v>
      </c>
      <c r="AA121" s="185">
        <v>-3.5095298223097897E-8</v>
      </c>
      <c r="AB121" s="185">
        <v>1.21478205091792E-5</v>
      </c>
      <c r="AC121" s="185">
        <v>654.21558770639103</v>
      </c>
      <c r="AD121" s="185">
        <v>2956.15770076538</v>
      </c>
      <c r="AE121" s="185">
        <v>593.83168317304603</v>
      </c>
      <c r="AF121" s="25">
        <v>0</v>
      </c>
      <c r="AG121" s="185">
        <v>1.22027390281693E-5</v>
      </c>
      <c r="AH121" s="185">
        <v>85.895102033074707</v>
      </c>
      <c r="AI121" s="185">
        <v>0.362390168805998</v>
      </c>
      <c r="AJ121" s="185">
        <v>37.872147977483301</v>
      </c>
      <c r="AK121" s="185">
        <v>3.7981106663531001</v>
      </c>
      <c r="AL121" s="185">
        <v>1.0236047381170099</v>
      </c>
      <c r="AM121" s="185">
        <v>598.16775839935406</v>
      </c>
      <c r="AN121" s="185">
        <v>1.28760575535125E-8</v>
      </c>
      <c r="AO121" s="185">
        <v>5.4918518990038898E-8</v>
      </c>
      <c r="AP121" s="185">
        <v>4.5627758606842201</v>
      </c>
      <c r="AQ121" s="185">
        <v>4.1120511652791498E-5</v>
      </c>
      <c r="AR121" s="185">
        <v>6.1288287735796498E-6</v>
      </c>
      <c r="AS121" s="185">
        <v>19.0212959324829</v>
      </c>
      <c r="AT121" s="185">
        <v>11.677795950238</v>
      </c>
      <c r="AU121" s="185">
        <v>4.2319184456887697</v>
      </c>
      <c r="AV121" s="185">
        <v>0.33085741499545201</v>
      </c>
      <c r="AW121" s="185">
        <v>6.5665531641907202E-3</v>
      </c>
      <c r="AX121" s="185">
        <v>0.33085739444450801</v>
      </c>
      <c r="AY121" s="185">
        <v>2.0550944668240599E-8</v>
      </c>
      <c r="AZ121" s="185">
        <v>1189751.8930438301</v>
      </c>
      <c r="BA121" s="185">
        <v>9.0121699834331006E-6</v>
      </c>
      <c r="BB121" s="23">
        <v>4741998.7170337001</v>
      </c>
      <c r="BC121" s="23">
        <v>-17207.239997551798</v>
      </c>
      <c r="BD121" s="67">
        <v>-0.36155695199804899</v>
      </c>
      <c r="BE121" s="23">
        <v>4053648.15</v>
      </c>
      <c r="BF121" s="185">
        <v>1.16981014176914</v>
      </c>
      <c r="BG121" s="185">
        <v>1</v>
      </c>
      <c r="BH121" s="185">
        <v>-7.0000000000000001E-3</v>
      </c>
      <c r="BI121" s="185">
        <v>4.5999999999999999E-2</v>
      </c>
      <c r="BJ121" s="185">
        <v>5625</v>
      </c>
      <c r="BK121" s="185">
        <v>1.04197641781599</v>
      </c>
      <c r="BL121" s="185">
        <v>62.690867493883999</v>
      </c>
      <c r="BM121" s="185">
        <v>4.7419987170336997</v>
      </c>
      <c r="BN121" s="185">
        <v>62.690867493883999</v>
      </c>
      <c r="BO121" s="185">
        <v>1.04197641781599</v>
      </c>
      <c r="BP121" s="185">
        <v>514.87546762500006</v>
      </c>
      <c r="BQ121" s="185">
        <v>1</v>
      </c>
      <c r="BR121" s="185">
        <v>0.15240000000000001</v>
      </c>
    </row>
    <row r="122" spans="1:70">
      <c r="A122" s="20" t="s">
        <v>3217</v>
      </c>
      <c r="B122" s="185">
        <v>12065825.263044599</v>
      </c>
      <c r="C122" s="185">
        <v>598.16775841223</v>
      </c>
      <c r="D122" s="185">
        <v>70.719127092772794</v>
      </c>
      <c r="E122" s="185">
        <v>654.056980860061</v>
      </c>
      <c r="F122" s="185">
        <v>2683685.08837691</v>
      </c>
      <c r="G122" s="185">
        <v>1493933.1953330799</v>
      </c>
      <c r="H122" s="185">
        <v>2.11454043590923E-5</v>
      </c>
      <c r="I122" s="185">
        <v>7.6371158483287804E-5</v>
      </c>
      <c r="J122" s="185">
        <v>0.51093471001103696</v>
      </c>
      <c r="K122" s="185">
        <v>6848.0719740579098</v>
      </c>
      <c r="L122" s="185">
        <v>8.69531901762856E-3</v>
      </c>
      <c r="M122" s="185">
        <v>121</v>
      </c>
      <c r="N122" s="185">
        <v>4041.5650990059698</v>
      </c>
      <c r="O122" s="22">
        <v>2.8502295699234199E-6</v>
      </c>
      <c r="P122" s="22">
        <v>5.98473400508856E-3</v>
      </c>
      <c r="Q122" s="22">
        <v>1.905E-3</v>
      </c>
      <c r="R122" s="185">
        <v>0.15240000000000001</v>
      </c>
      <c r="S122" s="23">
        <v>5204152.79296875</v>
      </c>
      <c r="T122" s="185">
        <v>529.302558596925</v>
      </c>
      <c r="U122" s="186">
        <v>589.47285106880599</v>
      </c>
      <c r="V122" s="185">
        <v>0.03</v>
      </c>
      <c r="W122" s="22">
        <v>100812.68461170699</v>
      </c>
      <c r="X122" s="185">
        <v>3.0144337567857799E-2</v>
      </c>
      <c r="Y122" s="185">
        <v>5.7596637200681799</v>
      </c>
      <c r="Z122" s="185">
        <v>5.7596637569575702</v>
      </c>
      <c r="AA122" s="185">
        <v>-3.6889382215576903E-8</v>
      </c>
      <c r="AB122" s="185">
        <v>1.1088363050012001E-5</v>
      </c>
      <c r="AC122" s="185">
        <v>657.37582741667904</v>
      </c>
      <c r="AD122" s="185">
        <v>3094.1621066426901</v>
      </c>
      <c r="AE122" s="185">
        <v>589.47285106880599</v>
      </c>
      <c r="AF122" s="25">
        <v>0</v>
      </c>
      <c r="AG122" s="185">
        <v>1.1143818005638199E-5</v>
      </c>
      <c r="AH122" s="185">
        <v>94.102103025414607</v>
      </c>
      <c r="AI122" s="185">
        <v>0.37930788599304199</v>
      </c>
      <c r="AJ122" s="185">
        <v>36.200293329520598</v>
      </c>
      <c r="AK122" s="185">
        <v>4.0431916190799999</v>
      </c>
      <c r="AL122" s="185">
        <v>1.0236047381170099</v>
      </c>
      <c r="AM122" s="185">
        <v>598.16775840641606</v>
      </c>
      <c r="AN122" s="185">
        <v>5.8140585679211703E-9</v>
      </c>
      <c r="AO122" s="185">
        <v>5.5454955626273197E-8</v>
      </c>
      <c r="AP122" s="185">
        <v>4.6822205923112596</v>
      </c>
      <c r="AQ122" s="185">
        <v>3.9049280753577103E-5</v>
      </c>
      <c r="AR122" s="185">
        <v>5.59963648063226E-6</v>
      </c>
      <c r="AS122" s="185">
        <v>18.190218382515901</v>
      </c>
      <c r="AT122" s="185">
        <v>11.454419990469001</v>
      </c>
      <c r="AU122" s="185">
        <v>4.3447518318612399</v>
      </c>
      <c r="AV122" s="185">
        <v>0.337468760450025</v>
      </c>
      <c r="AW122" s="185">
        <v>5.9938591796555203E-3</v>
      </c>
      <c r="AX122" s="185">
        <v>0.337468759107311</v>
      </c>
      <c r="AY122" s="185">
        <v>1.34271366247773E-9</v>
      </c>
      <c r="AZ122" s="185">
        <v>1189751.8930438301</v>
      </c>
      <c r="BA122" s="185">
        <v>8.3399062439946702E-6</v>
      </c>
      <c r="BB122" s="23">
        <v>5174294.9784548497</v>
      </c>
      <c r="BC122" s="23">
        <v>-29857.8145139031</v>
      </c>
      <c r="BD122" s="67">
        <v>-0.57373055138280205</v>
      </c>
      <c r="BE122" s="23">
        <v>4653020.25</v>
      </c>
      <c r="BF122" s="185">
        <v>1.1120293272858299</v>
      </c>
      <c r="BG122" s="185">
        <v>1</v>
      </c>
      <c r="BH122" s="185">
        <v>-8.9999999999999993E-3</v>
      </c>
      <c r="BI122" s="185">
        <v>4.5999999999999999E-2</v>
      </c>
      <c r="BJ122" s="185">
        <v>5625</v>
      </c>
      <c r="BK122" s="185">
        <v>1.0396668963453</v>
      </c>
      <c r="BL122" s="185">
        <v>68.865199815305004</v>
      </c>
      <c r="BM122" s="185">
        <v>5.1742949784548502</v>
      </c>
      <c r="BN122" s="185">
        <v>68.865199815305004</v>
      </c>
      <c r="BO122" s="185">
        <v>1.0396668963453</v>
      </c>
      <c r="BP122" s="185">
        <v>833.19976037748404</v>
      </c>
      <c r="BQ122" s="185">
        <v>1</v>
      </c>
      <c r="BR122" s="185">
        <v>0.15240000000000001</v>
      </c>
    </row>
    <row r="123" spans="1:70">
      <c r="A123" s="20" t="s">
        <v>3218</v>
      </c>
      <c r="B123" s="185">
        <v>12065825.263044599</v>
      </c>
      <c r="C123" s="185">
        <v>598.16775841223</v>
      </c>
      <c r="D123" s="185">
        <v>70.719127092772794</v>
      </c>
      <c r="E123" s="185">
        <v>654.056980860061</v>
      </c>
      <c r="F123" s="185">
        <v>2683685.08837691</v>
      </c>
      <c r="G123" s="185">
        <v>1493933.1953330799</v>
      </c>
      <c r="H123" s="185">
        <v>2.11454043590923E-5</v>
      </c>
      <c r="I123" s="185">
        <v>7.6371158483287804E-5</v>
      </c>
      <c r="J123" s="185">
        <v>0.51093471001103696</v>
      </c>
      <c r="K123" s="185">
        <v>6848.0719740579098</v>
      </c>
      <c r="L123" s="185">
        <v>8.69531901762856E-3</v>
      </c>
      <c r="M123" s="185">
        <v>122</v>
      </c>
      <c r="N123" s="185">
        <v>4041.5650990059698</v>
      </c>
      <c r="O123" s="22">
        <v>2.8502295699234199E-6</v>
      </c>
      <c r="P123" s="22">
        <v>5.98473400508856E-3</v>
      </c>
      <c r="Q123" s="22">
        <v>1.905E-3</v>
      </c>
      <c r="R123" s="185">
        <v>0.15240000000000001</v>
      </c>
      <c r="S123" s="23">
        <v>5324894.27734375</v>
      </c>
      <c r="T123" s="185">
        <v>525.91640840595801</v>
      </c>
      <c r="U123" s="186">
        <v>587.48271108686902</v>
      </c>
      <c r="V123" s="185">
        <v>0.03</v>
      </c>
      <c r="W123" s="22">
        <v>100812.68461170699</v>
      </c>
      <c r="X123" s="185">
        <v>3.0144337567857799E-2</v>
      </c>
      <c r="Y123" s="185">
        <v>5.7596637200681799</v>
      </c>
      <c r="Z123" s="185">
        <v>5.7596637569575702</v>
      </c>
      <c r="AA123" s="185">
        <v>-3.6889382215576903E-8</v>
      </c>
      <c r="AB123" s="185">
        <v>1.1088363050012001E-5</v>
      </c>
      <c r="AC123" s="185">
        <v>659.29028134790894</v>
      </c>
      <c r="AD123" s="185">
        <v>3094.1621066426901</v>
      </c>
      <c r="AE123" s="185">
        <v>587.48271170244095</v>
      </c>
      <c r="AF123" s="25">
        <v>6.1557182107208096E-7</v>
      </c>
      <c r="AG123" s="185">
        <v>1.1145764277863599E-5</v>
      </c>
      <c r="AH123" s="185">
        <v>94.102103025414607</v>
      </c>
      <c r="AI123" s="185">
        <v>0.37930788599304199</v>
      </c>
      <c r="AJ123" s="185">
        <v>36.206615725078599</v>
      </c>
      <c r="AK123" s="185">
        <v>4.1738011220006399</v>
      </c>
      <c r="AL123" s="185">
        <v>1.0236047381170099</v>
      </c>
      <c r="AM123" s="185">
        <v>598.16775840610603</v>
      </c>
      <c r="AN123" s="185">
        <v>6.1235141401994001E-9</v>
      </c>
      <c r="AO123" s="185">
        <v>5.74012278516509E-8</v>
      </c>
      <c r="AP123" s="185">
        <v>4.68283535717286</v>
      </c>
      <c r="AQ123" s="185">
        <v>3.9039028610130097E-5</v>
      </c>
      <c r="AR123" s="185">
        <v>5.6015827528576302E-6</v>
      </c>
      <c r="AS123" s="185">
        <v>18.196540778073899</v>
      </c>
      <c r="AT123" s="185">
        <v>11.4561575443945</v>
      </c>
      <c r="AU123" s="185">
        <v>4.3454108997675203</v>
      </c>
      <c r="AV123" s="185">
        <v>0.33742445740533999</v>
      </c>
      <c r="AW123" s="185">
        <v>5.9938591796555203E-3</v>
      </c>
      <c r="AX123" s="185">
        <v>0.337424456047485</v>
      </c>
      <c r="AY123" s="185">
        <v>1.3578548285764199E-9</v>
      </c>
      <c r="AZ123" s="185">
        <v>1189751.8930438301</v>
      </c>
      <c r="BA123" s="185">
        <v>8.33662207455846E-6</v>
      </c>
      <c r="BB123" s="23">
        <v>5358004.3043332295</v>
      </c>
      <c r="BC123" s="23">
        <v>33110.0269894823</v>
      </c>
      <c r="BD123" s="67">
        <v>0.62179688957127699</v>
      </c>
      <c r="BE123" s="23">
        <v>5173527.5999999996</v>
      </c>
      <c r="BF123" s="185">
        <v>1.0356578177592499</v>
      </c>
      <c r="BG123" s="185">
        <v>1</v>
      </c>
      <c r="BH123" s="185">
        <v>-1.2E-2</v>
      </c>
      <c r="BI123" s="185">
        <v>4.5999999999999999E-2</v>
      </c>
      <c r="BJ123" s="185">
        <v>5625</v>
      </c>
      <c r="BK123" s="185">
        <v>1.03823402844558</v>
      </c>
      <c r="BL123" s="185">
        <v>72.251350006272006</v>
      </c>
      <c r="BM123" s="185">
        <v>5.3580043043332299</v>
      </c>
      <c r="BN123" s="185">
        <v>72.251350006272006</v>
      </c>
      <c r="BO123" s="185">
        <v>1.03823402844558</v>
      </c>
      <c r="BP123" s="185">
        <v>1040.14957722706</v>
      </c>
      <c r="BQ123" s="185">
        <v>1</v>
      </c>
      <c r="BR123" s="185">
        <v>0.15240000000000001</v>
      </c>
    </row>
    <row r="124" spans="1:70">
      <c r="A124" s="20" t="s">
        <v>3219</v>
      </c>
      <c r="B124" s="185">
        <v>12065825.263044599</v>
      </c>
      <c r="C124" s="185">
        <v>598.16775841223</v>
      </c>
      <c r="D124" s="185">
        <v>70.719127092772794</v>
      </c>
      <c r="E124" s="185">
        <v>654.056980860061</v>
      </c>
      <c r="F124" s="185">
        <v>2683685.08837691</v>
      </c>
      <c r="G124" s="185">
        <v>1493933.1953330799</v>
      </c>
      <c r="H124" s="185">
        <v>2.11454043590923E-5</v>
      </c>
      <c r="I124" s="185">
        <v>7.6371158483287804E-5</v>
      </c>
      <c r="J124" s="185">
        <v>0.51093471001103696</v>
      </c>
      <c r="K124" s="185">
        <v>6848.0719740579098</v>
      </c>
      <c r="L124" s="185">
        <v>8.69531901762856E-3</v>
      </c>
      <c r="M124" s="185">
        <v>123</v>
      </c>
      <c r="N124" s="185">
        <v>4082.2519959758301</v>
      </c>
      <c r="O124" s="22">
        <v>2.8502295699234199E-6</v>
      </c>
      <c r="P124" s="22">
        <v>5.98473400508856E-3</v>
      </c>
      <c r="Q124" s="22">
        <v>1.905E-3</v>
      </c>
      <c r="R124" s="185">
        <v>0.15240000000000001</v>
      </c>
      <c r="S124" s="23">
        <v>5345531.19140625</v>
      </c>
      <c r="T124" s="185">
        <v>526.45012634417299</v>
      </c>
      <c r="U124" s="186">
        <v>587.63903679838199</v>
      </c>
      <c r="V124" s="185">
        <v>0.03</v>
      </c>
      <c r="W124" s="22">
        <v>101827.577409811</v>
      </c>
      <c r="X124" s="185">
        <v>3.00107704692281E-2</v>
      </c>
      <c r="Y124" s="185">
        <v>5.7724665819879704</v>
      </c>
      <c r="Z124" s="185">
        <v>5.77246661364559</v>
      </c>
      <c r="AA124" s="185">
        <v>-3.1657623189573802E-8</v>
      </c>
      <c r="AB124" s="185">
        <v>1.09168055121032E-5</v>
      </c>
      <c r="AC124" s="185">
        <v>658.90256464140202</v>
      </c>
      <c r="AD124" s="185">
        <v>3118.3797028357499</v>
      </c>
      <c r="AE124" s="185">
        <v>587.63903679838199</v>
      </c>
      <c r="AF124" s="25">
        <v>0</v>
      </c>
      <c r="AG124" s="185">
        <v>1.0973441210933101E-5</v>
      </c>
      <c r="AH124" s="185">
        <v>95.580917051109196</v>
      </c>
      <c r="AI124" s="185">
        <v>0.38227667848006103</v>
      </c>
      <c r="AJ124" s="185">
        <v>35.925833430378098</v>
      </c>
      <c r="AK124" s="185">
        <v>4.15284491517804</v>
      </c>
      <c r="AL124" s="185">
        <v>1.0236047381170099</v>
      </c>
      <c r="AM124" s="185">
        <v>598.16775840923106</v>
      </c>
      <c r="AN124" s="185">
        <v>2.99928615277167E-9</v>
      </c>
      <c r="AO124" s="185">
        <v>5.66356988299332E-8</v>
      </c>
      <c r="AP124" s="185">
        <v>4.7031583955070504</v>
      </c>
      <c r="AQ124" s="185">
        <v>3.8702370803861103E-5</v>
      </c>
      <c r="AR124" s="185">
        <v>5.5150384548815297E-6</v>
      </c>
      <c r="AS124" s="185">
        <v>18.0556262236863</v>
      </c>
      <c r="AT124" s="185">
        <v>11.417286691765799</v>
      </c>
      <c r="AU124" s="185">
        <v>4.3645624337828197</v>
      </c>
      <c r="AV124" s="185">
        <v>0.33859596172422801</v>
      </c>
      <c r="AW124" s="185">
        <v>5.9011230635312804E-3</v>
      </c>
      <c r="AX124" s="185">
        <v>0.33859595979618301</v>
      </c>
      <c r="AY124" s="185">
        <v>1.92804461285334E-9</v>
      </c>
      <c r="AZ124" s="185">
        <v>1189751.8930438301</v>
      </c>
      <c r="BA124" s="185">
        <v>8.2290170879283305E-6</v>
      </c>
      <c r="BB124" s="23">
        <v>5355675.9197826898</v>
      </c>
      <c r="BC124" s="23">
        <v>10144.7283764435</v>
      </c>
      <c r="BD124" s="67">
        <v>0.189779612412564</v>
      </c>
      <c r="BE124" s="23">
        <v>4700339.0999999996</v>
      </c>
      <c r="BF124" s="185">
        <v>1.13942330666796</v>
      </c>
      <c r="BG124" s="185">
        <v>1</v>
      </c>
      <c r="BH124" s="185">
        <v>-0.02</v>
      </c>
      <c r="BI124" s="185">
        <v>4.5999999999999999E-2</v>
      </c>
      <c r="BJ124" s="185">
        <v>5625</v>
      </c>
      <c r="BK124" s="185">
        <v>1.03846679867313</v>
      </c>
      <c r="BL124" s="185">
        <v>71.717632068057</v>
      </c>
      <c r="BM124" s="185">
        <v>5.3556759197826898</v>
      </c>
      <c r="BN124" s="185">
        <v>71.717632068057</v>
      </c>
      <c r="BO124" s="185">
        <v>1.03846679867313</v>
      </c>
      <c r="BP124" s="185">
        <v>1006.00818400464</v>
      </c>
      <c r="BQ124" s="185">
        <v>1</v>
      </c>
      <c r="BR124" s="185">
        <v>0.15240000000000001</v>
      </c>
    </row>
    <row r="125" spans="1:70">
      <c r="A125" s="20" t="s">
        <v>3220</v>
      </c>
      <c r="B125" s="185">
        <v>12065825.263044599</v>
      </c>
      <c r="C125" s="185">
        <v>598.16775841223</v>
      </c>
      <c r="D125" s="185">
        <v>70.719127092772794</v>
      </c>
      <c r="E125" s="185">
        <v>654.056980860061</v>
      </c>
      <c r="F125" s="185">
        <v>2683685.08837691</v>
      </c>
      <c r="G125" s="185">
        <v>1493933.1953330799</v>
      </c>
      <c r="H125" s="185">
        <v>2.11454043590923E-5</v>
      </c>
      <c r="I125" s="185">
        <v>7.6371158483287804E-5</v>
      </c>
      <c r="J125" s="185">
        <v>0.51093471001103696</v>
      </c>
      <c r="K125" s="185">
        <v>6848.0719740579098</v>
      </c>
      <c r="L125" s="185">
        <v>8.69531901762856E-3</v>
      </c>
      <c r="M125" s="185">
        <v>124</v>
      </c>
      <c r="N125" s="185">
        <v>2325.9342767769299</v>
      </c>
      <c r="O125" s="22">
        <v>2.8502295699234199E-6</v>
      </c>
      <c r="P125" s="22">
        <v>5.98473400508856E-3</v>
      </c>
      <c r="Q125" s="22">
        <v>1.905E-3</v>
      </c>
      <c r="R125" s="185">
        <v>0.69596000000000002</v>
      </c>
      <c r="S125" s="23">
        <v>2963578.97265625</v>
      </c>
      <c r="T125" s="185">
        <v>298.737706474898</v>
      </c>
      <c r="U125" s="186">
        <v>570.63196722715497</v>
      </c>
      <c r="V125" s="185">
        <v>0.03</v>
      </c>
      <c r="W125" s="22">
        <v>58018.038291636803</v>
      </c>
      <c r="X125" s="185">
        <v>3.90786566983174E-2</v>
      </c>
      <c r="Y125" s="185">
        <v>5.0585982172817499</v>
      </c>
      <c r="Z125" s="185">
        <v>5.0585982262515303</v>
      </c>
      <c r="AA125" s="185">
        <v>-8.9697866911819801E-9</v>
      </c>
      <c r="AB125" s="185">
        <v>2.58248515761656E-5</v>
      </c>
      <c r="AC125" s="185">
        <v>664.84606444497297</v>
      </c>
      <c r="AD125" s="185">
        <v>2027.48600229818</v>
      </c>
      <c r="AE125" s="185">
        <v>570.63196722715497</v>
      </c>
      <c r="AF125" s="25">
        <v>0</v>
      </c>
      <c r="AG125" s="185">
        <v>2.5891948637876101E-5</v>
      </c>
      <c r="AH125" s="185">
        <v>40.404425134371103</v>
      </c>
      <c r="AI125" s="185">
        <v>0.248545940033715</v>
      </c>
      <c r="AJ125" s="185">
        <v>55.1134524257401</v>
      </c>
      <c r="AK125" s="185">
        <v>4.2484572423270803</v>
      </c>
      <c r="AL125" s="185">
        <v>1.0236047381170099</v>
      </c>
      <c r="AM125" s="185">
        <v>598.16775835241799</v>
      </c>
      <c r="AN125" s="185">
        <v>5.9812009567394906E-8</v>
      </c>
      <c r="AO125" s="185">
        <v>6.7097061710568294E-8</v>
      </c>
      <c r="AP125" s="185">
        <v>3.6500143198636001</v>
      </c>
      <c r="AQ125" s="185">
        <v>6.42580650332295E-5</v>
      </c>
      <c r="AR125" s="185">
        <v>1.2979522849793401E-5</v>
      </c>
      <c r="AS125" s="185">
        <v>27.628137422011001</v>
      </c>
      <c r="AT125" s="185">
        <v>13.5441736261331</v>
      </c>
      <c r="AU125" s="185">
        <v>3.36634936588711</v>
      </c>
      <c r="AV125" s="185">
        <v>0.28366495397649599</v>
      </c>
      <c r="AW125" s="185">
        <v>1.39597272370041E-2</v>
      </c>
      <c r="AX125" s="185">
        <v>0.28366495077835802</v>
      </c>
      <c r="AY125" s="185">
        <v>3.19813825422344E-9</v>
      </c>
      <c r="AZ125" s="185">
        <v>1189751.8930438301</v>
      </c>
      <c r="BA125" s="185">
        <v>1.7604880255820701E-5</v>
      </c>
      <c r="BB125" s="23">
        <v>2965803.7944597299</v>
      </c>
      <c r="BC125" s="23">
        <v>2224.8218034766601</v>
      </c>
      <c r="BD125" s="67">
        <v>7.5072128126302595E-2</v>
      </c>
      <c r="BE125" s="23">
        <v>2104111.5299999998</v>
      </c>
      <c r="BF125" s="185">
        <v>1.40952784687213</v>
      </c>
      <c r="BG125" s="185">
        <v>1</v>
      </c>
      <c r="BH125" s="185">
        <v>-4.4999999999999998E-2</v>
      </c>
      <c r="BI125" s="185">
        <v>4.5999999999999999E-2</v>
      </c>
      <c r="BJ125" s="185">
        <v>5625</v>
      </c>
      <c r="BK125" s="185">
        <v>1.00000029265808</v>
      </c>
      <c r="BL125" s="185">
        <v>299.430051937332</v>
      </c>
      <c r="BM125" s="185">
        <v>2.9658037944597302</v>
      </c>
      <c r="BN125" s="185">
        <v>299.430051937332</v>
      </c>
      <c r="BO125" s="185">
        <v>1.00000029265808</v>
      </c>
      <c r="BP125" s="185">
        <v>67303.951848206794</v>
      </c>
      <c r="BQ125" s="185">
        <v>1</v>
      </c>
      <c r="BR125" s="185">
        <v>0.69596000000000002</v>
      </c>
    </row>
    <row r="126" spans="1:70">
      <c r="A126" s="20" t="s">
        <v>3221</v>
      </c>
      <c r="B126" s="185">
        <v>12065825.263044599</v>
      </c>
      <c r="C126" s="185">
        <v>598.16775841223</v>
      </c>
      <c r="D126" s="185">
        <v>70.719127092772794</v>
      </c>
      <c r="E126" s="185">
        <v>654.056980860061</v>
      </c>
      <c r="F126" s="185">
        <v>2683685.08837691</v>
      </c>
      <c r="G126" s="185">
        <v>1493933.1953330799</v>
      </c>
      <c r="H126" s="185">
        <v>2.11454043590923E-5</v>
      </c>
      <c r="I126" s="185">
        <v>7.6371158483287804E-5</v>
      </c>
      <c r="J126" s="185">
        <v>0.51093471001103696</v>
      </c>
      <c r="K126" s="185">
        <v>6848.0719740579098</v>
      </c>
      <c r="L126" s="185">
        <v>8.69531901762856E-3</v>
      </c>
      <c r="M126" s="185">
        <v>125</v>
      </c>
      <c r="N126" s="185">
        <v>2454.77611718148</v>
      </c>
      <c r="O126" s="22">
        <v>2.8502295699234199E-6</v>
      </c>
      <c r="P126" s="22">
        <v>5.98473400508856E-3</v>
      </c>
      <c r="Q126" s="22">
        <v>1.905E-3</v>
      </c>
      <c r="R126" s="185">
        <v>0.69596000000000002</v>
      </c>
      <c r="S126" s="23">
        <v>3126217.28515625</v>
      </c>
      <c r="T126" s="185">
        <v>297.61642558059998</v>
      </c>
      <c r="U126" s="186">
        <v>569.37812224507798</v>
      </c>
      <c r="V126" s="185">
        <v>0.03</v>
      </c>
      <c r="W126" s="22">
        <v>61231.865485634102</v>
      </c>
      <c r="X126" s="185">
        <v>3.8051118795571201E-2</v>
      </c>
      <c r="Y126" s="185">
        <v>5.1264447918666702</v>
      </c>
      <c r="Z126" s="185">
        <v>5.1264447975649503</v>
      </c>
      <c r="AA126" s="185">
        <v>-5.6982845109132499E-9</v>
      </c>
      <c r="AB126" s="185">
        <v>2.3811191581321001E-5</v>
      </c>
      <c r="AC126" s="185">
        <v>665.32142715384305</v>
      </c>
      <c r="AD126" s="185">
        <v>2111.4763285019499</v>
      </c>
      <c r="AE126" s="185">
        <v>569.37812224507798</v>
      </c>
      <c r="AF126" s="25">
        <v>0</v>
      </c>
      <c r="AG126" s="185">
        <v>2.3876769213806901E-5</v>
      </c>
      <c r="AH126" s="185">
        <v>43.821338321176803</v>
      </c>
      <c r="AI126" s="185">
        <v>0.25884216627468098</v>
      </c>
      <c r="AJ126" s="185">
        <v>52.929378473551097</v>
      </c>
      <c r="AK126" s="185">
        <v>4.30648299933471</v>
      </c>
      <c r="AL126" s="185">
        <v>1.0236047381170099</v>
      </c>
      <c r="AM126" s="185">
        <v>598.16775831668997</v>
      </c>
      <c r="AN126" s="185">
        <v>9.5540144684491706E-8</v>
      </c>
      <c r="AO126" s="185">
        <v>6.5577632485866604E-8</v>
      </c>
      <c r="AP126" s="185">
        <v>3.7418381942568502</v>
      </c>
      <c r="AQ126" s="185">
        <v>6.1143004124903104E-5</v>
      </c>
      <c r="AR126" s="185">
        <v>1.1971173423146401E-5</v>
      </c>
      <c r="AS126" s="185">
        <v>26.5373746009084</v>
      </c>
      <c r="AT126" s="185">
        <v>13.3427705083192</v>
      </c>
      <c r="AU126" s="185">
        <v>3.4536716224792698</v>
      </c>
      <c r="AV126" s="185">
        <v>0.28816657177757898</v>
      </c>
      <c r="AW126" s="185">
        <v>1.2871235239549901E-2</v>
      </c>
      <c r="AX126" s="185">
        <v>0.28816656879200098</v>
      </c>
      <c r="AY126" s="185">
        <v>2.9855780070420199E-9</v>
      </c>
      <c r="AZ126" s="185">
        <v>1189751.8930438301</v>
      </c>
      <c r="BA126" s="185">
        <v>1.63403656039292E-5</v>
      </c>
      <c r="BB126" s="23">
        <v>3122956.6370159201</v>
      </c>
      <c r="BC126" s="23">
        <v>-3260.6481403266098</v>
      </c>
      <c r="BD126" s="67">
        <v>-0.10430011233731799</v>
      </c>
      <c r="BE126" s="23">
        <v>2161840.5269999998</v>
      </c>
      <c r="BF126" s="185">
        <v>1.44458233528894</v>
      </c>
      <c r="BG126" s="185">
        <v>1</v>
      </c>
      <c r="BH126" s="185">
        <v>-7.9000000000000001E-2</v>
      </c>
      <c r="BI126" s="185">
        <v>4.5999999999999999E-2</v>
      </c>
      <c r="BJ126" s="185">
        <v>5625</v>
      </c>
      <c r="BK126" s="185">
        <v>1.00000026384254</v>
      </c>
      <c r="BL126" s="185">
        <v>300.55133283163002</v>
      </c>
      <c r="BM126" s="185">
        <v>3.1229566370159199</v>
      </c>
      <c r="BN126" s="185">
        <v>300.55133283163002</v>
      </c>
      <c r="BO126" s="185">
        <v>1.00000026384254</v>
      </c>
      <c r="BP126" s="185">
        <v>67886.9970403388</v>
      </c>
      <c r="BQ126" s="185">
        <v>1</v>
      </c>
      <c r="BR126" s="185">
        <v>0.69596000000000002</v>
      </c>
    </row>
    <row r="127" spans="1:70">
      <c r="A127" s="20" t="s">
        <v>3222</v>
      </c>
      <c r="B127" s="185">
        <v>12065825.263044599</v>
      </c>
      <c r="C127" s="185">
        <v>598.16775841223</v>
      </c>
      <c r="D127" s="185">
        <v>70.719127092772794</v>
      </c>
      <c r="E127" s="185">
        <v>654.056980860061</v>
      </c>
      <c r="F127" s="185">
        <v>2683685.08837691</v>
      </c>
      <c r="G127" s="185">
        <v>1493933.1953330799</v>
      </c>
      <c r="H127" s="185">
        <v>2.11454043590923E-5</v>
      </c>
      <c r="I127" s="185">
        <v>7.6371158483287804E-5</v>
      </c>
      <c r="J127" s="185">
        <v>0.51093471001103696</v>
      </c>
      <c r="K127" s="185">
        <v>6848.0719740579098</v>
      </c>
      <c r="L127" s="185">
        <v>8.69531901762856E-3</v>
      </c>
      <c r="M127" s="185">
        <v>126</v>
      </c>
      <c r="N127" s="185">
        <v>2739.5843959704898</v>
      </c>
      <c r="O127" s="22">
        <v>2.8502295699234199E-6</v>
      </c>
      <c r="P127" s="22">
        <v>5.98473400508856E-3</v>
      </c>
      <c r="Q127" s="22">
        <v>1.905E-3</v>
      </c>
      <c r="R127" s="185">
        <v>0.69596000000000002</v>
      </c>
      <c r="S127" s="23">
        <v>3426564.63465625</v>
      </c>
      <c r="T127" s="185">
        <v>300.41963647945403</v>
      </c>
      <c r="U127" s="186">
        <v>567.32372034201705</v>
      </c>
      <c r="V127" s="185">
        <v>0.03</v>
      </c>
      <c r="W127" s="22">
        <v>68336.115072365006</v>
      </c>
      <c r="X127" s="185">
        <v>3.6074469187045398E-2</v>
      </c>
      <c r="Y127" s="185">
        <v>5.26502000021559</v>
      </c>
      <c r="Z127" s="185">
        <v>5.2650200301068102</v>
      </c>
      <c r="AA127" s="185">
        <v>-2.9891224606615203E-8</v>
      </c>
      <c r="AB127" s="185">
        <v>2.0165222639742601E-5</v>
      </c>
      <c r="AC127" s="185">
        <v>664.98972427513104</v>
      </c>
      <c r="AD127" s="185">
        <v>2294.4324221766901</v>
      </c>
      <c r="AE127" s="185">
        <v>567.323720991914</v>
      </c>
      <c r="AF127" s="25">
        <v>6.4989740167220599E-7</v>
      </c>
      <c r="AG127" s="185">
        <v>2.0227292192750699E-5</v>
      </c>
      <c r="AH127" s="185">
        <v>51.744446404423599</v>
      </c>
      <c r="AI127" s="185">
        <v>0.28127043174025801</v>
      </c>
      <c r="AJ127" s="185">
        <v>48.7245721993581</v>
      </c>
      <c r="AK127" s="185">
        <v>4.34284370488741</v>
      </c>
      <c r="AL127" s="185">
        <v>1.0236047381170099</v>
      </c>
      <c r="AM127" s="185">
        <v>598.167758398415</v>
      </c>
      <c r="AN127" s="185">
        <v>1.38145423989045E-8</v>
      </c>
      <c r="AO127" s="185">
        <v>6.2069553008101704E-8</v>
      </c>
      <c r="AP127" s="185">
        <v>3.9347509463228101</v>
      </c>
      <c r="AQ127" s="185">
        <v>5.5294544312818799E-5</v>
      </c>
      <c r="AR127" s="185">
        <v>1.01446808728794E-5</v>
      </c>
      <c r="AS127" s="185">
        <v>24.437044312199699</v>
      </c>
      <c r="AT127" s="185">
        <v>12.930500952503101</v>
      </c>
      <c r="AU127" s="185">
        <v>3.6369675855283599</v>
      </c>
      <c r="AV127" s="185">
        <v>0.297783360794454</v>
      </c>
      <c r="AW127" s="185">
        <v>1.09003920852761E-2</v>
      </c>
      <c r="AX127" s="185">
        <v>0.29778334535355799</v>
      </c>
      <c r="AY127" s="185">
        <v>1.5440895673179999E-8</v>
      </c>
      <c r="AZ127" s="185">
        <v>1189751.8930438301</v>
      </c>
      <c r="BA127" s="185">
        <v>1.4052870198682799E-5</v>
      </c>
      <c r="BB127" s="23">
        <v>3437047.8059705999</v>
      </c>
      <c r="BC127" s="23">
        <v>10483.1713143461</v>
      </c>
      <c r="BD127" s="67">
        <v>0.30593823353919603</v>
      </c>
      <c r="BE127" s="23">
        <v>2460580.2000000002</v>
      </c>
      <c r="BF127" s="185">
        <v>1.3968444539912199</v>
      </c>
      <c r="BG127" s="185">
        <v>1</v>
      </c>
      <c r="BH127" s="185">
        <v>-4.7E-2</v>
      </c>
      <c r="BI127" s="185">
        <v>4.5999999999999999E-2</v>
      </c>
      <c r="BJ127" s="185">
        <v>5625</v>
      </c>
      <c r="BK127" s="185">
        <v>1.00000034160199</v>
      </c>
      <c r="BL127" s="185">
        <v>297.74812193277597</v>
      </c>
      <c r="BM127" s="185">
        <v>3.4370478059705998</v>
      </c>
      <c r="BN127" s="185">
        <v>297.74812193277597</v>
      </c>
      <c r="BO127" s="185">
        <v>1.00000034160199</v>
      </c>
      <c r="BP127" s="185">
        <v>66434.094359873197</v>
      </c>
      <c r="BQ127" s="185">
        <v>1</v>
      </c>
      <c r="BR127" s="185">
        <v>0.69596000000000002</v>
      </c>
    </row>
    <row r="128" spans="1:70">
      <c r="A128" s="20" t="s">
        <v>3223</v>
      </c>
      <c r="B128" s="185">
        <v>12065825.263044599</v>
      </c>
      <c r="C128" s="185">
        <v>598.16775841223</v>
      </c>
      <c r="D128" s="185">
        <v>70.719127092772794</v>
      </c>
      <c r="E128" s="185">
        <v>654.056980860061</v>
      </c>
      <c r="F128" s="185">
        <v>2683685.08837691</v>
      </c>
      <c r="G128" s="185">
        <v>1493933.1953330799</v>
      </c>
      <c r="H128" s="185">
        <v>2.11454043590923E-5</v>
      </c>
      <c r="I128" s="185">
        <v>7.6371158483287804E-5</v>
      </c>
      <c r="J128" s="185">
        <v>0.51093471001103696</v>
      </c>
      <c r="K128" s="185">
        <v>6848.0719740579098</v>
      </c>
      <c r="L128" s="185">
        <v>8.69531901762856E-3</v>
      </c>
      <c r="M128" s="185">
        <v>127</v>
      </c>
      <c r="N128" s="185">
        <v>2834.5204889001602</v>
      </c>
      <c r="O128" s="22">
        <v>2.8502295699234199E-6</v>
      </c>
      <c r="P128" s="22">
        <v>5.98473400508856E-3</v>
      </c>
      <c r="Q128" s="22">
        <v>1.905E-3</v>
      </c>
      <c r="R128" s="185">
        <v>0.69596000000000002</v>
      </c>
      <c r="S128" s="23">
        <v>3568393.84765625</v>
      </c>
      <c r="T128" s="185">
        <v>297.61642558059998</v>
      </c>
      <c r="U128" s="186">
        <v>566.25857642779795</v>
      </c>
      <c r="V128" s="185">
        <v>0.03</v>
      </c>
      <c r="W128" s="22">
        <v>70704.198267942105</v>
      </c>
      <c r="X128" s="185">
        <v>3.5490800697075997E-2</v>
      </c>
      <c r="Y128" s="185">
        <v>5.3081367316897401</v>
      </c>
      <c r="Z128" s="185">
        <v>5.3081367455630799</v>
      </c>
      <c r="AA128" s="185">
        <v>-1.38733389221102E-8</v>
      </c>
      <c r="AB128" s="185">
        <v>1.91468502220541E-5</v>
      </c>
      <c r="AC128" s="185">
        <v>665.77081661487898</v>
      </c>
      <c r="AD128" s="185">
        <v>2354.65948696959</v>
      </c>
      <c r="AE128" s="185">
        <v>566.25857708550598</v>
      </c>
      <c r="AF128" s="25">
        <v>6.5770825585787005E-7</v>
      </c>
      <c r="AG128" s="185">
        <v>1.9208302304356799E-5</v>
      </c>
      <c r="AH128" s="185">
        <v>54.496602313917499</v>
      </c>
      <c r="AI128" s="185">
        <v>0.28865356159538602</v>
      </c>
      <c r="AJ128" s="185">
        <v>47.4845262462295</v>
      </c>
      <c r="AK128" s="185">
        <v>4.4120884296742497</v>
      </c>
      <c r="AL128" s="185">
        <v>1.0236047381170099</v>
      </c>
      <c r="AM128" s="185">
        <v>598.16775836954901</v>
      </c>
      <c r="AN128" s="185">
        <v>4.2681449485826299E-8</v>
      </c>
      <c r="AO128" s="185">
        <v>6.1452082302713303E-8</v>
      </c>
      <c r="AP128" s="185">
        <v>3.9963088704376299</v>
      </c>
      <c r="AQ128" s="185">
        <v>5.3604183637735603E-5</v>
      </c>
      <c r="AR128" s="185">
        <v>9.6348771933297699E-6</v>
      </c>
      <c r="AS128" s="185">
        <v>23.818220460956301</v>
      </c>
      <c r="AT128" s="185">
        <v>12.802254266839901</v>
      </c>
      <c r="AU128" s="185">
        <v>3.6954162905730499</v>
      </c>
      <c r="AV128" s="185">
        <v>0.30089257986458101</v>
      </c>
      <c r="AW128" s="185">
        <v>1.03499067849176E-2</v>
      </c>
      <c r="AX128" s="185">
        <v>0.300892558190062</v>
      </c>
      <c r="AY128" s="185">
        <v>2.16745181247369E-8</v>
      </c>
      <c r="AZ128" s="185">
        <v>1189751.8930438301</v>
      </c>
      <c r="BA128" s="185">
        <v>1.34134235805115E-5</v>
      </c>
      <c r="BB128" s="23">
        <v>3565077.32552562</v>
      </c>
      <c r="BC128" s="23">
        <v>-3316.5221306257899</v>
      </c>
      <c r="BD128" s="67">
        <v>-9.2941594235852298E-2</v>
      </c>
      <c r="BE128" s="23">
        <v>2523672</v>
      </c>
      <c r="BF128" s="185">
        <v>1.4126547845859601</v>
      </c>
      <c r="BG128" s="185">
        <v>1</v>
      </c>
      <c r="BH128" s="185">
        <v>-5.6000000000000001E-2</v>
      </c>
      <c r="BI128" s="185">
        <v>4.5999999999999999E-2</v>
      </c>
      <c r="BJ128" s="185">
        <v>5625</v>
      </c>
      <c r="BK128" s="185">
        <v>1.00000026384254</v>
      </c>
      <c r="BL128" s="185">
        <v>300.55133283163002</v>
      </c>
      <c r="BM128" s="185">
        <v>3.5650773255256198</v>
      </c>
      <c r="BN128" s="185">
        <v>300.55133283163002</v>
      </c>
      <c r="BO128" s="185">
        <v>1.00000026384254</v>
      </c>
      <c r="BP128" s="185">
        <v>67886.9970403388</v>
      </c>
      <c r="BQ128" s="185">
        <v>1</v>
      </c>
      <c r="BR128" s="185">
        <v>0.69596000000000002</v>
      </c>
    </row>
    <row r="129" spans="1:70">
      <c r="A129" s="20" t="s">
        <v>3224</v>
      </c>
      <c r="B129" s="185">
        <v>12065825.263044599</v>
      </c>
      <c r="C129" s="185">
        <v>598.16775841223</v>
      </c>
      <c r="D129" s="185">
        <v>70.719127092772794</v>
      </c>
      <c r="E129" s="185">
        <v>654.056980860061</v>
      </c>
      <c r="F129" s="185">
        <v>2683685.08837691</v>
      </c>
      <c r="G129" s="185">
        <v>1493933.1953330799</v>
      </c>
      <c r="H129" s="185">
        <v>2.11454043590923E-5</v>
      </c>
      <c r="I129" s="185">
        <v>7.6371158483287804E-5</v>
      </c>
      <c r="J129" s="185">
        <v>0.51093471001103696</v>
      </c>
      <c r="K129" s="185">
        <v>6848.0719740579098</v>
      </c>
      <c r="L129" s="185">
        <v>8.69531901762856E-3</v>
      </c>
      <c r="M129" s="185">
        <v>128</v>
      </c>
      <c r="N129" s="185">
        <v>3295.6386545585601</v>
      </c>
      <c r="O129" s="22">
        <v>2.8502295699234199E-6</v>
      </c>
      <c r="P129" s="22">
        <v>5.98473400508856E-3</v>
      </c>
      <c r="Q129" s="22">
        <v>1.905E-3</v>
      </c>
      <c r="R129" s="185">
        <v>0.69596000000000002</v>
      </c>
      <c r="S129" s="23">
        <v>4103513.5135937501</v>
      </c>
      <c r="T129" s="185">
        <v>297.11185267539003</v>
      </c>
      <c r="U129" s="186">
        <v>562.81533998867201</v>
      </c>
      <c r="V129" s="185">
        <v>0.03</v>
      </c>
      <c r="W129" s="22">
        <v>82206.316646459003</v>
      </c>
      <c r="X129" s="185">
        <v>3.3064274849559601E-2</v>
      </c>
      <c r="Y129" s="185">
        <v>5.4994657138155496</v>
      </c>
      <c r="Z129" s="185">
        <v>5.4994657451812596</v>
      </c>
      <c r="AA129" s="185">
        <v>-3.1365715358333499E-8</v>
      </c>
      <c r="AB129" s="185">
        <v>1.52031702906789E-5</v>
      </c>
      <c r="AC129" s="185">
        <v>666.22394348020498</v>
      </c>
      <c r="AD129" s="185">
        <v>2642.4677860546999</v>
      </c>
      <c r="AE129" s="185">
        <v>562.81533998867201</v>
      </c>
      <c r="AF129" s="25">
        <v>0</v>
      </c>
      <c r="AG129" s="185">
        <v>1.52609493575207E-5</v>
      </c>
      <c r="AH129" s="185">
        <v>68.632940509464703</v>
      </c>
      <c r="AI129" s="185">
        <v>0.32393547435065501</v>
      </c>
      <c r="AJ129" s="185">
        <v>42.337603214551798</v>
      </c>
      <c r="AK129" s="185">
        <v>4.5263922038334297</v>
      </c>
      <c r="AL129" s="185">
        <v>1.0236047381170099</v>
      </c>
      <c r="AM129" s="185">
        <v>598.16775839436696</v>
      </c>
      <c r="AN129" s="185">
        <v>1.7863499124359799E-8</v>
      </c>
      <c r="AO129" s="185">
        <v>5.7779066841750597E-8</v>
      </c>
      <c r="AP129" s="185">
        <v>4.2776877957790704</v>
      </c>
      <c r="AQ129" s="185">
        <v>4.6784135733992098E-5</v>
      </c>
      <c r="AR129" s="185">
        <v>7.6593642121812092E-6</v>
      </c>
      <c r="AS129" s="185">
        <v>21.2489482334374</v>
      </c>
      <c r="AT129" s="185">
        <v>12.2315369962422</v>
      </c>
      <c r="AU129" s="185">
        <v>3.9622287389153201</v>
      </c>
      <c r="AV129" s="185">
        <v>0.31545905686374698</v>
      </c>
      <c r="AW129" s="185">
        <v>8.2181347594452708E-3</v>
      </c>
      <c r="AX129" s="185">
        <v>0.315459055716037</v>
      </c>
      <c r="AY129" s="185">
        <v>1.1477099270962301E-9</v>
      </c>
      <c r="AZ129" s="185">
        <v>1189751.8930438301</v>
      </c>
      <c r="BA129" s="185">
        <v>1.09367812630355E-5</v>
      </c>
      <c r="BB129" s="23">
        <v>4111052.1602422199</v>
      </c>
      <c r="BC129" s="23">
        <v>7538.6466484717103</v>
      </c>
      <c r="BD129" s="67">
        <v>0.183711997621023</v>
      </c>
      <c r="BE129" s="23">
        <v>3006324.27</v>
      </c>
      <c r="BF129" s="185">
        <v>1.36746797451834</v>
      </c>
      <c r="BG129" s="185">
        <v>1</v>
      </c>
      <c r="BH129" s="185">
        <v>-4.2000000000000003E-2</v>
      </c>
      <c r="BI129" s="185">
        <v>4.5999999999999999E-2</v>
      </c>
      <c r="BJ129" s="185">
        <v>5625</v>
      </c>
      <c r="BK129" s="185">
        <v>1.00000025178193</v>
      </c>
      <c r="BL129" s="185">
        <v>301.05590573683997</v>
      </c>
      <c r="BM129" s="185">
        <v>4.1110521602422203</v>
      </c>
      <c r="BN129" s="185">
        <v>301.05590573683997</v>
      </c>
      <c r="BO129" s="185">
        <v>1.00000025178193</v>
      </c>
      <c r="BP129" s="185">
        <v>68150.185920081902</v>
      </c>
      <c r="BQ129" s="185">
        <v>1</v>
      </c>
      <c r="BR129" s="185">
        <v>0.69596000000000002</v>
      </c>
    </row>
    <row r="130" spans="1:70">
      <c r="A130" s="20" t="s">
        <v>3225</v>
      </c>
      <c r="B130" s="185">
        <v>12065825.263044599</v>
      </c>
      <c r="C130" s="185">
        <v>598.16775841223</v>
      </c>
      <c r="D130" s="185">
        <v>70.719127092772794</v>
      </c>
      <c r="E130" s="185">
        <v>654.056980860061</v>
      </c>
      <c r="F130" s="185">
        <v>2683685.08837691</v>
      </c>
      <c r="G130" s="185">
        <v>1493933.1953330799</v>
      </c>
      <c r="H130" s="185">
        <v>2.11454043590923E-5</v>
      </c>
      <c r="I130" s="185">
        <v>7.6371158483287804E-5</v>
      </c>
      <c r="J130" s="185">
        <v>0.51093471001103696</v>
      </c>
      <c r="K130" s="185">
        <v>6848.0719740579098</v>
      </c>
      <c r="L130" s="185">
        <v>8.69531901762856E-3</v>
      </c>
      <c r="M130" s="185">
        <v>129</v>
      </c>
      <c r="N130" s="185">
        <v>3471.9485414279502</v>
      </c>
      <c r="O130" s="22">
        <v>2.8502295699234199E-6</v>
      </c>
      <c r="P130" s="22">
        <v>5.98473400508856E-3</v>
      </c>
      <c r="Q130" s="22">
        <v>1.905E-3</v>
      </c>
      <c r="R130" s="185">
        <v>0.69596000000000002</v>
      </c>
      <c r="S130" s="23">
        <v>4343195.60546875</v>
      </c>
      <c r="T130" s="185">
        <v>294.30874222031798</v>
      </c>
      <c r="U130" s="186">
        <v>561.25084919084804</v>
      </c>
      <c r="V130" s="185">
        <v>0.03</v>
      </c>
      <c r="W130" s="22">
        <v>86604.185438244895</v>
      </c>
      <c r="X130" s="185">
        <v>3.2280713915647401E-2</v>
      </c>
      <c r="Y130" s="185">
        <v>5.5658107404926103</v>
      </c>
      <c r="Z130" s="185">
        <v>5.5658107462575801</v>
      </c>
      <c r="AA130" s="185">
        <v>-5.76496983484276E-9</v>
      </c>
      <c r="AB130" s="185">
        <v>1.40308069136412E-5</v>
      </c>
      <c r="AC130" s="185">
        <v>666.99356132465095</v>
      </c>
      <c r="AD130" s="185">
        <v>2750.6507882578599</v>
      </c>
      <c r="AE130" s="185">
        <v>561.25084986078298</v>
      </c>
      <c r="AF130" s="25">
        <v>6.6993550262850498E-7</v>
      </c>
      <c r="AG130" s="185">
        <v>1.4087609102732699E-5</v>
      </c>
      <c r="AH130" s="185">
        <v>74.367660287660598</v>
      </c>
      <c r="AI130" s="185">
        <v>0.33719743815596598</v>
      </c>
      <c r="AJ130" s="185">
        <v>40.682512423202297</v>
      </c>
      <c r="AK130" s="185">
        <v>4.6081337432180201</v>
      </c>
      <c r="AL130" s="185">
        <v>1.0236047381170099</v>
      </c>
      <c r="AM130" s="185">
        <v>598.167758404344</v>
      </c>
      <c r="AN130" s="185">
        <v>7.8863422459107807E-9</v>
      </c>
      <c r="AO130" s="185">
        <v>5.6802189091465402E-8</v>
      </c>
      <c r="AP130" s="185">
        <v>4.3784411147662503</v>
      </c>
      <c r="AQ130" s="185">
        <v>4.46557876278811E-5</v>
      </c>
      <c r="AR130" s="185">
        <v>7.0722056459120604E-6</v>
      </c>
      <c r="AS130" s="185">
        <v>20.423273527191299</v>
      </c>
      <c r="AT130" s="185">
        <v>12.033375548704599</v>
      </c>
      <c r="AU130" s="185">
        <v>4.0576234073918398</v>
      </c>
      <c r="AV130" s="185">
        <v>0.32081770737441101</v>
      </c>
      <c r="AW130" s="185">
        <v>7.5844090275535899E-3</v>
      </c>
      <c r="AX130" s="185">
        <v>0.32081770399694798</v>
      </c>
      <c r="AY130" s="185">
        <v>3.37746369760694E-9</v>
      </c>
      <c r="AZ130" s="185">
        <v>1189751.8930438301</v>
      </c>
      <c r="BA130" s="185">
        <v>1.0199015233362399E-5</v>
      </c>
      <c r="BB130" s="23">
        <v>4333899.3650586205</v>
      </c>
      <c r="BC130" s="23">
        <v>-9296.2404101304692</v>
      </c>
      <c r="BD130" s="67">
        <v>-0.21404148591477401</v>
      </c>
      <c r="BE130" s="23">
        <v>3091498.2</v>
      </c>
      <c r="BF130" s="185">
        <v>1.4018767227678199</v>
      </c>
      <c r="BG130" s="185">
        <v>1</v>
      </c>
      <c r="BH130" s="185">
        <v>-7.8E-2</v>
      </c>
      <c r="BI130" s="185">
        <v>4.5999999999999999E-2</v>
      </c>
      <c r="BJ130" s="185">
        <v>5625</v>
      </c>
      <c r="BK130" s="185">
        <v>1.00000019383012</v>
      </c>
      <c r="BL130" s="185">
        <v>303.85901619191202</v>
      </c>
      <c r="BM130" s="185">
        <v>4.3338993650586204</v>
      </c>
      <c r="BN130" s="185">
        <v>303.85901619191202</v>
      </c>
      <c r="BO130" s="185">
        <v>1.00000019383012</v>
      </c>
      <c r="BP130" s="185">
        <v>69621.580425763706</v>
      </c>
      <c r="BQ130" s="185">
        <v>1</v>
      </c>
      <c r="BR130" s="185">
        <v>0.69596000000000002</v>
      </c>
    </row>
    <row r="131" spans="1:70">
      <c r="A131" s="20" t="s">
        <v>3226</v>
      </c>
      <c r="B131" s="185">
        <v>12065825.263044599</v>
      </c>
      <c r="C131" s="185">
        <v>598.16775841223</v>
      </c>
      <c r="D131" s="185">
        <v>70.719127092772794</v>
      </c>
      <c r="E131" s="185">
        <v>654.056980860061</v>
      </c>
      <c r="F131" s="185">
        <v>2683685.08837691</v>
      </c>
      <c r="G131" s="185">
        <v>1493933.1953330799</v>
      </c>
      <c r="H131" s="185">
        <v>2.11454043590923E-5</v>
      </c>
      <c r="I131" s="185">
        <v>7.6371158483287804E-5</v>
      </c>
      <c r="J131" s="185">
        <v>0.51093471001103696</v>
      </c>
      <c r="K131" s="185">
        <v>6848.0719740579098</v>
      </c>
      <c r="L131" s="185">
        <v>8.69531901762856E-3</v>
      </c>
      <c r="M131" s="185">
        <v>130</v>
      </c>
      <c r="N131" s="185">
        <v>4000.87820203611</v>
      </c>
      <c r="O131" s="22">
        <v>2.8502295699234199E-6</v>
      </c>
      <c r="P131" s="22">
        <v>5.98473400508856E-3</v>
      </c>
      <c r="Q131" s="22">
        <v>1.905E-3</v>
      </c>
      <c r="R131" s="185">
        <v>0.69596000000000002</v>
      </c>
      <c r="S131" s="23">
        <v>4853050.7324687503</v>
      </c>
      <c r="T131" s="185">
        <v>299.85899298833198</v>
      </c>
      <c r="U131" s="186">
        <v>558.704407312488</v>
      </c>
      <c r="V131" s="185">
        <v>0.03</v>
      </c>
      <c r="W131" s="22">
        <v>99797.791813602395</v>
      </c>
      <c r="X131" s="185">
        <v>3.0280138556132801E-2</v>
      </c>
      <c r="Y131" s="185">
        <v>5.7467336773813704</v>
      </c>
      <c r="Z131" s="185">
        <v>5.7467337191382404</v>
      </c>
      <c r="AA131" s="185">
        <v>-4.1756874402665303E-8</v>
      </c>
      <c r="AB131" s="185">
        <v>1.1264289915259E-5</v>
      </c>
      <c r="AC131" s="185">
        <v>665.75832930262698</v>
      </c>
      <c r="AD131" s="185">
        <v>3069.90454493262</v>
      </c>
      <c r="AE131" s="185">
        <v>558.70440797007097</v>
      </c>
      <c r="AF131" s="25">
        <v>6.5758342771005097E-7</v>
      </c>
      <c r="AG131" s="185">
        <v>1.1317373554590699E-5</v>
      </c>
      <c r="AH131" s="185">
        <v>92.632406477921904</v>
      </c>
      <c r="AI131" s="185">
        <v>0.376334194203642</v>
      </c>
      <c r="AJ131" s="185">
        <v>36.4758598550534</v>
      </c>
      <c r="AK131" s="185">
        <v>4.6096467866883604</v>
      </c>
      <c r="AL131" s="185">
        <v>1.0236047381170099</v>
      </c>
      <c r="AM131" s="185">
        <v>598.16775840941204</v>
      </c>
      <c r="AN131" s="185">
        <v>2.8181830202811402E-9</v>
      </c>
      <c r="AO131" s="185">
        <v>5.3083639331759103E-8</v>
      </c>
      <c r="AP131" s="185">
        <v>4.6607870235110997</v>
      </c>
      <c r="AQ131" s="185">
        <v>3.9409258550704102E-5</v>
      </c>
      <c r="AR131" s="185">
        <v>5.6852285969612496E-6</v>
      </c>
      <c r="AS131" s="185">
        <v>18.3234741299656</v>
      </c>
      <c r="AT131" s="185">
        <v>11.4909148859126</v>
      </c>
      <c r="AU131" s="185">
        <v>4.3244241942525603</v>
      </c>
      <c r="AV131" s="185">
        <v>0.336362829258539</v>
      </c>
      <c r="AW131" s="185">
        <v>6.0889571532205004E-3</v>
      </c>
      <c r="AX131" s="185">
        <v>0.33636282844790599</v>
      </c>
      <c r="AY131" s="185">
        <v>8.1063294965488798E-10</v>
      </c>
      <c r="AZ131" s="185">
        <v>1189751.8930438301</v>
      </c>
      <c r="BA131" s="185">
        <v>8.4554943943815108E-6</v>
      </c>
      <c r="BB131" s="23">
        <v>4885327.3940693699</v>
      </c>
      <c r="BC131" s="23">
        <v>32276.661600616801</v>
      </c>
      <c r="BD131" s="67">
        <v>0.66507983080979705</v>
      </c>
      <c r="BE131" s="23">
        <v>3615160.14</v>
      </c>
      <c r="BF131" s="185">
        <v>1.35134467212547</v>
      </c>
      <c r="BG131" s="185">
        <v>1</v>
      </c>
      <c r="BH131" s="185">
        <v>-4.2999999999999997E-2</v>
      </c>
      <c r="BI131" s="185">
        <v>4.5999999999999999E-2</v>
      </c>
      <c r="BJ131" s="185">
        <v>5625</v>
      </c>
      <c r="BK131" s="185">
        <v>1.00000032447579</v>
      </c>
      <c r="BL131" s="185">
        <v>298.30876542389802</v>
      </c>
      <c r="BM131" s="185">
        <v>4.8853273940693702</v>
      </c>
      <c r="BN131" s="185">
        <v>298.30876542389802</v>
      </c>
      <c r="BO131" s="185">
        <v>1.00000032447579</v>
      </c>
      <c r="BP131" s="185">
        <v>66723.418294818403</v>
      </c>
      <c r="BQ131" s="185">
        <v>1</v>
      </c>
      <c r="BR131" s="185">
        <v>0.69596000000000002</v>
      </c>
    </row>
    <row r="132" spans="1:70">
      <c r="A132" s="20" t="s">
        <v>3227</v>
      </c>
      <c r="B132" s="185">
        <v>12065825.263044599</v>
      </c>
      <c r="C132" s="185">
        <v>598.16775841223</v>
      </c>
      <c r="D132" s="185">
        <v>70.719127092772794</v>
      </c>
      <c r="E132" s="185">
        <v>654.056980860061</v>
      </c>
      <c r="F132" s="185">
        <v>2683685.08837691</v>
      </c>
      <c r="G132" s="185">
        <v>1493933.1953330799</v>
      </c>
      <c r="H132" s="185">
        <v>2.11454043590923E-5</v>
      </c>
      <c r="I132" s="185">
        <v>7.6371158483287804E-5</v>
      </c>
      <c r="J132" s="185">
        <v>0.51093471001103696</v>
      </c>
      <c r="K132" s="185">
        <v>6848.0719740579098</v>
      </c>
      <c r="L132" s="185">
        <v>8.69531901762856E-3</v>
      </c>
      <c r="M132" s="185">
        <v>131</v>
      </c>
      <c r="N132" s="185">
        <v>4028.00280001602</v>
      </c>
      <c r="O132" s="22">
        <v>2.8502295699234199E-6</v>
      </c>
      <c r="P132" s="22">
        <v>5.98473400508856E-3</v>
      </c>
      <c r="Q132" s="22">
        <v>1.905E-3</v>
      </c>
      <c r="R132" s="185">
        <v>0.69596000000000002</v>
      </c>
      <c r="S132" s="23">
        <v>4927346.81640625</v>
      </c>
      <c r="T132" s="185">
        <v>297.11185267539003</v>
      </c>
      <c r="U132" s="186">
        <v>558.15021876330798</v>
      </c>
      <c r="V132" s="185">
        <v>0.03</v>
      </c>
      <c r="W132" s="22">
        <v>100474.38701233899</v>
      </c>
      <c r="X132" s="185">
        <v>3.0189353342588401E-2</v>
      </c>
      <c r="Y132" s="185">
        <v>5.7553679598019398</v>
      </c>
      <c r="Z132" s="185">
        <v>5.7553679983791897</v>
      </c>
      <c r="AA132" s="185">
        <v>-3.8577247174487197E-8</v>
      </c>
      <c r="AB132" s="185">
        <v>1.1146512323351701E-5</v>
      </c>
      <c r="AC132" s="185">
        <v>666.43720775870395</v>
      </c>
      <c r="AD132" s="185">
        <v>3086.0807201296302</v>
      </c>
      <c r="AE132" s="185">
        <v>558.15021942767999</v>
      </c>
      <c r="AF132" s="25">
        <v>6.6437212353775997E-7</v>
      </c>
      <c r="AG132" s="185">
        <v>1.11996120687165E-5</v>
      </c>
      <c r="AH132" s="185">
        <v>93.6111899261481</v>
      </c>
      <c r="AI132" s="185">
        <v>0.37831720304608801</v>
      </c>
      <c r="AJ132" s="185">
        <v>36.2865164075561</v>
      </c>
      <c r="AK132" s="185">
        <v>4.6600811273939602</v>
      </c>
      <c r="AL132" s="185">
        <v>1.0236047381170099</v>
      </c>
      <c r="AM132" s="185">
        <v>598.16775840108801</v>
      </c>
      <c r="AN132" s="185">
        <v>1.11424469650956E-8</v>
      </c>
      <c r="AO132" s="185">
        <v>5.3099745364802499E-8</v>
      </c>
      <c r="AP132" s="185">
        <v>4.67459790046974</v>
      </c>
      <c r="AQ132" s="185">
        <v>3.9176736989252597E-5</v>
      </c>
      <c r="AR132" s="185">
        <v>5.6263559070406604E-6</v>
      </c>
      <c r="AS132" s="185">
        <v>18.229279253864199</v>
      </c>
      <c r="AT132" s="185">
        <v>11.4651452582131</v>
      </c>
      <c r="AU132" s="185">
        <v>4.3374616866043096</v>
      </c>
      <c r="AV132" s="185">
        <v>0.33713621386542802</v>
      </c>
      <c r="AW132" s="185">
        <v>6.0252920028978398E-3</v>
      </c>
      <c r="AX132" s="185">
        <v>0.33713621271917699</v>
      </c>
      <c r="AY132" s="185">
        <v>1.1462504834192099E-9</v>
      </c>
      <c r="AZ132" s="185">
        <v>1189751.8930438301</v>
      </c>
      <c r="BA132" s="185">
        <v>8.3807715280314896E-6</v>
      </c>
      <c r="BB132" s="23">
        <v>4930380.3852454098</v>
      </c>
      <c r="BC132" s="23">
        <v>3033.5688391588601</v>
      </c>
      <c r="BD132" s="67">
        <v>6.1565969520517502E-2</v>
      </c>
      <c r="BE132" s="23">
        <v>3671942.76</v>
      </c>
      <c r="BF132" s="185">
        <v>1.3427171139360099</v>
      </c>
      <c r="BG132" s="185">
        <v>1</v>
      </c>
      <c r="BH132" s="185">
        <v>-4.2000000000000003E-2</v>
      </c>
      <c r="BI132" s="185">
        <v>4.5999999999999999E-2</v>
      </c>
      <c r="BJ132" s="185">
        <v>5625</v>
      </c>
      <c r="BK132" s="185">
        <v>1.00000025178193</v>
      </c>
      <c r="BL132" s="185">
        <v>301.05590573683997</v>
      </c>
      <c r="BM132" s="185">
        <v>4.9303803852454102</v>
      </c>
      <c r="BN132" s="185">
        <v>301.05590573683997</v>
      </c>
      <c r="BO132" s="185">
        <v>1.00000025178193</v>
      </c>
      <c r="BP132" s="185">
        <v>68150.185920081902</v>
      </c>
      <c r="BQ132" s="185">
        <v>1</v>
      </c>
      <c r="BR132" s="185">
        <v>0.69596000000000002</v>
      </c>
    </row>
    <row r="133" spans="1:70">
      <c r="A133" s="20" t="s">
        <v>3228</v>
      </c>
      <c r="B133" s="185">
        <v>12065825.263044599</v>
      </c>
      <c r="C133" s="185">
        <v>598.16775841223</v>
      </c>
      <c r="D133" s="185">
        <v>70.719127092772794</v>
      </c>
      <c r="E133" s="185">
        <v>654.056980860061</v>
      </c>
      <c r="F133" s="185">
        <v>2683685.08837691</v>
      </c>
      <c r="G133" s="185">
        <v>1493933.1953330799</v>
      </c>
      <c r="H133" s="185">
        <v>2.11454043590923E-5</v>
      </c>
      <c r="I133" s="185">
        <v>7.6371158483287804E-5</v>
      </c>
      <c r="J133" s="185">
        <v>0.51093471001103696</v>
      </c>
      <c r="K133" s="185">
        <v>6848.0719740579098</v>
      </c>
      <c r="L133" s="185">
        <v>8.69531901762856E-3</v>
      </c>
      <c r="M133" s="185">
        <v>132</v>
      </c>
      <c r="N133" s="185">
        <v>4109.3765939557297</v>
      </c>
      <c r="O133" s="22">
        <v>2.8502295699234199E-6</v>
      </c>
      <c r="P133" s="22">
        <v>5.98473400508856E-3</v>
      </c>
      <c r="Q133" s="22">
        <v>1.905E-3</v>
      </c>
      <c r="R133" s="185">
        <v>0.69596000000000002</v>
      </c>
      <c r="S133" s="23">
        <v>5009458.43265625</v>
      </c>
      <c r="T133" s="185">
        <v>297.61642558059998</v>
      </c>
      <c r="U133" s="186">
        <v>557.74964085065903</v>
      </c>
      <c r="V133" s="185">
        <v>0.03</v>
      </c>
      <c r="W133" s="22">
        <v>102504.172608547</v>
      </c>
      <c r="X133" s="185">
        <v>2.9922937230895001E-2</v>
      </c>
      <c r="Y133" s="185">
        <v>5.7809323771818404</v>
      </c>
      <c r="Z133" s="185">
        <v>5.7809324053557001</v>
      </c>
      <c r="AA133" s="185">
        <v>-2.81738561369593E-8</v>
      </c>
      <c r="AB133" s="185">
        <v>1.0804787528474199E-5</v>
      </c>
      <c r="AC133" s="185">
        <v>666.32031673520703</v>
      </c>
      <c r="AD133" s="185">
        <v>3134.5028285365602</v>
      </c>
      <c r="AE133" s="185">
        <v>557.749641513862</v>
      </c>
      <c r="AF133" s="25">
        <v>6.6320330915914404E-7</v>
      </c>
      <c r="AG133" s="185">
        <v>1.0857373094130001E-5</v>
      </c>
      <c r="AH133" s="185">
        <v>96.571846449143194</v>
      </c>
      <c r="AI133" s="185">
        <v>0.38425318407815101</v>
      </c>
      <c r="AJ133" s="185">
        <v>35.729623804752997</v>
      </c>
      <c r="AK133" s="185">
        <v>4.6644128762254002</v>
      </c>
      <c r="AL133" s="185">
        <v>1.0236047381170099</v>
      </c>
      <c r="AM133" s="185">
        <v>598.167758404452</v>
      </c>
      <c r="AN133" s="185">
        <v>7.7782260632375305E-9</v>
      </c>
      <c r="AO133" s="185">
        <v>5.2585565655804402E-8</v>
      </c>
      <c r="AP133" s="185">
        <v>4.7154581914726403</v>
      </c>
      <c r="AQ133" s="185">
        <v>3.8500731681953999E-5</v>
      </c>
      <c r="AR133" s="185">
        <v>5.4549793298928999E-6</v>
      </c>
      <c r="AS133" s="185">
        <v>17.951336629037002</v>
      </c>
      <c r="AT133" s="185">
        <v>11.388322880875901</v>
      </c>
      <c r="AU133" s="185">
        <v>4.3759993282866301</v>
      </c>
      <c r="AV133" s="185">
        <v>0.33945886318600799</v>
      </c>
      <c r="AW133" s="185">
        <v>5.8405712925951401E-3</v>
      </c>
      <c r="AX133" s="185">
        <v>0.33945886088217297</v>
      </c>
      <c r="AY133" s="185">
        <v>2.30383573329718E-9</v>
      </c>
      <c r="AZ133" s="185">
        <v>1189751.8930438301</v>
      </c>
      <c r="BA133" s="185">
        <v>8.1647912288943898E-6</v>
      </c>
      <c r="BB133" s="23">
        <v>5011796.80919025</v>
      </c>
      <c r="BC133" s="23">
        <v>2338.3765339981801</v>
      </c>
      <c r="BD133" s="67">
        <v>4.66792282126645E-2</v>
      </c>
      <c r="BE133" s="23">
        <v>3653015.22</v>
      </c>
      <c r="BF133" s="185">
        <v>1.3719616556074099</v>
      </c>
      <c r="BG133" s="185">
        <v>1</v>
      </c>
      <c r="BH133" s="185">
        <v>-6.8000000000000005E-2</v>
      </c>
      <c r="BI133" s="185">
        <v>4.5999999999999999E-2</v>
      </c>
      <c r="BJ133" s="185">
        <v>5625</v>
      </c>
      <c r="BK133" s="185">
        <v>1.00000026384254</v>
      </c>
      <c r="BL133" s="185">
        <v>300.55133283163002</v>
      </c>
      <c r="BM133" s="185">
        <v>5.0117968091902503</v>
      </c>
      <c r="BN133" s="185">
        <v>300.55133283163002</v>
      </c>
      <c r="BO133" s="185">
        <v>1.00000026384254</v>
      </c>
      <c r="BP133" s="185">
        <v>67886.9970403388</v>
      </c>
      <c r="BQ133" s="185">
        <v>1</v>
      </c>
      <c r="BR133" s="185">
        <v>0.69596000000000002</v>
      </c>
    </row>
    <row r="134" spans="1:70">
      <c r="A134" s="20" t="s">
        <v>3229</v>
      </c>
      <c r="B134" s="185">
        <v>15513203.909628799</v>
      </c>
      <c r="C134" s="185">
        <v>617.97483343502097</v>
      </c>
      <c r="D134" s="185">
        <v>102.22394330033001</v>
      </c>
      <c r="E134" s="185">
        <v>593.997803214295</v>
      </c>
      <c r="F134" s="185">
        <v>2595333.5493798102</v>
      </c>
      <c r="G134" s="185">
        <v>1630481.38578821</v>
      </c>
      <c r="H134" s="185">
        <v>2.3048203873610299E-5</v>
      </c>
      <c r="I134" s="185">
        <v>6.8200503236293095E-5</v>
      </c>
      <c r="J134" s="185">
        <v>0.471717723289031</v>
      </c>
      <c r="K134" s="185">
        <v>9005.0430614720299</v>
      </c>
      <c r="L134" s="185">
        <v>4.6429387983550402E-3</v>
      </c>
      <c r="M134" s="185">
        <v>133</v>
      </c>
      <c r="N134" s="185">
        <v>2034.345</v>
      </c>
      <c r="O134" s="22">
        <v>2.8502295699234199E-6</v>
      </c>
      <c r="P134" s="22">
        <v>5.98473400508856E-3</v>
      </c>
      <c r="Q134" s="22">
        <v>1.905E-3</v>
      </c>
      <c r="R134" s="185">
        <v>0.15240000000000001</v>
      </c>
      <c r="S134" s="23">
        <v>3904911.56640625</v>
      </c>
      <c r="T134" s="185">
        <v>532.51320671869905</v>
      </c>
      <c r="U134" s="186">
        <v>600.72363580088097</v>
      </c>
      <c r="V134" s="185">
        <v>0.03</v>
      </c>
      <c r="W134" s="22">
        <v>56824.026819463099</v>
      </c>
      <c r="X134" s="185">
        <v>3.5196888733325903E-2</v>
      </c>
      <c r="Y134" s="185">
        <v>5.3302534800051404</v>
      </c>
      <c r="Z134" s="185">
        <v>5.3302535319536997</v>
      </c>
      <c r="AA134" s="185">
        <v>-5.1948557455716602E-8</v>
      </c>
      <c r="AB134" s="185">
        <v>1.8175884064821801E-5</v>
      </c>
      <c r="AC134" s="185">
        <v>710.64647684515705</v>
      </c>
      <c r="AD134" s="185">
        <v>1884.5564685194799</v>
      </c>
      <c r="AE134" s="185">
        <v>600.72363694259298</v>
      </c>
      <c r="AF134" s="25">
        <v>1.14171200493729E-6</v>
      </c>
      <c r="AG134" s="185">
        <v>1.8276867043868E-5</v>
      </c>
      <c r="AH134" s="185">
        <v>30.6534006167511</v>
      </c>
      <c r="AI134" s="185">
        <v>0.227167872716697</v>
      </c>
      <c r="AJ134" s="185">
        <v>36.161457230227803</v>
      </c>
      <c r="AK134" s="185">
        <v>5.4328417648728999</v>
      </c>
      <c r="AL134" s="185">
        <v>1.30194062706561</v>
      </c>
      <c r="AM134" s="185">
        <v>617.97483342276098</v>
      </c>
      <c r="AN134" s="185">
        <v>1.2259192772035E-8</v>
      </c>
      <c r="AO134" s="185">
        <v>1.00982979046229E-7</v>
      </c>
      <c r="AP134" s="185">
        <v>2.8353359149582</v>
      </c>
      <c r="AQ134" s="185">
        <v>4.1607718716905302E-5</v>
      </c>
      <c r="AR134" s="185">
        <v>9.1889250114571297E-6</v>
      </c>
      <c r="AS134" s="185">
        <v>18.180627894049302</v>
      </c>
      <c r="AT134" s="185">
        <v>11.451783128897</v>
      </c>
      <c r="AU134" s="185">
        <v>2.60147721220449</v>
      </c>
      <c r="AV134" s="185">
        <v>0.23385870275371001</v>
      </c>
      <c r="AW134" s="185">
        <v>1.23453544424565E-2</v>
      </c>
      <c r="AX134" s="185">
        <v>0.23385868706334201</v>
      </c>
      <c r="AY134" s="185">
        <v>1.5690367088927499E-8</v>
      </c>
      <c r="AZ134" s="185">
        <v>964852.16359160398</v>
      </c>
      <c r="BA134" s="185">
        <v>1.46747052077315E-5</v>
      </c>
      <c r="BB134" s="23">
        <v>3943886.4874071302</v>
      </c>
      <c r="BC134" s="23">
        <v>38974.9210008788</v>
      </c>
      <c r="BD134" s="67">
        <v>0.99809996559660896</v>
      </c>
      <c r="BE134" s="23">
        <v>3059952.3</v>
      </c>
      <c r="BF134" s="185">
        <v>1.2888718845085001</v>
      </c>
      <c r="BG134" s="185">
        <v>1</v>
      </c>
      <c r="BH134" s="185">
        <v>-1.9E-2</v>
      </c>
      <c r="BI134" s="185">
        <v>4.5999999999999999E-2</v>
      </c>
      <c r="BJ134" s="185">
        <v>5625</v>
      </c>
      <c r="BK134" s="185">
        <v>1.0318557367876799</v>
      </c>
      <c r="BL134" s="185">
        <v>85.461626716321504</v>
      </c>
      <c r="BM134" s="185">
        <v>3.9438864874071302</v>
      </c>
      <c r="BN134" s="185">
        <v>85.461626716321504</v>
      </c>
      <c r="BO134" s="185">
        <v>1.0318557367876799</v>
      </c>
      <c r="BP134" s="185">
        <v>2066.7595036941502</v>
      </c>
      <c r="BQ134" s="185">
        <v>1</v>
      </c>
      <c r="BR134" s="185">
        <v>0.15240000000000001</v>
      </c>
    </row>
    <row r="135" spans="1:70">
      <c r="A135" s="20" t="s">
        <v>3230</v>
      </c>
      <c r="B135" s="185">
        <v>15513203.909628799</v>
      </c>
      <c r="C135" s="185">
        <v>617.97483343502097</v>
      </c>
      <c r="D135" s="185">
        <v>102.22394330033001</v>
      </c>
      <c r="E135" s="185">
        <v>593.997803214295</v>
      </c>
      <c r="F135" s="185">
        <v>2595333.5493798102</v>
      </c>
      <c r="G135" s="185">
        <v>1630481.38578821</v>
      </c>
      <c r="H135" s="185">
        <v>2.3048203873610299E-5</v>
      </c>
      <c r="I135" s="185">
        <v>6.8200503236293095E-5</v>
      </c>
      <c r="J135" s="185">
        <v>0.471717723289031</v>
      </c>
      <c r="K135" s="185">
        <v>9005.0430614720299</v>
      </c>
      <c r="L135" s="185">
        <v>4.6429387983550402E-3</v>
      </c>
      <c r="M135" s="185">
        <v>134</v>
      </c>
      <c r="N135" s="185">
        <v>2061.4695999999999</v>
      </c>
      <c r="O135" s="22">
        <v>2.8502295699234199E-6</v>
      </c>
      <c r="P135" s="22">
        <v>5.98473400508856E-3</v>
      </c>
      <c r="Q135" s="22">
        <v>1.905E-3</v>
      </c>
      <c r="R135" s="185">
        <v>0.15240000000000001</v>
      </c>
      <c r="S135" s="23">
        <v>4026477.05078125</v>
      </c>
      <c r="T135" s="185">
        <v>528.04902786314199</v>
      </c>
      <c r="U135" s="186">
        <v>597.45749892026004</v>
      </c>
      <c r="V135" s="185">
        <v>0.03</v>
      </c>
      <c r="W135" s="22">
        <v>57581.680510389298</v>
      </c>
      <c r="X135" s="185">
        <v>3.4978260181261399E-2</v>
      </c>
      <c r="Y135" s="185">
        <v>5.3468856722663496</v>
      </c>
      <c r="Z135" s="185">
        <v>5.3468857046363096</v>
      </c>
      <c r="AA135" s="185">
        <v>-3.2369960045741697E-8</v>
      </c>
      <c r="AB135" s="185">
        <v>1.7811354909090299E-5</v>
      </c>
      <c r="AC135" s="185">
        <v>713.81599078095701</v>
      </c>
      <c r="AD135" s="185">
        <v>1903.74356479158</v>
      </c>
      <c r="AE135" s="185">
        <v>597.45749892026004</v>
      </c>
      <c r="AF135" s="25">
        <v>0</v>
      </c>
      <c r="AG135" s="185">
        <v>1.7913618089653399E-5</v>
      </c>
      <c r="AH135" s="185">
        <v>31.2807564975449</v>
      </c>
      <c r="AI135" s="185">
        <v>0.22948072028404401</v>
      </c>
      <c r="AJ135" s="185">
        <v>35.803606467519003</v>
      </c>
      <c r="AK135" s="185">
        <v>5.6268550025998101</v>
      </c>
      <c r="AL135" s="185">
        <v>1.30194062706561</v>
      </c>
      <c r="AM135" s="185">
        <v>617.97483339668702</v>
      </c>
      <c r="AN135" s="185">
        <v>3.8333041629812201E-8</v>
      </c>
      <c r="AO135" s="185">
        <v>1.02263180563114E-7</v>
      </c>
      <c r="AP135" s="185">
        <v>2.8516498191647401</v>
      </c>
      <c r="AQ135" s="185">
        <v>4.1133016166819898E-5</v>
      </c>
      <c r="AR135" s="185">
        <v>9.0079406351082803E-6</v>
      </c>
      <c r="AS135" s="185">
        <v>18.003998967046702</v>
      </c>
      <c r="AT135" s="185">
        <v>11.402969490285701</v>
      </c>
      <c r="AU135" s="185">
        <v>2.6167616520077401</v>
      </c>
      <c r="AV135" s="185">
        <v>0.23488816715699901</v>
      </c>
      <c r="AW135" s="185">
        <v>1.2097760343811E-2</v>
      </c>
      <c r="AX135" s="185">
        <v>0.23488816010458999</v>
      </c>
      <c r="AY135" s="185">
        <v>7.05240876808233E-9</v>
      </c>
      <c r="AZ135" s="185">
        <v>964852.16359160398</v>
      </c>
      <c r="BA135" s="185">
        <v>1.4424287263598099E-5</v>
      </c>
      <c r="BB135" s="23">
        <v>4063221.9590289602</v>
      </c>
      <c r="BC135" s="23">
        <v>36744.908247712097</v>
      </c>
      <c r="BD135" s="67">
        <v>0.91258208563693499</v>
      </c>
      <c r="BE135" s="23">
        <v>3217681.8</v>
      </c>
      <c r="BF135" s="185">
        <v>1.2627792962713</v>
      </c>
      <c r="BG135" s="185">
        <v>1</v>
      </c>
      <c r="BH135" s="185">
        <v>-2.1999999999999999E-2</v>
      </c>
      <c r="BI135" s="185">
        <v>4.5999999999999999E-2</v>
      </c>
      <c r="BJ135" s="185">
        <v>5625</v>
      </c>
      <c r="BK135" s="185">
        <v>1.02953319796831</v>
      </c>
      <c r="BL135" s="185">
        <v>89.925805571878499</v>
      </c>
      <c r="BM135" s="185">
        <v>4.0632219590289598</v>
      </c>
      <c r="BN135" s="185">
        <v>89.925805571878499</v>
      </c>
      <c r="BO135" s="185">
        <v>1.02953319796831</v>
      </c>
      <c r="BP135" s="185">
        <v>2492.5860620010199</v>
      </c>
      <c r="BQ135" s="185">
        <v>1</v>
      </c>
      <c r="BR135" s="185">
        <v>0.15240000000000001</v>
      </c>
    </row>
    <row r="136" spans="1:70">
      <c r="A136" s="20" t="s">
        <v>3231</v>
      </c>
      <c r="B136" s="185">
        <v>15513203.909628799</v>
      </c>
      <c r="C136" s="185">
        <v>617.97483343502097</v>
      </c>
      <c r="D136" s="185">
        <v>102.22394330033001</v>
      </c>
      <c r="E136" s="185">
        <v>593.997803214295</v>
      </c>
      <c r="F136" s="185">
        <v>2595333.5493798102</v>
      </c>
      <c r="G136" s="185">
        <v>1630481.38578821</v>
      </c>
      <c r="H136" s="185">
        <v>2.3048203873610299E-5</v>
      </c>
      <c r="I136" s="185">
        <v>6.8200503236293095E-5</v>
      </c>
      <c r="J136" s="185">
        <v>0.471717723289031</v>
      </c>
      <c r="K136" s="185">
        <v>9005.0430614720299</v>
      </c>
      <c r="L136" s="185">
        <v>4.6429387983550402E-3</v>
      </c>
      <c r="M136" s="185">
        <v>135</v>
      </c>
      <c r="N136" s="185">
        <v>2115.7188000000001</v>
      </c>
      <c r="O136" s="22">
        <v>2.8502295699234199E-6</v>
      </c>
      <c r="P136" s="22">
        <v>5.98473400508856E-3</v>
      </c>
      <c r="Q136" s="22">
        <v>1.905E-3</v>
      </c>
      <c r="R136" s="185">
        <v>0.15240000000000001</v>
      </c>
      <c r="S136" s="23">
        <v>4357918.22265625</v>
      </c>
      <c r="T136" s="185">
        <v>514.67337606307899</v>
      </c>
      <c r="U136" s="186">
        <v>587.86903344160498</v>
      </c>
      <c r="V136" s="185">
        <v>0.03</v>
      </c>
      <c r="W136" s="22">
        <v>59096.987892241603</v>
      </c>
      <c r="X136" s="185">
        <v>3.4555174610075401E-2</v>
      </c>
      <c r="Y136" s="185">
        <v>5.3795191032892404</v>
      </c>
      <c r="Z136" s="185">
        <v>5.3795191594520197</v>
      </c>
      <c r="AA136" s="185">
        <v>-5.6162785533331303E-8</v>
      </c>
      <c r="AB136" s="185">
        <v>1.7116700383670199E-5</v>
      </c>
      <c r="AC136" s="185">
        <v>723.21503848382599</v>
      </c>
      <c r="AD136" s="185">
        <v>1941.98961300986</v>
      </c>
      <c r="AE136" s="185">
        <v>587.86903470155596</v>
      </c>
      <c r="AF136" s="25">
        <v>1.25995018152025E-6</v>
      </c>
      <c r="AG136" s="185">
        <v>1.72227712760506E-5</v>
      </c>
      <c r="AH136" s="185">
        <v>32.550237096756298</v>
      </c>
      <c r="AI136" s="185">
        <v>0.23409096866805401</v>
      </c>
      <c r="AJ136" s="185">
        <v>35.114375774629899</v>
      </c>
      <c r="AK136" s="185">
        <v>6.19635346955919</v>
      </c>
      <c r="AL136" s="185">
        <v>1.30194062706561</v>
      </c>
      <c r="AM136" s="185">
        <v>617.97483341355598</v>
      </c>
      <c r="AN136" s="185">
        <v>2.1464643396029701E-8</v>
      </c>
      <c r="AO136" s="185">
        <v>1.06070892380452E-7</v>
      </c>
      <c r="AP136" s="185">
        <v>2.8840220698465999</v>
      </c>
      <c r="AQ136" s="185">
        <v>4.0214788040592801E-5</v>
      </c>
      <c r="AR136" s="185">
        <v>8.6644210842155396E-6</v>
      </c>
      <c r="AS136" s="185">
        <v>17.665318370908398</v>
      </c>
      <c r="AT136" s="185">
        <v>11.308016516718901</v>
      </c>
      <c r="AU136" s="185">
        <v>2.6471045401130699</v>
      </c>
      <c r="AV136" s="185">
        <v>0.23691752973352201</v>
      </c>
      <c r="AW136" s="185">
        <v>1.1625939754463899E-2</v>
      </c>
      <c r="AX136" s="185">
        <v>0.23691752896471199</v>
      </c>
      <c r="AY136" s="185">
        <v>7.6881054300592697E-10</v>
      </c>
      <c r="AZ136" s="185">
        <v>964852.16359160398</v>
      </c>
      <c r="BA136" s="185">
        <v>1.39439945557462E-5</v>
      </c>
      <c r="BB136" s="23">
        <v>4359680.1875027101</v>
      </c>
      <c r="BC136" s="23">
        <v>1761.96484645549</v>
      </c>
      <c r="BD136" s="67">
        <v>4.0431342591406703E-2</v>
      </c>
      <c r="BE136" s="23">
        <v>3722416.2</v>
      </c>
      <c r="BF136" s="185">
        <v>1.1711963287454801</v>
      </c>
      <c r="BG136" s="185">
        <v>1</v>
      </c>
      <c r="BH136" s="185">
        <v>-2.1999999999999999E-2</v>
      </c>
      <c r="BI136" s="185">
        <v>4.5999999999999999E-2</v>
      </c>
      <c r="BJ136" s="185">
        <v>5625</v>
      </c>
      <c r="BK136" s="185">
        <v>1.02256212455035</v>
      </c>
      <c r="BL136" s="185">
        <v>103.30145737194201</v>
      </c>
      <c r="BM136" s="185">
        <v>4.3596801875026996</v>
      </c>
      <c r="BN136" s="185">
        <v>103.30145737194201</v>
      </c>
      <c r="BO136" s="185">
        <v>1.02256212455035</v>
      </c>
      <c r="BP136" s="185">
        <v>4007.0745054117301</v>
      </c>
      <c r="BQ136" s="185">
        <v>1</v>
      </c>
      <c r="BR136" s="185">
        <v>0.15240000000000001</v>
      </c>
    </row>
    <row r="137" spans="1:70">
      <c r="A137" s="20" t="s">
        <v>3232</v>
      </c>
      <c r="B137" s="185">
        <v>15513203.909628799</v>
      </c>
      <c r="C137" s="185">
        <v>617.97483343502097</v>
      </c>
      <c r="D137" s="185">
        <v>102.22394330033001</v>
      </c>
      <c r="E137" s="185">
        <v>593.997803214295</v>
      </c>
      <c r="F137" s="185">
        <v>2595333.5493798102</v>
      </c>
      <c r="G137" s="185">
        <v>1630481.38578821</v>
      </c>
      <c r="H137" s="185">
        <v>2.3048203873610299E-5</v>
      </c>
      <c r="I137" s="185">
        <v>6.8200503236293095E-5</v>
      </c>
      <c r="J137" s="185">
        <v>0.471717723289031</v>
      </c>
      <c r="K137" s="185">
        <v>9005.0430614720299</v>
      </c>
      <c r="L137" s="185">
        <v>4.6429387983550402E-3</v>
      </c>
      <c r="M137" s="185">
        <v>136</v>
      </c>
      <c r="N137" s="185">
        <v>2156.4056999999998</v>
      </c>
      <c r="O137" s="22">
        <v>2.8502295699234199E-6</v>
      </c>
      <c r="P137" s="22">
        <v>5.98473400508856E-3</v>
      </c>
      <c r="Q137" s="22">
        <v>1.905E-3</v>
      </c>
      <c r="R137" s="185">
        <v>0.15240000000000001</v>
      </c>
      <c r="S137" s="23">
        <v>4437730.0389062501</v>
      </c>
      <c r="T137" s="185">
        <v>513.57370580890699</v>
      </c>
      <c r="U137" s="186">
        <v>586.70354062803904</v>
      </c>
      <c r="V137" s="185">
        <v>0.03</v>
      </c>
      <c r="W137" s="22">
        <v>60233.468428630898</v>
      </c>
      <c r="X137" s="185">
        <v>3.4249617312816803E-2</v>
      </c>
      <c r="Y137" s="185">
        <v>5.4034624570516501</v>
      </c>
      <c r="Z137" s="185">
        <v>5.4034625052941996</v>
      </c>
      <c r="AA137" s="185">
        <v>-4.8242550398924797E-8</v>
      </c>
      <c r="AB137" s="185">
        <v>1.6623878854372201E-5</v>
      </c>
      <c r="AC137" s="185">
        <v>723.70740016818502</v>
      </c>
      <c r="AD137" s="185">
        <v>1970.5649071683599</v>
      </c>
      <c r="AE137" s="185">
        <v>586.70354189233501</v>
      </c>
      <c r="AF137" s="25">
        <v>1.2642967703868599E-6</v>
      </c>
      <c r="AG137" s="185">
        <v>1.6729098810329499E-5</v>
      </c>
      <c r="AH137" s="185">
        <v>33.5152018781747</v>
      </c>
      <c r="AI137" s="185">
        <v>0.237535486725578</v>
      </c>
      <c r="AJ137" s="185">
        <v>34.609737579199098</v>
      </c>
      <c r="AK137" s="185">
        <v>6.2386357120074303</v>
      </c>
      <c r="AL137" s="185">
        <v>1.30194062706561</v>
      </c>
      <c r="AM137" s="185">
        <v>617.97483337610799</v>
      </c>
      <c r="AN137" s="185">
        <v>5.8912291933666003E-8</v>
      </c>
      <c r="AO137" s="185">
        <v>1.0521995595724301E-7</v>
      </c>
      <c r="AP137" s="185">
        <v>2.9074813395784398</v>
      </c>
      <c r="AQ137" s="185">
        <v>3.9568452977028003E-5</v>
      </c>
      <c r="AR137" s="185">
        <v>8.4171593831433707E-6</v>
      </c>
      <c r="AS137" s="185">
        <v>17.413710129622199</v>
      </c>
      <c r="AT137" s="185">
        <v>11.2362891722198</v>
      </c>
      <c r="AU137" s="185">
        <v>2.66901741751257</v>
      </c>
      <c r="AV137" s="185">
        <v>0.238463922065867</v>
      </c>
      <c r="AW137" s="185">
        <v>1.1291207400628601E-2</v>
      </c>
      <c r="AX137" s="185">
        <v>0.23846392031306701</v>
      </c>
      <c r="AY137" s="185">
        <v>1.75279932235206E-9</v>
      </c>
      <c r="AZ137" s="185">
        <v>964852.16359160398</v>
      </c>
      <c r="BA137" s="185">
        <v>1.3609185530582E-5</v>
      </c>
      <c r="BB137" s="23">
        <v>4431100.4449993996</v>
      </c>
      <c r="BC137" s="23">
        <v>-6629.5939068524203</v>
      </c>
      <c r="BD137" s="67">
        <v>-0.14939155488796699</v>
      </c>
      <c r="BE137" s="23">
        <v>3785508</v>
      </c>
      <c r="BF137" s="185">
        <v>1.17054314638865</v>
      </c>
      <c r="BG137" s="185">
        <v>1</v>
      </c>
      <c r="BH137" s="185">
        <v>-2.8000000000000001E-2</v>
      </c>
      <c r="BI137" s="185">
        <v>4.5999999999999999E-2</v>
      </c>
      <c r="BJ137" s="185">
        <v>5625</v>
      </c>
      <c r="BK137" s="185">
        <v>1.02200582369389</v>
      </c>
      <c r="BL137" s="185">
        <v>104.401127626114</v>
      </c>
      <c r="BM137" s="185">
        <v>4.4311004449993998</v>
      </c>
      <c r="BN137" s="185">
        <v>104.401127626114</v>
      </c>
      <c r="BO137" s="185">
        <v>1.02200582369389</v>
      </c>
      <c r="BP137" s="185">
        <v>4147.5052395149596</v>
      </c>
      <c r="BQ137" s="185">
        <v>1</v>
      </c>
      <c r="BR137" s="185">
        <v>0.15240000000000001</v>
      </c>
    </row>
    <row r="138" spans="1:70">
      <c r="A138" s="20" t="s">
        <v>3233</v>
      </c>
      <c r="B138" s="185">
        <v>15513203.909628799</v>
      </c>
      <c r="C138" s="185">
        <v>617.97483343502097</v>
      </c>
      <c r="D138" s="185">
        <v>102.22394330033001</v>
      </c>
      <c r="E138" s="185">
        <v>593.997803214295</v>
      </c>
      <c r="F138" s="185">
        <v>2595333.5493798102</v>
      </c>
      <c r="G138" s="185">
        <v>1630481.38578821</v>
      </c>
      <c r="H138" s="185">
        <v>2.3048203873610299E-5</v>
      </c>
      <c r="I138" s="185">
        <v>6.8200503236293095E-5</v>
      </c>
      <c r="J138" s="185">
        <v>0.471717723289031</v>
      </c>
      <c r="K138" s="185">
        <v>9005.0430614720299</v>
      </c>
      <c r="L138" s="185">
        <v>4.6429387983550402E-3</v>
      </c>
      <c r="M138" s="185">
        <v>137</v>
      </c>
      <c r="N138" s="185">
        <v>2251.3418000000001</v>
      </c>
      <c r="O138" s="22">
        <v>2.8502295699234199E-6</v>
      </c>
      <c r="P138" s="22">
        <v>5.98473400508856E-3</v>
      </c>
      <c r="Q138" s="22">
        <v>1.905E-3</v>
      </c>
      <c r="R138" s="185">
        <v>0.15240000000000001</v>
      </c>
      <c r="S138" s="23">
        <v>5470497.94921875</v>
      </c>
      <c r="T138" s="185">
        <v>475.20630857768703</v>
      </c>
      <c r="U138" s="186">
        <v>561.55377697659401</v>
      </c>
      <c r="V138" s="185">
        <v>0.03</v>
      </c>
      <c r="W138" s="22">
        <v>62885.256346872498</v>
      </c>
      <c r="X138" s="185">
        <v>3.3572814002577597E-2</v>
      </c>
      <c r="Y138" s="185">
        <v>5.4576556165522199</v>
      </c>
      <c r="Z138" s="185">
        <v>5.4576556280146997</v>
      </c>
      <c r="AA138" s="185">
        <v>-1.1462480742352501E-8</v>
      </c>
      <c r="AB138" s="185">
        <v>1.55588830625686E-5</v>
      </c>
      <c r="AC138" s="185">
        <v>752.688317303963</v>
      </c>
      <c r="AD138" s="185">
        <v>2036.8906689837499</v>
      </c>
      <c r="AE138" s="185">
        <v>561.55377697659299</v>
      </c>
      <c r="AF138" s="25">
        <v>0</v>
      </c>
      <c r="AG138" s="185">
        <v>1.5681045437671801E-5</v>
      </c>
      <c r="AH138" s="185">
        <v>35.809296436130303</v>
      </c>
      <c r="AI138" s="185">
        <v>0.24553051498268</v>
      </c>
      <c r="AJ138" s="185">
        <v>33.533412211972703</v>
      </c>
      <c r="AK138" s="185">
        <v>7.9858393069113296</v>
      </c>
      <c r="AL138" s="185">
        <v>1.30194062706561</v>
      </c>
      <c r="AM138" s="185">
        <v>617.974833371258</v>
      </c>
      <c r="AN138" s="185">
        <v>6.3762399804545606E-8</v>
      </c>
      <c r="AO138" s="185">
        <v>1.2216237510323099E-7</v>
      </c>
      <c r="AP138" s="185">
        <v>2.9637102133603199</v>
      </c>
      <c r="AQ138" s="185">
        <v>3.8081274018598702E-5</v>
      </c>
      <c r="AR138" s="185">
        <v>7.9016039063875297E-6</v>
      </c>
      <c r="AS138" s="185">
        <v>16.8973262644896</v>
      </c>
      <c r="AT138" s="185">
        <v>11.0857770010542</v>
      </c>
      <c r="AU138" s="185">
        <v>2.7218965360519798</v>
      </c>
      <c r="AV138" s="185">
        <v>0.24181367730834399</v>
      </c>
      <c r="AW138" s="185">
        <v>1.05678450330732E-2</v>
      </c>
      <c r="AX138" s="185">
        <v>0.24181367257001399</v>
      </c>
      <c r="AY138" s="185">
        <v>4.7383298951153596E-9</v>
      </c>
      <c r="AZ138" s="185">
        <v>964852.16359160398</v>
      </c>
      <c r="BA138" s="185">
        <v>1.28491894541273E-5</v>
      </c>
      <c r="BB138" s="23">
        <v>5448881.3230567798</v>
      </c>
      <c r="BC138" s="23">
        <v>-21616.626161967401</v>
      </c>
      <c r="BD138" s="67">
        <v>-0.39514915027167702</v>
      </c>
      <c r="BE138" s="23">
        <v>4889614.5</v>
      </c>
      <c r="BF138" s="185">
        <v>1.11437851042383</v>
      </c>
      <c r="BG138" s="185">
        <v>1</v>
      </c>
      <c r="BH138" s="185">
        <v>-7.0999999999999994E-2</v>
      </c>
      <c r="BI138" s="185">
        <v>4.5999999999999999E-2</v>
      </c>
      <c r="BJ138" s="185">
        <v>5625</v>
      </c>
      <c r="BK138" s="185">
        <v>1.0070361740292899</v>
      </c>
      <c r="BL138" s="185">
        <v>142.76852485733301</v>
      </c>
      <c r="BM138" s="185">
        <v>5.4488813230567796</v>
      </c>
      <c r="BN138" s="185">
        <v>142.76852485733301</v>
      </c>
      <c r="BO138" s="185">
        <v>1.0070361740292899</v>
      </c>
      <c r="BP138" s="185">
        <v>10561.3697013524</v>
      </c>
      <c r="BQ138" s="185">
        <v>1</v>
      </c>
      <c r="BR138" s="185">
        <v>0.15240000000000001</v>
      </c>
    </row>
    <row r="139" spans="1:70">
      <c r="A139" s="20" t="s">
        <v>3234</v>
      </c>
      <c r="B139" s="185">
        <v>15513203.909628799</v>
      </c>
      <c r="C139" s="185">
        <v>617.97483343502097</v>
      </c>
      <c r="D139" s="185">
        <v>102.22394330033001</v>
      </c>
      <c r="E139" s="185">
        <v>593.997803214295</v>
      </c>
      <c r="F139" s="185">
        <v>2595333.5493798102</v>
      </c>
      <c r="G139" s="185">
        <v>1630481.38578821</v>
      </c>
      <c r="H139" s="185">
        <v>2.3048203873610299E-5</v>
      </c>
      <c r="I139" s="185">
        <v>6.8200503236293095E-5</v>
      </c>
      <c r="J139" s="185">
        <v>0.471717723289031</v>
      </c>
      <c r="K139" s="185">
        <v>9005.0430614720299</v>
      </c>
      <c r="L139" s="185">
        <v>4.6429387983550402E-3</v>
      </c>
      <c r="M139" s="185">
        <v>138</v>
      </c>
      <c r="N139" s="185">
        <v>2264.9041000000002</v>
      </c>
      <c r="O139" s="22">
        <v>2.8502295699234199E-6</v>
      </c>
      <c r="P139" s="22">
        <v>5.98473400508856E-3</v>
      </c>
      <c r="Q139" s="22">
        <v>1.905E-3</v>
      </c>
      <c r="R139" s="185">
        <v>0.15240000000000001</v>
      </c>
      <c r="S139" s="23">
        <v>5567651.97265625</v>
      </c>
      <c r="T139" s="185">
        <v>472.471300672398</v>
      </c>
      <c r="U139" s="186">
        <v>559.826034885122</v>
      </c>
      <c r="V139" s="185">
        <v>0.03</v>
      </c>
      <c r="W139" s="22">
        <v>63264.083192335602</v>
      </c>
      <c r="X139" s="185">
        <v>3.3480012199594698E-2</v>
      </c>
      <c r="Y139" s="185">
        <v>5.4652143024798701</v>
      </c>
      <c r="Z139" s="185">
        <v>5.4652143120479897</v>
      </c>
      <c r="AA139" s="185">
        <v>-9.5681231826460994E-9</v>
      </c>
      <c r="AB139" s="185">
        <v>1.5415719072528501E-5</v>
      </c>
      <c r="AC139" s="185">
        <v>754.88424551521496</v>
      </c>
      <c r="AD139" s="185">
        <v>2046.3269944671599</v>
      </c>
      <c r="AE139" s="185">
        <v>559.826034885122</v>
      </c>
      <c r="AF139" s="25">
        <v>0</v>
      </c>
      <c r="AG139" s="185">
        <v>1.5540164257639601E-5</v>
      </c>
      <c r="AH139" s="185">
        <v>36.141853207190103</v>
      </c>
      <c r="AI139" s="185">
        <v>0.24666798686114999</v>
      </c>
      <c r="AJ139" s="185">
        <v>33.386097237650098</v>
      </c>
      <c r="AK139" s="185">
        <v>8.1213134067882198</v>
      </c>
      <c r="AL139" s="185">
        <v>1.30194062706561</v>
      </c>
      <c r="AM139" s="185">
        <v>617.97483332296395</v>
      </c>
      <c r="AN139" s="185">
        <v>1.1205645478185E-7</v>
      </c>
      <c r="AO139" s="185">
        <v>1.24445185111127E-7</v>
      </c>
      <c r="AP139" s="185">
        <v>2.9716289407251502</v>
      </c>
      <c r="AQ139" s="185">
        <v>3.78785882566784E-5</v>
      </c>
      <c r="AR139" s="185">
        <v>7.8323047213753695E-6</v>
      </c>
      <c r="AS139" s="185">
        <v>16.826726068496601</v>
      </c>
      <c r="AT139" s="185">
        <v>11.064842298891501</v>
      </c>
      <c r="AU139" s="185">
        <v>2.7293423748036698</v>
      </c>
      <c r="AV139" s="185">
        <v>0.24228656592147499</v>
      </c>
      <c r="AW139" s="185">
        <v>1.0470605735433699E-2</v>
      </c>
      <c r="AX139" s="185">
        <v>0.242286560744463</v>
      </c>
      <c r="AY139" s="185">
        <v>5.17701159719053E-9</v>
      </c>
      <c r="AZ139" s="185">
        <v>964852.16359160398</v>
      </c>
      <c r="BA139" s="185">
        <v>1.27467422791471E-5</v>
      </c>
      <c r="BB139" s="23">
        <v>5595314.5590123301</v>
      </c>
      <c r="BC139" s="23">
        <v>27662.586356076401</v>
      </c>
      <c r="BD139" s="67">
        <v>0.49684474697650599</v>
      </c>
      <c r="BE139" s="23">
        <v>5015798.0999999996</v>
      </c>
      <c r="BF139" s="185">
        <v>1.11553823488476</v>
      </c>
      <c r="BG139" s="185">
        <v>1</v>
      </c>
      <c r="BH139" s="185">
        <v>-6.9000000000000006E-2</v>
      </c>
      <c r="BI139" s="185">
        <v>4.5999999999999999E-2</v>
      </c>
      <c r="BJ139" s="185">
        <v>5625</v>
      </c>
      <c r="BK139" s="185">
        <v>1.0063585334765099</v>
      </c>
      <c r="BL139" s="185">
        <v>145.503532762623</v>
      </c>
      <c r="BM139" s="185">
        <v>5.5953145590123299</v>
      </c>
      <c r="BN139" s="185">
        <v>145.503532762623</v>
      </c>
      <c r="BO139" s="185">
        <v>1.0063585334765099</v>
      </c>
      <c r="BP139" s="185">
        <v>11130.995425393799</v>
      </c>
      <c r="BQ139" s="185">
        <v>1</v>
      </c>
      <c r="BR139" s="185">
        <v>0.15240000000000001</v>
      </c>
    </row>
    <row r="140" spans="1:70">
      <c r="A140" s="20" t="s">
        <v>3235</v>
      </c>
      <c r="B140" s="185">
        <v>15513203.909628799</v>
      </c>
      <c r="C140" s="185">
        <v>617.97483343502097</v>
      </c>
      <c r="D140" s="185">
        <v>102.22394330033001</v>
      </c>
      <c r="E140" s="185">
        <v>593.997803214295</v>
      </c>
      <c r="F140" s="185">
        <v>2595333.5493798102</v>
      </c>
      <c r="G140" s="185">
        <v>1630481.38578821</v>
      </c>
      <c r="H140" s="185">
        <v>2.3048203873610299E-5</v>
      </c>
      <c r="I140" s="185">
        <v>6.8200503236293095E-5</v>
      </c>
      <c r="J140" s="185">
        <v>0.471717723289031</v>
      </c>
      <c r="K140" s="185">
        <v>9005.0430614720299</v>
      </c>
      <c r="L140" s="185">
        <v>4.6429387983550402E-3</v>
      </c>
      <c r="M140" s="185">
        <v>139</v>
      </c>
      <c r="N140" s="185">
        <v>2305.5909999999999</v>
      </c>
      <c r="O140" s="22">
        <v>2.8502295699234199E-6</v>
      </c>
      <c r="P140" s="22">
        <v>5.98473400508856E-3</v>
      </c>
      <c r="Q140" s="22">
        <v>1.905E-3</v>
      </c>
      <c r="R140" s="185">
        <v>0.15240000000000001</v>
      </c>
      <c r="S140" s="23">
        <v>5005314.19921875</v>
      </c>
      <c r="T140" s="185">
        <v>497.21408100250602</v>
      </c>
      <c r="U140" s="186">
        <v>574.36005399826604</v>
      </c>
      <c r="V140" s="185">
        <v>0.03</v>
      </c>
      <c r="W140" s="22">
        <v>64400.563728724803</v>
      </c>
      <c r="X140" s="185">
        <v>3.3207089835678598E-2</v>
      </c>
      <c r="Y140" s="185">
        <v>5.4876270913902703</v>
      </c>
      <c r="Z140" s="185">
        <v>5.4876271449188501</v>
      </c>
      <c r="AA140" s="185">
        <v>-5.3528578014550001E-8</v>
      </c>
      <c r="AB140" s="185">
        <v>1.4998702032369299E-5</v>
      </c>
      <c r="AC140" s="185">
        <v>734.56369693611998</v>
      </c>
      <c r="AD140" s="185">
        <v>2074.5795298419598</v>
      </c>
      <c r="AE140" s="185">
        <v>574.36005536331595</v>
      </c>
      <c r="AF140" s="25">
        <v>1.36505070713611E-6</v>
      </c>
      <c r="AG140" s="185">
        <v>1.5108523497466999E-5</v>
      </c>
      <c r="AH140" s="185">
        <v>37.1467247365932</v>
      </c>
      <c r="AI140" s="185">
        <v>0.25007359898642001</v>
      </c>
      <c r="AJ140" s="185">
        <v>32.906911888694403</v>
      </c>
      <c r="AK140" s="185">
        <v>6.9307801197903203</v>
      </c>
      <c r="AL140" s="185">
        <v>1.30194062706561</v>
      </c>
      <c r="AM140" s="185">
        <v>617.97483339316705</v>
      </c>
      <c r="AN140" s="185">
        <v>4.18536956203752E-8</v>
      </c>
      <c r="AO140" s="185">
        <v>1.09821465097717E-7</v>
      </c>
      <c r="AP140" s="185">
        <v>2.99199139207284</v>
      </c>
      <c r="AQ140" s="185">
        <v>3.7364765717047897E-5</v>
      </c>
      <c r="AR140" s="185">
        <v>7.60917248128238E-6</v>
      </c>
      <c r="AS140" s="185">
        <v>16.573053510451601</v>
      </c>
      <c r="AT140" s="185">
        <v>10.988890469545</v>
      </c>
      <c r="AU140" s="185">
        <v>2.7480313885866798</v>
      </c>
      <c r="AV140" s="185">
        <v>0.24396000348615399</v>
      </c>
      <c r="AW140" s="185">
        <v>1.0187361016720201E-2</v>
      </c>
      <c r="AX140" s="185">
        <v>0.24395999720750999</v>
      </c>
      <c r="AY140" s="185">
        <v>6.2786439658513201E-9</v>
      </c>
      <c r="AZ140" s="185">
        <v>964852.16359160398</v>
      </c>
      <c r="BA140" s="185">
        <v>1.24882597643978E-5</v>
      </c>
      <c r="BB140" s="23">
        <v>5040004.4896986699</v>
      </c>
      <c r="BC140" s="23">
        <v>34690.290479923598</v>
      </c>
      <c r="BD140" s="67">
        <v>0.69306918805093598</v>
      </c>
      <c r="BE140" s="23">
        <v>4416426</v>
      </c>
      <c r="BF140" s="185">
        <v>1.14119527638382</v>
      </c>
      <c r="BG140" s="185">
        <v>1</v>
      </c>
      <c r="BH140" s="185">
        <v>-5.2999999999999999E-2</v>
      </c>
      <c r="BI140" s="185">
        <v>4.5999999999999999E-2</v>
      </c>
      <c r="BJ140" s="185">
        <v>5625</v>
      </c>
      <c r="BK140" s="185">
        <v>1.0144272899794999</v>
      </c>
      <c r="BL140" s="185">
        <v>120.760752432514</v>
      </c>
      <c r="BM140" s="185">
        <v>5.0400044896986698</v>
      </c>
      <c r="BN140" s="185">
        <v>120.760752432514</v>
      </c>
      <c r="BO140" s="185">
        <v>1.0144272899794999</v>
      </c>
      <c r="BP140" s="185">
        <v>6522.2991334659</v>
      </c>
      <c r="BQ140" s="185">
        <v>1</v>
      </c>
      <c r="BR140" s="185">
        <v>0.15240000000000001</v>
      </c>
    </row>
    <row r="141" spans="1:70">
      <c r="A141" s="20" t="s">
        <v>3236</v>
      </c>
      <c r="B141" s="185">
        <v>15513203.909628799</v>
      </c>
      <c r="C141" s="185">
        <v>617.97483343502097</v>
      </c>
      <c r="D141" s="185">
        <v>102.22394330033001</v>
      </c>
      <c r="E141" s="185">
        <v>593.997803214295</v>
      </c>
      <c r="F141" s="185">
        <v>2595333.5493798102</v>
      </c>
      <c r="G141" s="185">
        <v>1630481.38578821</v>
      </c>
      <c r="H141" s="185">
        <v>2.3048203873610299E-5</v>
      </c>
      <c r="I141" s="185">
        <v>6.8200503236293095E-5</v>
      </c>
      <c r="J141" s="185">
        <v>0.471717723289031</v>
      </c>
      <c r="K141" s="185">
        <v>9005.0430614720299</v>
      </c>
      <c r="L141" s="185">
        <v>4.6429387983550402E-3</v>
      </c>
      <c r="M141" s="185">
        <v>140</v>
      </c>
      <c r="N141" s="185">
        <v>2319.1532999999999</v>
      </c>
      <c r="O141" s="22">
        <v>2.8502295699234199E-6</v>
      </c>
      <c r="P141" s="22">
        <v>5.98473400508856E-3</v>
      </c>
      <c r="Q141" s="22">
        <v>1.905E-3</v>
      </c>
      <c r="R141" s="185">
        <v>0.15240000000000001</v>
      </c>
      <c r="S141" s="23">
        <v>4636988.6326562501</v>
      </c>
      <c r="T141" s="185">
        <v>515.02285575524695</v>
      </c>
      <c r="U141" s="186">
        <v>586.07394797812503</v>
      </c>
      <c r="V141" s="185">
        <v>0.03</v>
      </c>
      <c r="W141" s="22">
        <v>64779.390574187899</v>
      </c>
      <c r="X141" s="185">
        <v>3.3117894312529698E-2</v>
      </c>
      <c r="Y141" s="185">
        <v>5.4950119606917998</v>
      </c>
      <c r="Z141" s="185">
        <v>5.4950120000108598</v>
      </c>
      <c r="AA141" s="185">
        <v>-3.93190591196912E-8</v>
      </c>
      <c r="AB141" s="185">
        <v>1.4863716064969801E-5</v>
      </c>
      <c r="AC141" s="185">
        <v>721.465116175547</v>
      </c>
      <c r="AD141" s="185">
        <v>2083.9784646425701</v>
      </c>
      <c r="AE141" s="185">
        <v>586.07394797812503</v>
      </c>
      <c r="AF141" s="25">
        <v>0</v>
      </c>
      <c r="AG141" s="185">
        <v>1.49642745548948E-5</v>
      </c>
      <c r="AH141" s="185">
        <v>37.484075541222197</v>
      </c>
      <c r="AI141" s="185">
        <v>0.251206563723812</v>
      </c>
      <c r="AJ141" s="185">
        <v>32.740394657637403</v>
      </c>
      <c r="AK141" s="185">
        <v>6.1567594013285101</v>
      </c>
      <c r="AL141" s="185">
        <v>1.30194062706561</v>
      </c>
      <c r="AM141" s="185">
        <v>617.97483339034295</v>
      </c>
      <c r="AN141" s="185">
        <v>4.4677221922029302E-8</v>
      </c>
      <c r="AO141" s="185">
        <v>1.00558489925053E-7</v>
      </c>
      <c r="AP141" s="185">
        <v>2.9979989387724801</v>
      </c>
      <c r="AQ141" s="185">
        <v>3.7215168818169E-5</v>
      </c>
      <c r="AR141" s="185">
        <v>7.5324165224099501E-6</v>
      </c>
      <c r="AS141" s="185">
        <v>16.480203484955599</v>
      </c>
      <c r="AT141" s="185">
        <v>10.9607993589659</v>
      </c>
      <c r="AU141" s="185">
        <v>2.7534247426319798</v>
      </c>
      <c r="AV141" s="185">
        <v>0.244574196140499</v>
      </c>
      <c r="AW141" s="185">
        <v>1.00956763643335E-2</v>
      </c>
      <c r="AX141" s="185">
        <v>0.244574189555121</v>
      </c>
      <c r="AY141" s="185">
        <v>6.5853775488289301E-9</v>
      </c>
      <c r="AZ141" s="185">
        <v>964852.16359160398</v>
      </c>
      <c r="BA141" s="185">
        <v>1.24133362213286E-5</v>
      </c>
      <c r="BB141" s="23">
        <v>4642755.7680631699</v>
      </c>
      <c r="BC141" s="23">
        <v>5767.1354069188201</v>
      </c>
      <c r="BD141" s="67">
        <v>0.124372429259443</v>
      </c>
      <c r="BE141" s="23">
        <v>3848599.8</v>
      </c>
      <c r="BF141" s="185">
        <v>1.2063493242563601</v>
      </c>
      <c r="BG141" s="185">
        <v>1</v>
      </c>
      <c r="BH141" s="185">
        <v>-5.2999999999999999E-2</v>
      </c>
      <c r="BI141" s="185">
        <v>4.5999999999999999E-2</v>
      </c>
      <c r="BJ141" s="185">
        <v>5625</v>
      </c>
      <c r="BK141" s="185">
        <v>1.02273979984701</v>
      </c>
      <c r="BL141" s="185">
        <v>102.951977679774</v>
      </c>
      <c r="BM141" s="185">
        <v>4.6427557680631697</v>
      </c>
      <c r="BN141" s="185">
        <v>102.951977679774</v>
      </c>
      <c r="BO141" s="185">
        <v>1.02273979984701</v>
      </c>
      <c r="BP141" s="185">
        <v>3962.9514937947101</v>
      </c>
      <c r="BQ141" s="185">
        <v>1</v>
      </c>
      <c r="BR141" s="185">
        <v>0.15240000000000001</v>
      </c>
    </row>
    <row r="142" spans="1:70">
      <c r="A142" s="20" t="s">
        <v>3237</v>
      </c>
      <c r="B142" s="185">
        <v>15513203.909628799</v>
      </c>
      <c r="C142" s="185">
        <v>617.97483343502097</v>
      </c>
      <c r="D142" s="185">
        <v>102.22394330033001</v>
      </c>
      <c r="E142" s="185">
        <v>593.997803214295</v>
      </c>
      <c r="F142" s="185">
        <v>2595333.5493798102</v>
      </c>
      <c r="G142" s="185">
        <v>1630481.38578821</v>
      </c>
      <c r="H142" s="185">
        <v>2.3048203873610299E-5</v>
      </c>
      <c r="I142" s="185">
        <v>6.8200503236293095E-5</v>
      </c>
      <c r="J142" s="185">
        <v>0.471717723289031</v>
      </c>
      <c r="K142" s="185">
        <v>9005.0430614720299</v>
      </c>
      <c r="L142" s="185">
        <v>4.6429387983550402E-3</v>
      </c>
      <c r="M142" s="185">
        <v>141</v>
      </c>
      <c r="N142" s="185">
        <v>2319.1532999999999</v>
      </c>
      <c r="O142" s="22">
        <v>2.8502295699234199E-6</v>
      </c>
      <c r="P142" s="22">
        <v>5.98473400508856E-3</v>
      </c>
      <c r="Q142" s="22">
        <v>1.905E-3</v>
      </c>
      <c r="R142" s="185">
        <v>0.15240000000000001</v>
      </c>
      <c r="S142" s="23">
        <v>4674353.02734375</v>
      </c>
      <c r="T142" s="185">
        <v>513.223397961415</v>
      </c>
      <c r="U142" s="186">
        <v>584.84701284136804</v>
      </c>
      <c r="V142" s="185">
        <v>0.03</v>
      </c>
      <c r="W142" s="22">
        <v>64779.390574187899</v>
      </c>
      <c r="X142" s="185">
        <v>3.3117894312529698E-2</v>
      </c>
      <c r="Y142" s="185">
        <v>5.4950119606917998</v>
      </c>
      <c r="Z142" s="185">
        <v>5.4950120000108598</v>
      </c>
      <c r="AA142" s="185">
        <v>-3.93190591196912E-8</v>
      </c>
      <c r="AB142" s="185">
        <v>1.4863716064969801E-5</v>
      </c>
      <c r="AC142" s="185">
        <v>722.74764390258304</v>
      </c>
      <c r="AD142" s="185">
        <v>2083.9784646425701</v>
      </c>
      <c r="AE142" s="185">
        <v>584.84701284136804</v>
      </c>
      <c r="AF142" s="25">
        <v>0</v>
      </c>
      <c r="AG142" s="185">
        <v>1.49645664241686E-5</v>
      </c>
      <c r="AH142" s="185">
        <v>37.484075541222197</v>
      </c>
      <c r="AI142" s="185">
        <v>0.251206563723812</v>
      </c>
      <c r="AJ142" s="185">
        <v>32.741033239559599</v>
      </c>
      <c r="AK142" s="185">
        <v>6.2330404127457797</v>
      </c>
      <c r="AL142" s="185">
        <v>1.30194062706561</v>
      </c>
      <c r="AM142" s="185">
        <v>617.97483338976804</v>
      </c>
      <c r="AN142" s="185">
        <v>4.5252249947225203E-8</v>
      </c>
      <c r="AO142" s="185">
        <v>1.0085035919879E-7</v>
      </c>
      <c r="AP142" s="185">
        <v>2.99804393631777</v>
      </c>
      <c r="AQ142" s="185">
        <v>3.7214051704001798E-5</v>
      </c>
      <c r="AR142" s="185">
        <v>7.5327083916836796E-6</v>
      </c>
      <c r="AS142" s="185">
        <v>16.480842066877798</v>
      </c>
      <c r="AT142" s="185">
        <v>10.9609930973354</v>
      </c>
      <c r="AU142" s="185">
        <v>2.75347341098206</v>
      </c>
      <c r="AV142" s="185">
        <v>0.24457052533571899</v>
      </c>
      <c r="AW142" s="185">
        <v>1.00956763643335E-2</v>
      </c>
      <c r="AX142" s="185">
        <v>0.244570518748953</v>
      </c>
      <c r="AY142" s="185">
        <v>6.5867659659879499E-9</v>
      </c>
      <c r="AZ142" s="185">
        <v>964852.16359160398</v>
      </c>
      <c r="BA142" s="185">
        <v>1.24127772956218E-5</v>
      </c>
      <c r="BB142" s="23">
        <v>4656440.9481654</v>
      </c>
      <c r="BC142" s="23">
        <v>-17912.0791783491</v>
      </c>
      <c r="BD142" s="67">
        <v>-0.38319910955736802</v>
      </c>
      <c r="BE142" s="23">
        <v>3911691.6</v>
      </c>
      <c r="BF142" s="185">
        <v>1.19039060956784</v>
      </c>
      <c r="BG142" s="185">
        <v>1</v>
      </c>
      <c r="BH142" s="185">
        <v>-5.2999999999999999E-2</v>
      </c>
      <c r="BI142" s="185">
        <v>4.5999999999999999E-2</v>
      </c>
      <c r="BJ142" s="185">
        <v>5625</v>
      </c>
      <c r="BK142" s="185">
        <v>1.0218295357534</v>
      </c>
      <c r="BL142" s="185">
        <v>104.75143547360599</v>
      </c>
      <c r="BM142" s="185">
        <v>4.6564409481654003</v>
      </c>
      <c r="BN142" s="185">
        <v>104.75143547360599</v>
      </c>
      <c r="BO142" s="185">
        <v>1.0218295357534</v>
      </c>
      <c r="BP142" s="185">
        <v>4192.7483958925004</v>
      </c>
      <c r="BQ142" s="185">
        <v>1</v>
      </c>
      <c r="BR142" s="185">
        <v>0.15240000000000001</v>
      </c>
    </row>
    <row r="143" spans="1:70">
      <c r="A143" s="20" t="s">
        <v>3238</v>
      </c>
      <c r="B143" s="185">
        <v>15513203.909628799</v>
      </c>
      <c r="C143" s="185">
        <v>617.97483343502097</v>
      </c>
      <c r="D143" s="185">
        <v>102.22394330033001</v>
      </c>
      <c r="E143" s="185">
        <v>593.997803214295</v>
      </c>
      <c r="F143" s="185">
        <v>2595333.5493798102</v>
      </c>
      <c r="G143" s="185">
        <v>1630481.38578821</v>
      </c>
      <c r="H143" s="185">
        <v>2.3048203873610299E-5</v>
      </c>
      <c r="I143" s="185">
        <v>6.8200503236293095E-5</v>
      </c>
      <c r="J143" s="185">
        <v>0.471717723289031</v>
      </c>
      <c r="K143" s="185">
        <v>9005.0430614720299</v>
      </c>
      <c r="L143" s="185">
        <v>4.6429387983550402E-3</v>
      </c>
      <c r="M143" s="185">
        <v>142</v>
      </c>
      <c r="N143" s="185">
        <v>2319.1532999999999</v>
      </c>
      <c r="O143" s="22">
        <v>2.8502295699234199E-6</v>
      </c>
      <c r="P143" s="22">
        <v>5.98473400508856E-3</v>
      </c>
      <c r="Q143" s="22">
        <v>1.905E-3</v>
      </c>
      <c r="R143" s="185">
        <v>0.15240000000000001</v>
      </c>
      <c r="S143" s="23">
        <v>4941311.7835937496</v>
      </c>
      <c r="T143" s="185">
        <v>500.89394004301198</v>
      </c>
      <c r="U143" s="186">
        <v>576.608078474487</v>
      </c>
      <c r="V143" s="185">
        <v>0.03</v>
      </c>
      <c r="W143" s="22">
        <v>64779.390574187899</v>
      </c>
      <c r="X143" s="185">
        <v>3.3117894312529698E-2</v>
      </c>
      <c r="Y143" s="185">
        <v>5.4950119606917998</v>
      </c>
      <c r="Z143" s="185">
        <v>5.4950120000108598</v>
      </c>
      <c r="AA143" s="185">
        <v>-3.93190591196912E-8</v>
      </c>
      <c r="AB143" s="185">
        <v>1.4863716064969801E-5</v>
      </c>
      <c r="AC143" s="185">
        <v>731.69719700062205</v>
      </c>
      <c r="AD143" s="185">
        <v>2083.9784646425701</v>
      </c>
      <c r="AE143" s="185">
        <v>576.60807981252697</v>
      </c>
      <c r="AF143" s="25">
        <v>1.33803905555396E-6</v>
      </c>
      <c r="AG143" s="185">
        <v>1.4971199294995399E-5</v>
      </c>
      <c r="AH143" s="185">
        <v>37.484075541222197</v>
      </c>
      <c r="AI143" s="185">
        <v>0.251206563723812</v>
      </c>
      <c r="AJ143" s="185">
        <v>32.755545323509097</v>
      </c>
      <c r="AK143" s="185">
        <v>6.7650125112632198</v>
      </c>
      <c r="AL143" s="185">
        <v>1.30194062706561</v>
      </c>
      <c r="AM143" s="185">
        <v>617.97483338540496</v>
      </c>
      <c r="AN143" s="185">
        <v>4.96150960316299E-8</v>
      </c>
      <c r="AO143" s="185">
        <v>1.07483230025617E-7</v>
      </c>
      <c r="AP143" s="185">
        <v>2.9990660850387698</v>
      </c>
      <c r="AQ143" s="185">
        <v>3.7188689266413798E-5</v>
      </c>
      <c r="AR143" s="185">
        <v>7.5393412625105101E-6</v>
      </c>
      <c r="AS143" s="185">
        <v>16.4953541508273</v>
      </c>
      <c r="AT143" s="185">
        <v>10.965393873213401</v>
      </c>
      <c r="AU143" s="185">
        <v>2.7545789147680901</v>
      </c>
      <c r="AV143" s="185">
        <v>0.244487170270689</v>
      </c>
      <c r="AW143" s="185">
        <v>1.00956763643335E-2</v>
      </c>
      <c r="AX143" s="185">
        <v>0.24448716365245199</v>
      </c>
      <c r="AY143" s="185">
        <v>6.6182374025558496E-9</v>
      </c>
      <c r="AZ143" s="185">
        <v>964852.16359160398</v>
      </c>
      <c r="BA143" s="185">
        <v>1.24000899653176E-5</v>
      </c>
      <c r="BB143" s="23">
        <v>4967770.0738843596</v>
      </c>
      <c r="BC143" s="23">
        <v>26458.290290610901</v>
      </c>
      <c r="BD143" s="67">
        <v>0.53545073554067701</v>
      </c>
      <c r="BE143" s="23">
        <v>4447971.9000000004</v>
      </c>
      <c r="BF143" s="185">
        <v>1.11686183851215</v>
      </c>
      <c r="BG143" s="185">
        <v>1</v>
      </c>
      <c r="BH143" s="185">
        <v>-3.5000000000000003E-2</v>
      </c>
      <c r="BI143" s="185">
        <v>4.5999999999999999E-2</v>
      </c>
      <c r="BJ143" s="185">
        <v>5625</v>
      </c>
      <c r="BK143" s="185">
        <v>1.0159966785074199</v>
      </c>
      <c r="BL143" s="185">
        <v>117.080893392009</v>
      </c>
      <c r="BM143" s="185">
        <v>4.9677700738843598</v>
      </c>
      <c r="BN143" s="185">
        <v>117.080893392009</v>
      </c>
      <c r="BO143" s="185">
        <v>1.0159966785074199</v>
      </c>
      <c r="BP143" s="185">
        <v>5941.4641261101897</v>
      </c>
      <c r="BQ143" s="185">
        <v>1</v>
      </c>
      <c r="BR143" s="185">
        <v>0.15240000000000001</v>
      </c>
    </row>
    <row r="144" spans="1:70">
      <c r="A144" s="20" t="s">
        <v>3239</v>
      </c>
      <c r="B144" s="185">
        <v>15513203.909628799</v>
      </c>
      <c r="C144" s="185">
        <v>617.97483343502097</v>
      </c>
      <c r="D144" s="185">
        <v>102.22394330033001</v>
      </c>
      <c r="E144" s="185">
        <v>593.997803214295</v>
      </c>
      <c r="F144" s="185">
        <v>2595333.5493798102</v>
      </c>
      <c r="G144" s="185">
        <v>1630481.38578821</v>
      </c>
      <c r="H144" s="185">
        <v>2.3048203873610299E-5</v>
      </c>
      <c r="I144" s="185">
        <v>6.8200503236293095E-5</v>
      </c>
      <c r="J144" s="185">
        <v>0.471717723289031</v>
      </c>
      <c r="K144" s="185">
        <v>9005.0430614720299</v>
      </c>
      <c r="L144" s="185">
        <v>4.6429387983550402E-3</v>
      </c>
      <c r="M144" s="185">
        <v>143</v>
      </c>
      <c r="N144" s="185">
        <v>2875.2076000000002</v>
      </c>
      <c r="O144" s="22">
        <v>2.8502295699234199E-6</v>
      </c>
      <c r="P144" s="22">
        <v>5.98473400508856E-3</v>
      </c>
      <c r="Q144" s="22">
        <v>1.905E-3</v>
      </c>
      <c r="R144" s="185">
        <v>0.15240000000000001</v>
      </c>
      <c r="S144" s="23">
        <v>5403326.66015625</v>
      </c>
      <c r="T144" s="185">
        <v>511.31829053055202</v>
      </c>
      <c r="U144" s="186">
        <v>578.09979526384097</v>
      </c>
      <c r="V144" s="185">
        <v>0.03</v>
      </c>
      <c r="W144" s="22">
        <v>80311.291238174497</v>
      </c>
      <c r="X144" s="185">
        <v>3.0077052509272499E-2</v>
      </c>
      <c r="Y144" s="185">
        <v>5.7661025626505902</v>
      </c>
      <c r="Z144" s="185">
        <v>5.7661025972645303</v>
      </c>
      <c r="AA144" s="185">
        <v>-3.4613937494043499E-8</v>
      </c>
      <c r="AB144" s="185">
        <v>1.0648178955476399E-5</v>
      </c>
      <c r="AC144" s="185">
        <v>717.83704699093198</v>
      </c>
      <c r="AD144" s="185">
        <v>2462.1769220775</v>
      </c>
      <c r="AE144" s="185">
        <v>578.09979646681495</v>
      </c>
      <c r="AF144" s="25">
        <v>1.20297374905931E-6</v>
      </c>
      <c r="AG144" s="185">
        <v>1.07376937398852E-5</v>
      </c>
      <c r="AH144" s="185">
        <v>52.323750204823497</v>
      </c>
      <c r="AI144" s="185">
        <v>0.29679529533010102</v>
      </c>
      <c r="AJ144" s="185">
        <v>27.756537241660201</v>
      </c>
      <c r="AK144" s="185">
        <v>6.1697507746342399</v>
      </c>
      <c r="AL144" s="185">
        <v>1.30194062706561</v>
      </c>
      <c r="AM144" s="185">
        <v>617.97483341778104</v>
      </c>
      <c r="AN144" s="185">
        <v>1.7239813132619E-8</v>
      </c>
      <c r="AO144" s="185">
        <v>8.9514784408784005E-8</v>
      </c>
      <c r="AP144" s="185">
        <v>3.2749560156375002</v>
      </c>
      <c r="AQ144" s="185">
        <v>3.1186885071912701E-5</v>
      </c>
      <c r="AR144" s="185">
        <v>5.4136042621469701E-6</v>
      </c>
      <c r="AS144" s="185">
        <v>13.993964807893599</v>
      </c>
      <c r="AT144" s="185">
        <v>10.1431307576044</v>
      </c>
      <c r="AU144" s="185">
        <v>3.0104334887750399</v>
      </c>
      <c r="AV144" s="185">
        <v>0.26452252686246203</v>
      </c>
      <c r="AW144" s="185">
        <v>7.2324153754086398E-3</v>
      </c>
      <c r="AX144" s="185">
        <v>0.26452252274377003</v>
      </c>
      <c r="AY144" s="185">
        <v>4.1186926091896201E-9</v>
      </c>
      <c r="AZ144" s="185">
        <v>964852.16359160398</v>
      </c>
      <c r="BA144" s="185">
        <v>9.5228408940453502E-6</v>
      </c>
      <c r="BB144" s="23">
        <v>5387333.4316243101</v>
      </c>
      <c r="BC144" s="23">
        <v>-15993.228531938001</v>
      </c>
      <c r="BD144" s="67">
        <v>-0.29598855552952202</v>
      </c>
      <c r="BE144" s="23">
        <v>5394348.9000000004</v>
      </c>
      <c r="BF144" s="185">
        <v>0.99869947819361704</v>
      </c>
      <c r="BG144" s="185">
        <v>1</v>
      </c>
      <c r="BH144" s="185">
        <v>1E-3</v>
      </c>
      <c r="BI144" s="185">
        <v>4.5999999999999999E-2</v>
      </c>
      <c r="BJ144" s="185">
        <v>5625</v>
      </c>
      <c r="BK144" s="185">
        <v>1.0208792927880801</v>
      </c>
      <c r="BL144" s="185">
        <v>106.656542904468</v>
      </c>
      <c r="BM144" s="185">
        <v>5.3873334316243104</v>
      </c>
      <c r="BN144" s="185">
        <v>106.656542904468</v>
      </c>
      <c r="BO144" s="185">
        <v>1.0208792927880801</v>
      </c>
      <c r="BP144" s="185">
        <v>4443.09471197525</v>
      </c>
      <c r="BQ144" s="185">
        <v>1</v>
      </c>
      <c r="BR144" s="185">
        <v>0.15240000000000001</v>
      </c>
    </row>
    <row r="145" spans="1:70">
      <c r="A145" s="20" t="s">
        <v>3240</v>
      </c>
      <c r="B145" s="185">
        <v>15513203.909628799</v>
      </c>
      <c r="C145" s="185">
        <v>617.97483343502097</v>
      </c>
      <c r="D145" s="185">
        <v>102.22394330033001</v>
      </c>
      <c r="E145" s="185">
        <v>593.997803214295</v>
      </c>
      <c r="F145" s="185">
        <v>2595333.5493798102</v>
      </c>
      <c r="G145" s="185">
        <v>1630481.38578821</v>
      </c>
      <c r="H145" s="185">
        <v>2.3048203873610299E-5</v>
      </c>
      <c r="I145" s="185">
        <v>6.8200503236293095E-5</v>
      </c>
      <c r="J145" s="185">
        <v>0.471717723289031</v>
      </c>
      <c r="K145" s="185">
        <v>9005.0430614720299</v>
      </c>
      <c r="L145" s="185">
        <v>4.6429387983550402E-3</v>
      </c>
      <c r="M145" s="185">
        <v>144</v>
      </c>
      <c r="N145" s="185">
        <v>2929.4567999999999</v>
      </c>
      <c r="O145" s="22">
        <v>2.8502295699234199E-6</v>
      </c>
      <c r="P145" s="22">
        <v>5.98473400508856E-3</v>
      </c>
      <c r="Q145" s="22">
        <v>1.905E-3</v>
      </c>
      <c r="R145" s="185">
        <v>0.15240000000000001</v>
      </c>
      <c r="S145" s="23">
        <v>4761511.23046875</v>
      </c>
      <c r="T145" s="185">
        <v>540.88707296318796</v>
      </c>
      <c r="U145" s="186">
        <v>598.64637005941199</v>
      </c>
      <c r="V145" s="185">
        <v>0.03</v>
      </c>
      <c r="W145" s="22">
        <v>81826.598620026896</v>
      </c>
      <c r="X145" s="185">
        <v>2.9832242040537499E-2</v>
      </c>
      <c r="Y145" s="185">
        <v>5.7897132269993099</v>
      </c>
      <c r="Z145" s="185">
        <v>5.7897132518930503</v>
      </c>
      <c r="AA145" s="185">
        <v>-2.4893739514197899E-8</v>
      </c>
      <c r="AB145" s="185">
        <v>1.0341628698207299E-5</v>
      </c>
      <c r="AC145" s="185">
        <v>697.42893982916496</v>
      </c>
      <c r="AD145" s="185">
        <v>2498.4027920342501</v>
      </c>
      <c r="AE145" s="185">
        <v>598.64637005941199</v>
      </c>
      <c r="AF145" s="25">
        <v>0</v>
      </c>
      <c r="AG145" s="185">
        <v>1.04195533738423E-5</v>
      </c>
      <c r="AH145" s="185">
        <v>53.874749525593202</v>
      </c>
      <c r="AI145" s="185">
        <v>0.30116202774319301</v>
      </c>
      <c r="AJ145" s="185">
        <v>27.330436998380499</v>
      </c>
      <c r="AK145" s="185">
        <v>4.9334976255565604</v>
      </c>
      <c r="AL145" s="185">
        <v>1.30194062706561</v>
      </c>
      <c r="AM145" s="185">
        <v>617.97483343446595</v>
      </c>
      <c r="AN145" s="185">
        <v>5.5410964705515705E-10</v>
      </c>
      <c r="AO145" s="185">
        <v>7.7924675634988801E-8</v>
      </c>
      <c r="AP145" s="185">
        <v>3.2967858963802699</v>
      </c>
      <c r="AQ145" s="185">
        <v>3.0775240517006603E-5</v>
      </c>
      <c r="AR145" s="185">
        <v>5.2487390247386402E-6</v>
      </c>
      <c r="AS145" s="185">
        <v>13.7674165187046</v>
      </c>
      <c r="AT145" s="185">
        <v>10.061523392432701</v>
      </c>
      <c r="AU145" s="185">
        <v>3.0301487870506101</v>
      </c>
      <c r="AV145" s="185">
        <v>0.26663710932965501</v>
      </c>
      <c r="AW145" s="185">
        <v>7.0242014823778398E-3</v>
      </c>
      <c r="AX145" s="185">
        <v>0.26663710420803499</v>
      </c>
      <c r="AY145" s="185">
        <v>5.1216201280013301E-9</v>
      </c>
      <c r="AZ145" s="185">
        <v>964852.16359160398</v>
      </c>
      <c r="BA145" s="185">
        <v>9.3349224014809297E-6</v>
      </c>
      <c r="BB145" s="23">
        <v>4784206.3694815803</v>
      </c>
      <c r="BC145" s="23">
        <v>22695.139012826599</v>
      </c>
      <c r="BD145" s="67">
        <v>0.47663730933996701</v>
      </c>
      <c r="BE145" s="23">
        <v>4164058.8</v>
      </c>
      <c r="BF145" s="185">
        <v>1.14892862931752</v>
      </c>
      <c r="BG145" s="185">
        <v>1</v>
      </c>
      <c r="BH145" s="185">
        <v>-4.0000000000000001E-3</v>
      </c>
      <c r="BI145" s="185">
        <v>4.5999999999999999E-2</v>
      </c>
      <c r="BJ145" s="185">
        <v>5625</v>
      </c>
      <c r="BK145" s="185">
        <v>1.03602120207856</v>
      </c>
      <c r="BL145" s="185">
        <v>77.087760471832595</v>
      </c>
      <c r="BM145" s="185">
        <v>4.7842063694815797</v>
      </c>
      <c r="BN145" s="185">
        <v>77.087760471832595</v>
      </c>
      <c r="BO145" s="185">
        <v>1.03602120207856</v>
      </c>
      <c r="BP145" s="185">
        <v>1375.50197681603</v>
      </c>
      <c r="BQ145" s="185">
        <v>1</v>
      </c>
      <c r="BR145" s="185">
        <v>0.15240000000000001</v>
      </c>
    </row>
    <row r="146" spans="1:70">
      <c r="A146" s="20" t="s">
        <v>3241</v>
      </c>
      <c r="B146" s="185">
        <v>15513203.909628799</v>
      </c>
      <c r="C146" s="185">
        <v>617.97483343502097</v>
      </c>
      <c r="D146" s="185">
        <v>102.22394330033001</v>
      </c>
      <c r="E146" s="185">
        <v>593.997803214295</v>
      </c>
      <c r="F146" s="185">
        <v>2595333.5493798102</v>
      </c>
      <c r="G146" s="185">
        <v>1630481.38578821</v>
      </c>
      <c r="H146" s="185">
        <v>2.3048203873610299E-5</v>
      </c>
      <c r="I146" s="185">
        <v>6.8200503236293095E-5</v>
      </c>
      <c r="J146" s="185">
        <v>0.471717723289031</v>
      </c>
      <c r="K146" s="185">
        <v>9005.0430614720299</v>
      </c>
      <c r="L146" s="185">
        <v>4.6429387983550402E-3</v>
      </c>
      <c r="M146" s="185">
        <v>145</v>
      </c>
      <c r="N146" s="185">
        <v>2956.5814</v>
      </c>
      <c r="O146" s="22">
        <v>2.8502295699234199E-6</v>
      </c>
      <c r="P146" s="22">
        <v>5.98473400508856E-3</v>
      </c>
      <c r="Q146" s="22">
        <v>1.905E-3</v>
      </c>
      <c r="R146" s="185">
        <v>0.15240000000000001</v>
      </c>
      <c r="S146" s="23">
        <v>4686924.12109375</v>
      </c>
      <c r="T146" s="185">
        <v>544.80126491492899</v>
      </c>
      <c r="U146" s="186">
        <v>601.13418533199194</v>
      </c>
      <c r="V146" s="185">
        <v>0.03</v>
      </c>
      <c r="W146" s="22">
        <v>82584.252310953001</v>
      </c>
      <c r="X146" s="185">
        <v>2.9712616755100299E-2</v>
      </c>
      <c r="Y146" s="185">
        <v>5.8013564355317904</v>
      </c>
      <c r="Z146" s="185">
        <v>5.80135645597049</v>
      </c>
      <c r="AA146" s="185">
        <v>-2.04386987334715E-8</v>
      </c>
      <c r="AB146" s="185">
        <v>1.01936202092765E-5</v>
      </c>
      <c r="AC146" s="185">
        <v>694.36498395710396</v>
      </c>
      <c r="AD146" s="185">
        <v>2516.4754776415798</v>
      </c>
      <c r="AE146" s="185">
        <v>601.13418533199103</v>
      </c>
      <c r="AF146" s="25">
        <v>0</v>
      </c>
      <c r="AG146" s="185">
        <v>1.02695308165222E-5</v>
      </c>
      <c r="AH146" s="185">
        <v>54.656995685946796</v>
      </c>
      <c r="AI146" s="185">
        <v>0.303340542217169</v>
      </c>
      <c r="AJ146" s="185">
        <v>27.131782117231001</v>
      </c>
      <c r="AK146" s="185">
        <v>4.7544964863997397</v>
      </c>
      <c r="AL146" s="185">
        <v>1.30194062706561</v>
      </c>
      <c r="AM146" s="185">
        <v>617.97483343067495</v>
      </c>
      <c r="AN146" s="185">
        <v>4.3459067455842201E-9</v>
      </c>
      <c r="AO146" s="185">
        <v>7.5910607245698504E-8</v>
      </c>
      <c r="AP146" s="185">
        <v>3.3084884917726298</v>
      </c>
      <c r="AQ146" s="185">
        <v>3.05579127327379E-5</v>
      </c>
      <c r="AR146" s="185">
        <v>5.1727207118839398E-6</v>
      </c>
      <c r="AS146" s="185">
        <v>13.6661677943776</v>
      </c>
      <c r="AT146" s="185">
        <v>10.0246163725977</v>
      </c>
      <c r="AU146" s="185">
        <v>3.0408725659828799</v>
      </c>
      <c r="AV146" s="185">
        <v>0.26761592578974902</v>
      </c>
      <c r="AW146" s="185">
        <v>6.9236717227344098E-3</v>
      </c>
      <c r="AX146" s="185">
        <v>0.26761592010526303</v>
      </c>
      <c r="AY146" s="185">
        <v>5.6844864371186102E-9</v>
      </c>
      <c r="AZ146" s="185">
        <v>964852.16359160398</v>
      </c>
      <c r="BA146" s="185">
        <v>9.2362155131346694E-6</v>
      </c>
      <c r="BB146" s="23">
        <v>4710359.1446647597</v>
      </c>
      <c r="BC146" s="23">
        <v>23435.023571011599</v>
      </c>
      <c r="BD146" s="67">
        <v>0.500008597654505</v>
      </c>
      <c r="BE146" s="23">
        <v>4164058.8</v>
      </c>
      <c r="BF146" s="185">
        <v>1.13119419559223</v>
      </c>
      <c r="BG146" s="185">
        <v>1</v>
      </c>
      <c r="BH146" s="185">
        <v>1.0999999999999999E-2</v>
      </c>
      <c r="BI146" s="185">
        <v>4.5999999999999999E-2</v>
      </c>
      <c r="BJ146" s="185">
        <v>5625</v>
      </c>
      <c r="BK146" s="185">
        <v>1.0378261061619001</v>
      </c>
      <c r="BL146" s="185">
        <v>73.173568520091493</v>
      </c>
      <c r="BM146" s="185">
        <v>4.7103591446647597</v>
      </c>
      <c r="BN146" s="185">
        <v>73.173568520091493</v>
      </c>
      <c r="BO146" s="185">
        <v>1.0378261061619001</v>
      </c>
      <c r="BP146" s="185">
        <v>1100.48564835721</v>
      </c>
      <c r="BQ146" s="185">
        <v>1</v>
      </c>
      <c r="BR146" s="185">
        <v>0.15240000000000001</v>
      </c>
    </row>
    <row r="147" spans="1:70">
      <c r="A147" s="20" t="s">
        <v>3242</v>
      </c>
      <c r="B147" s="185">
        <v>15513203.909628799</v>
      </c>
      <c r="C147" s="185">
        <v>617.97483343502097</v>
      </c>
      <c r="D147" s="185">
        <v>102.22394330033001</v>
      </c>
      <c r="E147" s="185">
        <v>593.997803214295</v>
      </c>
      <c r="F147" s="185">
        <v>2595333.5493798102</v>
      </c>
      <c r="G147" s="185">
        <v>1630481.38578821</v>
      </c>
      <c r="H147" s="185">
        <v>2.3048203873610299E-5</v>
      </c>
      <c r="I147" s="185">
        <v>6.8200503236293095E-5</v>
      </c>
      <c r="J147" s="185">
        <v>0.471717723289031</v>
      </c>
      <c r="K147" s="185">
        <v>9005.0430614720299</v>
      </c>
      <c r="L147" s="185">
        <v>4.6429387983550402E-3</v>
      </c>
      <c r="M147" s="185">
        <v>146</v>
      </c>
      <c r="N147" s="185">
        <v>2983.7060000000001</v>
      </c>
      <c r="O147" s="22">
        <v>2.8502295699234199E-6</v>
      </c>
      <c r="P147" s="22">
        <v>5.98473400508856E-3</v>
      </c>
      <c r="Q147" s="22">
        <v>1.905E-3</v>
      </c>
      <c r="R147" s="185">
        <v>0.15240000000000001</v>
      </c>
      <c r="S147" s="23">
        <v>5631387.98828125</v>
      </c>
      <c r="T147" s="185">
        <v>506.78358716530897</v>
      </c>
      <c r="U147" s="186">
        <v>573.85286141774304</v>
      </c>
      <c r="V147" s="185">
        <v>0.03</v>
      </c>
      <c r="W147" s="22">
        <v>83341.906001879193</v>
      </c>
      <c r="X147" s="185">
        <v>2.9594784018131599E-2</v>
      </c>
      <c r="Y147" s="185">
        <v>5.8128941210789398</v>
      </c>
      <c r="Z147" s="185">
        <v>5.8128941374986898</v>
      </c>
      <c r="AA147" s="185">
        <v>-1.6419753556817799E-8</v>
      </c>
      <c r="AB147" s="185">
        <v>1.00489758091185E-5</v>
      </c>
      <c r="AC147" s="185">
        <v>719.26100129451095</v>
      </c>
      <c r="AD147" s="185">
        <v>2534.5217744995798</v>
      </c>
      <c r="AE147" s="185">
        <v>573.85286141774304</v>
      </c>
      <c r="AF147" s="25">
        <v>0</v>
      </c>
      <c r="AG147" s="185">
        <v>1.01389398370477E-5</v>
      </c>
      <c r="AH147" s="185">
        <v>55.4437254488207</v>
      </c>
      <c r="AI147" s="185">
        <v>0.305515875743187</v>
      </c>
      <c r="AJ147" s="185">
        <v>26.978859619253001</v>
      </c>
      <c r="AK147" s="185">
        <v>6.3156223766093902</v>
      </c>
      <c r="AL147" s="185">
        <v>1.30194062706561</v>
      </c>
      <c r="AM147" s="185">
        <v>617.97483343466502</v>
      </c>
      <c r="AN147" s="185">
        <v>3.5561242839321499E-10</v>
      </c>
      <c r="AO147" s="185">
        <v>8.9964027929180799E-8</v>
      </c>
      <c r="AP147" s="185">
        <v>3.3245246949976699</v>
      </c>
      <c r="AQ147" s="185">
        <v>3.0263824957606301E-5</v>
      </c>
      <c r="AR147" s="185">
        <v>5.11445193248842E-6</v>
      </c>
      <c r="AS147" s="185">
        <v>13.609123136507399</v>
      </c>
      <c r="AT147" s="185">
        <v>10.003701933522199</v>
      </c>
      <c r="AU147" s="185">
        <v>3.0562897568938601</v>
      </c>
      <c r="AV147" s="185">
        <v>0.26823493810380999</v>
      </c>
      <c r="AW147" s="185">
        <v>6.8254269065978904E-3</v>
      </c>
      <c r="AX147" s="185">
        <v>0.268234931690565</v>
      </c>
      <c r="AY147" s="185">
        <v>6.4132453236886996E-9</v>
      </c>
      <c r="AZ147" s="185">
        <v>964852.16359160398</v>
      </c>
      <c r="BA147" s="185">
        <v>9.1032035355741208E-6</v>
      </c>
      <c r="BB147" s="23">
        <v>5663960.9766956698</v>
      </c>
      <c r="BC147" s="23">
        <v>32572.988414416101</v>
      </c>
      <c r="BD147" s="67">
        <v>0.57841847306915295</v>
      </c>
      <c r="BE147" s="23">
        <v>5520532.5</v>
      </c>
      <c r="BF147" s="185">
        <v>1.0259809133803099</v>
      </c>
      <c r="BG147" s="185">
        <v>1</v>
      </c>
      <c r="BH147" s="185">
        <v>-0.03</v>
      </c>
      <c r="BI147" s="185">
        <v>4.5999999999999999E-2</v>
      </c>
      <c r="BJ147" s="185">
        <v>5625</v>
      </c>
      <c r="BK147" s="185">
        <v>1.01868328381853</v>
      </c>
      <c r="BL147" s="185">
        <v>111.191246269712</v>
      </c>
      <c r="BM147" s="185">
        <v>5.6639609766956696</v>
      </c>
      <c r="BN147" s="185">
        <v>111.191246269712</v>
      </c>
      <c r="BO147" s="185">
        <v>1.01868328381853</v>
      </c>
      <c r="BP147" s="185">
        <v>5068.1935454347204</v>
      </c>
      <c r="BQ147" s="185">
        <v>1</v>
      </c>
      <c r="BR147" s="185">
        <v>0.15240000000000001</v>
      </c>
    </row>
    <row r="148" spans="1:70">
      <c r="A148" s="20" t="s">
        <v>3243</v>
      </c>
      <c r="B148" s="185">
        <v>15513203.909628799</v>
      </c>
      <c r="C148" s="185">
        <v>617.97483343502097</v>
      </c>
      <c r="D148" s="185">
        <v>102.22394330033001</v>
      </c>
      <c r="E148" s="185">
        <v>593.997803214295</v>
      </c>
      <c r="F148" s="185">
        <v>2595333.5493798102</v>
      </c>
      <c r="G148" s="185">
        <v>1630481.38578821</v>
      </c>
      <c r="H148" s="185">
        <v>2.3048203873610299E-5</v>
      </c>
      <c r="I148" s="185">
        <v>6.8200503236293095E-5</v>
      </c>
      <c r="J148" s="185">
        <v>0.471717723289031</v>
      </c>
      <c r="K148" s="185">
        <v>9005.0430614720299</v>
      </c>
      <c r="L148" s="185">
        <v>4.6429387983550402E-3</v>
      </c>
      <c r="M148" s="185">
        <v>147</v>
      </c>
      <c r="N148" s="185">
        <v>2997.2683000000002</v>
      </c>
      <c r="O148" s="22">
        <v>2.8502295699234199E-6</v>
      </c>
      <c r="P148" s="22">
        <v>5.98473400508856E-3</v>
      </c>
      <c r="Q148" s="22">
        <v>1.905E-3</v>
      </c>
      <c r="R148" s="185">
        <v>0.15240000000000001</v>
      </c>
      <c r="S148" s="23">
        <v>5683082.91015625</v>
      </c>
      <c r="T148" s="185">
        <v>505.31581815094103</v>
      </c>
      <c r="U148" s="186">
        <v>572.69450704493102</v>
      </c>
      <c r="V148" s="185">
        <v>0.03</v>
      </c>
      <c r="W148" s="22">
        <v>83720.732847342297</v>
      </c>
      <c r="X148" s="185">
        <v>2.9536526159325501E-2</v>
      </c>
      <c r="Y148" s="185">
        <v>5.8186239746990402</v>
      </c>
      <c r="Z148" s="185">
        <v>5.8186239892910896</v>
      </c>
      <c r="AA148" s="185">
        <v>-1.45920484584394E-8</v>
      </c>
      <c r="AB148" s="185">
        <v>9.9778822390283107E-6</v>
      </c>
      <c r="AC148" s="185">
        <v>720.03368752092103</v>
      </c>
      <c r="AD148" s="185">
        <v>2543.53512873828</v>
      </c>
      <c r="AE148" s="185">
        <v>572.69450704493102</v>
      </c>
      <c r="AF148" s="25">
        <v>0</v>
      </c>
      <c r="AG148" s="185">
        <v>1.00680732466582E-5</v>
      </c>
      <c r="AH148" s="185">
        <v>55.838768433577201</v>
      </c>
      <c r="AI148" s="185">
        <v>0.30660236189664097</v>
      </c>
      <c r="AJ148" s="185">
        <v>26.8855621853914</v>
      </c>
      <c r="AK148" s="185">
        <v>6.3709930667380004</v>
      </c>
      <c r="AL148" s="185">
        <v>1.30194062706561</v>
      </c>
      <c r="AM148" s="185">
        <v>617.97483343323199</v>
      </c>
      <c r="AN148" s="185">
        <v>1.7889760783873501E-9</v>
      </c>
      <c r="AO148" s="185">
        <v>9.0191007629916898E-8</v>
      </c>
      <c r="AP148" s="185">
        <v>3.3306694156178902</v>
      </c>
      <c r="AQ148" s="185">
        <v>3.0152261073222901E-5</v>
      </c>
      <c r="AR148" s="185">
        <v>5.0791321271440697E-6</v>
      </c>
      <c r="AS148" s="185">
        <v>13.5632031379466</v>
      </c>
      <c r="AT148" s="185">
        <v>9.9868023711468492</v>
      </c>
      <c r="AU148" s="185">
        <v>3.0619771947886001</v>
      </c>
      <c r="AV148" s="185">
        <v>0.26869222082928901</v>
      </c>
      <c r="AW148" s="185">
        <v>6.77713900389051E-3</v>
      </c>
      <c r="AX148" s="185">
        <v>0.26869221410698602</v>
      </c>
      <c r="AY148" s="185">
        <v>6.7223030475460599E-9</v>
      </c>
      <c r="AZ148" s="185">
        <v>964852.16359160398</v>
      </c>
      <c r="BA148" s="185">
        <v>9.0529131867111896E-6</v>
      </c>
      <c r="BB148" s="23">
        <v>5709794.7526175203</v>
      </c>
      <c r="BC148" s="23">
        <v>26711.8424612749</v>
      </c>
      <c r="BD148" s="67">
        <v>0.47002380369179803</v>
      </c>
      <c r="BE148" s="23">
        <v>5520532.5</v>
      </c>
      <c r="BF148" s="185">
        <v>1.0342833327432699</v>
      </c>
      <c r="BG148" s="185">
        <v>1</v>
      </c>
      <c r="BH148" s="185">
        <v>-3.9E-2</v>
      </c>
      <c r="BI148" s="185">
        <v>4.5999999999999999E-2</v>
      </c>
      <c r="BJ148" s="185">
        <v>5625</v>
      </c>
      <c r="BK148" s="185">
        <v>1.01799499018541</v>
      </c>
      <c r="BL148" s="185">
        <v>112.659015284079</v>
      </c>
      <c r="BM148" s="185">
        <v>5.7097947526175199</v>
      </c>
      <c r="BN148" s="185">
        <v>112.659015284079</v>
      </c>
      <c r="BO148" s="185">
        <v>1.01799499018541</v>
      </c>
      <c r="BP148" s="185">
        <v>5279.3325020520997</v>
      </c>
      <c r="BQ148" s="185">
        <v>1</v>
      </c>
      <c r="BR148" s="185">
        <v>0.15240000000000001</v>
      </c>
    </row>
    <row r="149" spans="1:70">
      <c r="A149" s="20" t="s">
        <v>3244</v>
      </c>
      <c r="B149" s="185">
        <v>15513203.909628799</v>
      </c>
      <c r="C149" s="185">
        <v>617.97483343502097</v>
      </c>
      <c r="D149" s="185">
        <v>102.22394330033001</v>
      </c>
      <c r="E149" s="185">
        <v>593.997803214295</v>
      </c>
      <c r="F149" s="185">
        <v>2595333.5493798102</v>
      </c>
      <c r="G149" s="185">
        <v>1630481.38578821</v>
      </c>
      <c r="H149" s="185">
        <v>2.3048203873610299E-5</v>
      </c>
      <c r="I149" s="185">
        <v>6.8200503236293095E-5</v>
      </c>
      <c r="J149" s="185">
        <v>0.471717723289031</v>
      </c>
      <c r="K149" s="185">
        <v>9005.0430614720299</v>
      </c>
      <c r="L149" s="185">
        <v>4.6429387983550402E-3</v>
      </c>
      <c r="M149" s="185">
        <v>148</v>
      </c>
      <c r="N149" s="185">
        <v>3024.3928999999998</v>
      </c>
      <c r="O149" s="22">
        <v>2.8502295699234199E-6</v>
      </c>
      <c r="P149" s="22">
        <v>5.98473400508856E-3</v>
      </c>
      <c r="Q149" s="22">
        <v>1.905E-3</v>
      </c>
      <c r="R149" s="185">
        <v>0.15240000000000001</v>
      </c>
      <c r="S149" s="23">
        <v>6946526.85546875</v>
      </c>
      <c r="T149" s="185">
        <v>464.11830000844998</v>
      </c>
      <c r="U149" s="186">
        <v>545.73775558565001</v>
      </c>
      <c r="V149" s="185">
        <v>0.03</v>
      </c>
      <c r="W149" s="22">
        <v>84478.386538268504</v>
      </c>
      <c r="X149" s="185">
        <v>2.94213008732391E-2</v>
      </c>
      <c r="Y149" s="185">
        <v>5.8300068407870196</v>
      </c>
      <c r="Z149" s="185">
        <v>5.8300068521006301</v>
      </c>
      <c r="AA149" s="185">
        <v>-1.1313605163820699E-8</v>
      </c>
      <c r="AB149" s="185">
        <v>9.8380888363249604E-6</v>
      </c>
      <c r="AC149" s="185">
        <v>749.73551125686902</v>
      </c>
      <c r="AD149" s="185">
        <v>2561.5424482436802</v>
      </c>
      <c r="AE149" s="185">
        <v>545.73775558565001</v>
      </c>
      <c r="AF149" s="25">
        <v>0</v>
      </c>
      <c r="AG149" s="185">
        <v>9.9462832464340904E-6</v>
      </c>
      <c r="AH149" s="185">
        <v>56.632204188423501</v>
      </c>
      <c r="AI149" s="185">
        <v>0.30877299702151201</v>
      </c>
      <c r="AJ149" s="185">
        <v>26.748374528079701</v>
      </c>
      <c r="AK149" s="185">
        <v>8.2388702631918704</v>
      </c>
      <c r="AL149" s="185">
        <v>1.30194062706561</v>
      </c>
      <c r="AM149" s="185">
        <v>617.97483343599697</v>
      </c>
      <c r="AN149" s="185">
        <v>-9.765699360286819E-10</v>
      </c>
      <c r="AO149" s="185">
        <v>1.08194410109127E-7</v>
      </c>
      <c r="AP149" s="185">
        <v>3.3478939492751998</v>
      </c>
      <c r="AQ149" s="185">
        <v>2.9842799290389798E-5</v>
      </c>
      <c r="AR149" s="185">
        <v>5.0272388282716102E-6</v>
      </c>
      <c r="AS149" s="185">
        <v>13.5196699801329</v>
      </c>
      <c r="AT149" s="185">
        <v>9.9707283028170401</v>
      </c>
      <c r="AU149" s="185">
        <v>3.0786916605480399</v>
      </c>
      <c r="AV149" s="185">
        <v>0.26920228872716301</v>
      </c>
      <c r="AW149" s="185">
        <v>6.6821890636876002E-3</v>
      </c>
      <c r="AX149" s="185">
        <v>0.269202281216679</v>
      </c>
      <c r="AY149" s="185">
        <v>7.5104840679962592E-9</v>
      </c>
      <c r="AZ149" s="185">
        <v>964852.16359160398</v>
      </c>
      <c r="BA149" s="185">
        <v>8.9139022151076896E-6</v>
      </c>
      <c r="BB149" s="23">
        <v>6956368.3696460398</v>
      </c>
      <c r="BC149" s="23">
        <v>9841.5141772860698</v>
      </c>
      <c r="BD149" s="67">
        <v>0.14167532037306099</v>
      </c>
      <c r="BE149" s="23">
        <v>6561547.2000000002</v>
      </c>
      <c r="BF149" s="185">
        <v>1.06017196213205</v>
      </c>
      <c r="BG149" s="185">
        <v>1</v>
      </c>
      <c r="BH149" s="185">
        <v>-0.122</v>
      </c>
      <c r="BI149" s="185">
        <v>4.5999999999999999E-2</v>
      </c>
      <c r="BJ149" s="185">
        <v>5625</v>
      </c>
      <c r="BK149" s="185">
        <v>1.0045907936416001</v>
      </c>
      <c r="BL149" s="185">
        <v>153.85653342657099</v>
      </c>
      <c r="BM149" s="185">
        <v>6.9563683696460403</v>
      </c>
      <c r="BN149" s="185">
        <v>153.85653342657099</v>
      </c>
      <c r="BO149" s="185">
        <v>1.0045907936416001</v>
      </c>
      <c r="BP149" s="185">
        <v>12963.3102039158</v>
      </c>
      <c r="BQ149" s="185">
        <v>1</v>
      </c>
      <c r="BR149" s="185">
        <v>0.15240000000000001</v>
      </c>
    </row>
    <row r="150" spans="1:70">
      <c r="A150" s="20" t="s">
        <v>3245</v>
      </c>
      <c r="B150" s="185">
        <v>15513203.909628799</v>
      </c>
      <c r="C150" s="185">
        <v>617.97483343502097</v>
      </c>
      <c r="D150" s="185">
        <v>102.22394330033001</v>
      </c>
      <c r="E150" s="185">
        <v>593.997803214295</v>
      </c>
      <c r="F150" s="185">
        <v>2595333.5493798102</v>
      </c>
      <c r="G150" s="185">
        <v>1630481.38578821</v>
      </c>
      <c r="H150" s="185">
        <v>2.3048203873610299E-5</v>
      </c>
      <c r="I150" s="185">
        <v>6.8200503236293095E-5</v>
      </c>
      <c r="J150" s="185">
        <v>0.471717723289031</v>
      </c>
      <c r="K150" s="185">
        <v>9005.0430614720299</v>
      </c>
      <c r="L150" s="185">
        <v>4.6429387983550402E-3</v>
      </c>
      <c r="M150" s="185">
        <v>149</v>
      </c>
      <c r="N150" s="185">
        <v>3024.3928999999998</v>
      </c>
      <c r="O150" s="22">
        <v>2.8502295699234199E-6</v>
      </c>
      <c r="P150" s="22">
        <v>5.98473400508856E-3</v>
      </c>
      <c r="Q150" s="22">
        <v>1.905E-3</v>
      </c>
      <c r="R150" s="185">
        <v>0.15240000000000001</v>
      </c>
      <c r="S150" s="23">
        <v>6908508.30078125</v>
      </c>
      <c r="T150" s="185">
        <v>465.232089236273</v>
      </c>
      <c r="U150" s="186">
        <v>546.40483902797905</v>
      </c>
      <c r="V150" s="185">
        <v>0.03</v>
      </c>
      <c r="W150" s="22">
        <v>84478.386538268504</v>
      </c>
      <c r="X150" s="185">
        <v>2.94213008732391E-2</v>
      </c>
      <c r="Y150" s="185">
        <v>5.8300068407870196</v>
      </c>
      <c r="Z150" s="185">
        <v>5.8300068521006301</v>
      </c>
      <c r="AA150" s="185">
        <v>-1.1313605163820699E-8</v>
      </c>
      <c r="AB150" s="185">
        <v>9.8380888363249604E-6</v>
      </c>
      <c r="AC150" s="185">
        <v>748.84348527614895</v>
      </c>
      <c r="AD150" s="185">
        <v>2561.5424482436802</v>
      </c>
      <c r="AE150" s="185">
        <v>546.40483902797905</v>
      </c>
      <c r="AF150" s="25">
        <v>0</v>
      </c>
      <c r="AG150" s="185">
        <v>9.9464410513112305E-6</v>
      </c>
      <c r="AH150" s="185">
        <v>56.632204188423501</v>
      </c>
      <c r="AI150" s="185">
        <v>0.30877299702151201</v>
      </c>
      <c r="AJ150" s="185">
        <v>26.748798910117799</v>
      </c>
      <c r="AK150" s="185">
        <v>8.1830502945749206</v>
      </c>
      <c r="AL150" s="185">
        <v>1.30194062706561</v>
      </c>
      <c r="AM150" s="185">
        <v>617.97483343597901</v>
      </c>
      <c r="AN150" s="185">
        <v>-9.5872110250638798E-10</v>
      </c>
      <c r="AO150" s="185">
        <v>1.0835221498627E-7</v>
      </c>
      <c r="AP150" s="185">
        <v>3.3479388037195101</v>
      </c>
      <c r="AQ150" s="185">
        <v>2.9841999650199099E-5</v>
      </c>
      <c r="AR150" s="185">
        <v>5.0273966331487503E-6</v>
      </c>
      <c r="AS150" s="185">
        <v>13.520094362170999</v>
      </c>
      <c r="AT150" s="185">
        <v>9.9708852502048995</v>
      </c>
      <c r="AU150" s="185">
        <v>3.0787401216633601</v>
      </c>
      <c r="AV150" s="185">
        <v>0.269198682056146</v>
      </c>
      <c r="AW150" s="185">
        <v>6.6821890636876002E-3</v>
      </c>
      <c r="AX150" s="185">
        <v>0.26919867454420399</v>
      </c>
      <c r="AY150" s="185">
        <v>7.5119412912272293E-9</v>
      </c>
      <c r="AZ150" s="185">
        <v>964852.16359160398</v>
      </c>
      <c r="BA150" s="185">
        <v>8.9135439444248798E-6</v>
      </c>
      <c r="BB150" s="23">
        <v>6966794.4588610101</v>
      </c>
      <c r="BC150" s="23">
        <v>58286.158079762899</v>
      </c>
      <c r="BD150" s="67">
        <v>0.84368658966757903</v>
      </c>
      <c r="BE150" s="23">
        <v>6593093.0999999996</v>
      </c>
      <c r="BF150" s="185">
        <v>1.05668073439779</v>
      </c>
      <c r="BG150" s="185">
        <v>1</v>
      </c>
      <c r="BH150" s="185">
        <v>-0.113</v>
      </c>
      <c r="BI150" s="185">
        <v>4.5999999999999999E-2</v>
      </c>
      <c r="BJ150" s="185">
        <v>5625</v>
      </c>
      <c r="BK150" s="185">
        <v>1.00480146535218</v>
      </c>
      <c r="BL150" s="185">
        <v>152.742744198748</v>
      </c>
      <c r="BM150" s="185">
        <v>6.9667944588610098</v>
      </c>
      <c r="BN150" s="185">
        <v>152.742744198748</v>
      </c>
      <c r="BO150" s="185">
        <v>1.00480146535218</v>
      </c>
      <c r="BP150" s="185">
        <v>12710.9263694642</v>
      </c>
      <c r="BQ150" s="185">
        <v>1</v>
      </c>
      <c r="BR150" s="185">
        <v>0.15240000000000001</v>
      </c>
    </row>
    <row r="151" spans="1:70">
      <c r="A151" s="20" t="s">
        <v>3246</v>
      </c>
      <c r="B151" s="185">
        <v>15513203.909628799</v>
      </c>
      <c r="C151" s="185">
        <v>617.97483343502097</v>
      </c>
      <c r="D151" s="185">
        <v>102.22394330033001</v>
      </c>
      <c r="E151" s="185">
        <v>593.997803214295</v>
      </c>
      <c r="F151" s="185">
        <v>2595333.5493798102</v>
      </c>
      <c r="G151" s="185">
        <v>1630481.38578821</v>
      </c>
      <c r="H151" s="185">
        <v>2.3048203873610299E-5</v>
      </c>
      <c r="I151" s="185">
        <v>6.8200503236293095E-5</v>
      </c>
      <c r="J151" s="185">
        <v>0.471717723289031</v>
      </c>
      <c r="K151" s="185">
        <v>9005.0430614720299</v>
      </c>
      <c r="L151" s="185">
        <v>4.6429387983550402E-3</v>
      </c>
      <c r="M151" s="185">
        <v>150</v>
      </c>
      <c r="N151" s="185">
        <v>3553.3226</v>
      </c>
      <c r="O151" s="22">
        <v>2.8502295699234199E-6</v>
      </c>
      <c r="P151" s="22">
        <v>5.98473400508856E-3</v>
      </c>
      <c r="Q151" s="22">
        <v>1.905E-3</v>
      </c>
      <c r="R151" s="185">
        <v>0.15240000000000001</v>
      </c>
      <c r="S151" s="23">
        <v>5104583.49609375</v>
      </c>
      <c r="T151" s="185">
        <v>548.629770529251</v>
      </c>
      <c r="U151" s="186">
        <v>599.67907839964596</v>
      </c>
      <c r="V151" s="185">
        <v>0.03</v>
      </c>
      <c r="W151" s="22">
        <v>99252.633511328895</v>
      </c>
      <c r="X151" s="185">
        <v>2.74681994354301E-2</v>
      </c>
      <c r="Y151" s="185">
        <v>6.0337165478324701</v>
      </c>
      <c r="Z151" s="185">
        <v>6.0337165682810801</v>
      </c>
      <c r="AA151" s="185">
        <v>-2.0448607251921701E-8</v>
      </c>
      <c r="AB151" s="185">
        <v>7.6339544209671002E-6</v>
      </c>
      <c r="AC151" s="185">
        <v>686.23477292498603</v>
      </c>
      <c r="AD151" s="185">
        <v>2907.91793292377</v>
      </c>
      <c r="AE151" s="185">
        <v>599.67907839964596</v>
      </c>
      <c r="AF151" s="25">
        <v>0</v>
      </c>
      <c r="AG151" s="185">
        <v>7.7009586794490098E-6</v>
      </c>
      <c r="AH151" s="185">
        <v>72.983492575270404</v>
      </c>
      <c r="AI151" s="185">
        <v>0.35052572947097099</v>
      </c>
      <c r="AJ151" s="185">
        <v>23.510504823805501</v>
      </c>
      <c r="AK151" s="185">
        <v>4.4567348738683696</v>
      </c>
      <c r="AL151" s="185">
        <v>1.30194062706561</v>
      </c>
      <c r="AM151" s="185">
        <v>617.97483340055601</v>
      </c>
      <c r="AN151" s="185">
        <v>3.4464846976334203E-8</v>
      </c>
      <c r="AO151" s="185">
        <v>6.7004258481912995E-8</v>
      </c>
      <c r="AP151" s="185">
        <v>3.5530418664943202</v>
      </c>
      <c r="AQ151" s="185">
        <v>2.64961206767164E-5</v>
      </c>
      <c r="AR151" s="185">
        <v>3.8839814689654597E-6</v>
      </c>
      <c r="AS151" s="185">
        <v>11.857532141468001</v>
      </c>
      <c r="AT151" s="185">
        <v>9.3148164470524897</v>
      </c>
      <c r="AU151" s="185">
        <v>3.26508282999127</v>
      </c>
      <c r="AV151" s="185">
        <v>0.287959036503042</v>
      </c>
      <c r="AW151" s="185">
        <v>5.1851053180295799E-3</v>
      </c>
      <c r="AX151" s="185">
        <v>0.28795902333395801</v>
      </c>
      <c r="AY151" s="185">
        <v>1.31690847116062E-8</v>
      </c>
      <c r="AZ151" s="185">
        <v>964852.16359160398</v>
      </c>
      <c r="BA151" s="185">
        <v>7.45730606964655E-6</v>
      </c>
      <c r="BB151" s="23">
        <v>5149511.7215232598</v>
      </c>
      <c r="BC151" s="23">
        <v>44928.225429507002</v>
      </c>
      <c r="BD151" s="67">
        <v>0.88015457997480095</v>
      </c>
      <c r="BE151" s="23">
        <v>4700339.0999999996</v>
      </c>
      <c r="BF151" s="185">
        <v>1.09556174819882</v>
      </c>
      <c r="BG151" s="185">
        <v>1</v>
      </c>
      <c r="BH151" s="185">
        <v>3.0000000000000001E-3</v>
      </c>
      <c r="BI151" s="185">
        <v>4.5999999999999999E-2</v>
      </c>
      <c r="BJ151" s="185">
        <v>5625</v>
      </c>
      <c r="BK151" s="185">
        <v>1.0394704044126499</v>
      </c>
      <c r="BL151" s="185">
        <v>69.345062905769495</v>
      </c>
      <c r="BM151" s="185">
        <v>5.1495117215232602</v>
      </c>
      <c r="BN151" s="185">
        <v>69.345062905769495</v>
      </c>
      <c r="BO151" s="185">
        <v>1.0394704044126499</v>
      </c>
      <c r="BP151" s="185">
        <v>861.13271694357002</v>
      </c>
      <c r="BQ151" s="185">
        <v>1</v>
      </c>
      <c r="BR151" s="185">
        <v>0.15240000000000001</v>
      </c>
    </row>
    <row r="152" spans="1:70">
      <c r="A152" s="20" t="s">
        <v>3247</v>
      </c>
      <c r="B152" s="185">
        <v>15513203.909628799</v>
      </c>
      <c r="C152" s="185">
        <v>617.97483343502097</v>
      </c>
      <c r="D152" s="185">
        <v>102.22394330033001</v>
      </c>
      <c r="E152" s="185">
        <v>593.997803214295</v>
      </c>
      <c r="F152" s="185">
        <v>2595333.5493798102</v>
      </c>
      <c r="G152" s="185">
        <v>1630481.38578821</v>
      </c>
      <c r="H152" s="185">
        <v>2.3048203873610299E-5</v>
      </c>
      <c r="I152" s="185">
        <v>6.8200503236293095E-5</v>
      </c>
      <c r="J152" s="185">
        <v>0.471717723289031</v>
      </c>
      <c r="K152" s="185">
        <v>9005.0430614720299</v>
      </c>
      <c r="L152" s="185">
        <v>4.6429387983550402E-3</v>
      </c>
      <c r="M152" s="185">
        <v>151</v>
      </c>
      <c r="N152" s="185">
        <v>3675.3833</v>
      </c>
      <c r="O152" s="22">
        <v>2.8502295699234199E-6</v>
      </c>
      <c r="P152" s="22">
        <v>5.98473400508856E-3</v>
      </c>
      <c r="Q152" s="22">
        <v>1.905E-3</v>
      </c>
      <c r="R152" s="185">
        <v>0.15240000000000001</v>
      </c>
      <c r="S152" s="23">
        <v>5415797.75390625</v>
      </c>
      <c r="T152" s="185">
        <v>541.45534065612401</v>
      </c>
      <c r="U152" s="186">
        <v>593.81827605125295</v>
      </c>
      <c r="V152" s="185">
        <v>0.03</v>
      </c>
      <c r="W152" s="22">
        <v>102662.075120497</v>
      </c>
      <c r="X152" s="185">
        <v>2.7083591457044299E-2</v>
      </c>
      <c r="Y152" s="185">
        <v>6.0764072462979897</v>
      </c>
      <c r="Z152" s="185">
        <v>6.0764072546537502</v>
      </c>
      <c r="AA152" s="185">
        <v>-8.35576496882595E-9</v>
      </c>
      <c r="AB152" s="185">
        <v>7.23664888240171E-6</v>
      </c>
      <c r="AC152" s="185">
        <v>689.84739510200302</v>
      </c>
      <c r="AD152" s="185">
        <v>2986.67644160177</v>
      </c>
      <c r="AE152" s="185">
        <v>593.81827605125295</v>
      </c>
      <c r="AF152" s="25">
        <v>0</v>
      </c>
      <c r="AG152" s="185">
        <v>7.3038378837902696E-6</v>
      </c>
      <c r="AH152" s="185">
        <v>76.990422619163397</v>
      </c>
      <c r="AI152" s="185">
        <v>0.36001942370279</v>
      </c>
      <c r="AJ152" s="185">
        <v>22.9020478118582</v>
      </c>
      <c r="AK152" s="185">
        <v>4.73527105157482</v>
      </c>
      <c r="AL152" s="185">
        <v>1.30194062706561</v>
      </c>
      <c r="AM152" s="185">
        <v>617.974833419996</v>
      </c>
      <c r="AN152" s="185">
        <v>1.5024284039100199E-8</v>
      </c>
      <c r="AO152" s="185">
        <v>6.7189001388556205E-8</v>
      </c>
      <c r="AP152" s="185">
        <v>3.5991711788816998</v>
      </c>
      <c r="AQ152" s="185">
        <v>2.5821290163292999E-5</v>
      </c>
      <c r="AR152" s="185">
        <v>3.68551344258941E-6</v>
      </c>
      <c r="AS152" s="185">
        <v>11.5563634374682</v>
      </c>
      <c r="AT152" s="185">
        <v>9.1861811610959396</v>
      </c>
      <c r="AU152" s="185">
        <v>3.30720364764719</v>
      </c>
      <c r="AV152" s="185">
        <v>0.29196753123451002</v>
      </c>
      <c r="AW152" s="185">
        <v>4.9152489700220597E-3</v>
      </c>
      <c r="AX152" s="185">
        <v>0.29196752270936799</v>
      </c>
      <c r="AY152" s="185">
        <v>8.5251416481746406E-9</v>
      </c>
      <c r="AZ152" s="185">
        <v>964852.16359160398</v>
      </c>
      <c r="BA152" s="185">
        <v>7.1742323107054704E-6</v>
      </c>
      <c r="BB152" s="23">
        <v>5367454.4140346302</v>
      </c>
      <c r="BC152" s="23">
        <v>-48343.339871618002</v>
      </c>
      <c r="BD152" s="67">
        <v>-0.89263562024171605</v>
      </c>
      <c r="BE152" s="23">
        <v>5078889.9000000004</v>
      </c>
      <c r="BF152" s="185">
        <v>1.0568164539331</v>
      </c>
      <c r="BG152" s="185">
        <v>1</v>
      </c>
      <c r="BH152" s="185">
        <v>-1.4E-2</v>
      </c>
      <c r="BI152" s="185">
        <v>4.5999999999999999E-2</v>
      </c>
      <c r="BJ152" s="185">
        <v>5625</v>
      </c>
      <c r="BK152" s="185">
        <v>1.0362900613416499</v>
      </c>
      <c r="BL152" s="185">
        <v>76.519492778896506</v>
      </c>
      <c r="BM152" s="185">
        <v>5.3674544140346301</v>
      </c>
      <c r="BN152" s="185">
        <v>76.519492778896506</v>
      </c>
      <c r="BO152" s="185">
        <v>1.0362900613416499</v>
      </c>
      <c r="BP152" s="185">
        <v>1333.6733528278701</v>
      </c>
      <c r="BQ152" s="185">
        <v>1</v>
      </c>
      <c r="BR152" s="185">
        <v>0.15240000000000001</v>
      </c>
    </row>
    <row r="153" spans="1:70">
      <c r="A153" s="20" t="s">
        <v>3248</v>
      </c>
      <c r="B153" s="185">
        <v>15513203.909628799</v>
      </c>
      <c r="C153" s="185">
        <v>617.97483343502097</v>
      </c>
      <c r="D153" s="185">
        <v>102.22394330033001</v>
      </c>
      <c r="E153" s="185">
        <v>593.997803214295</v>
      </c>
      <c r="F153" s="185">
        <v>2595333.5493798102</v>
      </c>
      <c r="G153" s="185">
        <v>1630481.38578821</v>
      </c>
      <c r="H153" s="185">
        <v>2.3048203873610299E-5</v>
      </c>
      <c r="I153" s="185">
        <v>6.8200503236293095E-5</v>
      </c>
      <c r="J153" s="185">
        <v>0.471717723289031</v>
      </c>
      <c r="K153" s="185">
        <v>9005.0430614720299</v>
      </c>
      <c r="L153" s="185">
        <v>4.6429387983550402E-3</v>
      </c>
      <c r="M153" s="185">
        <v>152</v>
      </c>
      <c r="N153" s="185">
        <v>3743.1948000000002</v>
      </c>
      <c r="O153" s="22">
        <v>2.8502295699234199E-6</v>
      </c>
      <c r="P153" s="22">
        <v>5.98473400508856E-3</v>
      </c>
      <c r="Q153" s="22">
        <v>1.905E-3</v>
      </c>
      <c r="R153" s="185">
        <v>0.15240000000000001</v>
      </c>
      <c r="S153" s="23">
        <v>5598729.98046875</v>
      </c>
      <c r="T153" s="185">
        <v>536.98317199257201</v>
      </c>
      <c r="U153" s="186">
        <v>590.13415218717705</v>
      </c>
      <c r="V153" s="185">
        <v>0.03</v>
      </c>
      <c r="W153" s="22">
        <v>104556.20934781199</v>
      </c>
      <c r="X153" s="185">
        <v>2.6878779410128499E-2</v>
      </c>
      <c r="Y153" s="185">
        <v>6.0995139434554897</v>
      </c>
      <c r="Z153" s="185">
        <v>6.0995139494937103</v>
      </c>
      <c r="AA153" s="185">
        <v>-6.0382214783771798E-9</v>
      </c>
      <c r="AB153" s="185">
        <v>7.0299887495018698E-6</v>
      </c>
      <c r="AC153" s="185">
        <v>692.00159872714801</v>
      </c>
      <c r="AD153" s="185">
        <v>3030.2580390165499</v>
      </c>
      <c r="AE153" s="185">
        <v>590.13415313858502</v>
      </c>
      <c r="AF153" s="25">
        <v>9.5140796929627001E-7</v>
      </c>
      <c r="AG153" s="185">
        <v>7.0989086541482301E-6</v>
      </c>
      <c r="AH153" s="185">
        <v>79.253705184390796</v>
      </c>
      <c r="AI153" s="185">
        <v>0.36527282891494101</v>
      </c>
      <c r="AJ153" s="185">
        <v>22.584278233571499</v>
      </c>
      <c r="AK153" s="185">
        <v>4.9009692430037299</v>
      </c>
      <c r="AL153" s="185">
        <v>1.30194062706561</v>
      </c>
      <c r="AM153" s="185">
        <v>617.97483337405595</v>
      </c>
      <c r="AN153" s="185">
        <v>6.0964339354541206E-8</v>
      </c>
      <c r="AO153" s="185">
        <v>6.8919904646366296E-8</v>
      </c>
      <c r="AP153" s="185">
        <v>3.62498398168497</v>
      </c>
      <c r="AQ153" s="185">
        <v>2.5454862727714301E-5</v>
      </c>
      <c r="AR153" s="185">
        <v>3.5839142793972999E-6</v>
      </c>
      <c r="AS153" s="185">
        <v>11.4017690879684</v>
      </c>
      <c r="AT153" s="185">
        <v>9.1188426325795593</v>
      </c>
      <c r="AU153" s="185">
        <v>3.3308654448324999</v>
      </c>
      <c r="AV153" s="185">
        <v>0.29411853685246703</v>
      </c>
      <c r="AW153" s="185">
        <v>4.7748820651345204E-3</v>
      </c>
      <c r="AX153" s="185">
        <v>0.29411853313542102</v>
      </c>
      <c r="AY153" s="185">
        <v>3.7170469480152202E-9</v>
      </c>
      <c r="AZ153" s="185">
        <v>964852.16359160398</v>
      </c>
      <c r="BA153" s="185">
        <v>7.0220621267083102E-6</v>
      </c>
      <c r="BB153" s="23">
        <v>5625039.9895828199</v>
      </c>
      <c r="BC153" s="23">
        <v>26310.009114071701</v>
      </c>
      <c r="BD153" s="67">
        <v>0.46992816595646802</v>
      </c>
      <c r="BE153" s="23">
        <v>5552078.4000000004</v>
      </c>
      <c r="BF153" s="185">
        <v>1.0131413111138401</v>
      </c>
      <c r="BG153" s="185">
        <v>1</v>
      </c>
      <c r="BH153" s="185">
        <v>-3.0000000000000001E-3</v>
      </c>
      <c r="BI153" s="185">
        <v>4.5999999999999999E-2</v>
      </c>
      <c r="BJ153" s="185">
        <v>5625</v>
      </c>
      <c r="BK153" s="185">
        <v>1.0341211865333599</v>
      </c>
      <c r="BL153" s="185">
        <v>80.991661442448503</v>
      </c>
      <c r="BM153" s="185">
        <v>5.6250399895828203</v>
      </c>
      <c r="BN153" s="185">
        <v>80.991661442448503</v>
      </c>
      <c r="BO153" s="185">
        <v>1.0341211865333599</v>
      </c>
      <c r="BP153" s="185">
        <v>1680.31630781232</v>
      </c>
      <c r="BQ153" s="185">
        <v>1</v>
      </c>
      <c r="BR153" s="185">
        <v>0.15240000000000001</v>
      </c>
    </row>
    <row r="154" spans="1:70">
      <c r="A154" s="20" t="s">
        <v>3249</v>
      </c>
      <c r="B154" s="185">
        <v>15513203.909628799</v>
      </c>
      <c r="C154" s="185">
        <v>617.97483343502097</v>
      </c>
      <c r="D154" s="185">
        <v>102.22394330033001</v>
      </c>
      <c r="E154" s="185">
        <v>593.997803214295</v>
      </c>
      <c r="F154" s="185">
        <v>2595333.5493798102</v>
      </c>
      <c r="G154" s="185">
        <v>1630481.38578821</v>
      </c>
      <c r="H154" s="185">
        <v>2.3048203873610299E-5</v>
      </c>
      <c r="I154" s="185">
        <v>6.8200503236293095E-5</v>
      </c>
      <c r="J154" s="185">
        <v>0.471717723289031</v>
      </c>
      <c r="K154" s="185">
        <v>9005.0430614720299</v>
      </c>
      <c r="L154" s="185">
        <v>4.6429387983550402E-3</v>
      </c>
      <c r="M154" s="185">
        <v>153</v>
      </c>
      <c r="N154" s="185">
        <v>3811.0063</v>
      </c>
      <c r="O154" s="22">
        <v>2.8502295699234199E-6</v>
      </c>
      <c r="P154" s="22">
        <v>5.98473400508856E-3</v>
      </c>
      <c r="Q154" s="22">
        <v>1.905E-3</v>
      </c>
      <c r="R154" s="185">
        <v>0.15240000000000001</v>
      </c>
      <c r="S154" s="23">
        <v>5531158.69140625</v>
      </c>
      <c r="T154" s="185">
        <v>541.45534065612401</v>
      </c>
      <c r="U154" s="186">
        <v>593.030506889751</v>
      </c>
      <c r="V154" s="185">
        <v>0.03</v>
      </c>
      <c r="W154" s="22">
        <v>106450.343575128</v>
      </c>
      <c r="X154" s="185">
        <v>2.66799122456483E-2</v>
      </c>
      <c r="Y154" s="185">
        <v>6.1222040681412597</v>
      </c>
      <c r="Z154" s="185">
        <v>6.1222040707463101</v>
      </c>
      <c r="AA154" s="185">
        <v>-2.6050521739762202E-9</v>
      </c>
      <c r="AB154" s="185">
        <v>6.8325890505261298E-6</v>
      </c>
      <c r="AC154" s="185">
        <v>688.70923675233598</v>
      </c>
      <c r="AD154" s="185">
        <v>3073.7198141315598</v>
      </c>
      <c r="AE154" s="185">
        <v>593.03050780903504</v>
      </c>
      <c r="AF154" s="25">
        <v>9.1928495749016303E-7</v>
      </c>
      <c r="AG154" s="185">
        <v>6.8987392644898796E-6</v>
      </c>
      <c r="AH154" s="185">
        <v>81.543416658389901</v>
      </c>
      <c r="AI154" s="185">
        <v>0.370511790528611</v>
      </c>
      <c r="AJ154" s="185">
        <v>22.2622483672335</v>
      </c>
      <c r="AK154" s="185">
        <v>4.7065930631784596</v>
      </c>
      <c r="AL154" s="185">
        <v>1.30194062706561</v>
      </c>
      <c r="AM154" s="185">
        <v>617.97483341851796</v>
      </c>
      <c r="AN154" s="185">
        <v>1.65020992426435E-8</v>
      </c>
      <c r="AO154" s="185">
        <v>6.6150213963749004E-8</v>
      </c>
      <c r="AP154" s="185">
        <v>3.6482476613784698</v>
      </c>
      <c r="AQ154" s="185">
        <v>2.5131263137505699E-5</v>
      </c>
      <c r="AR154" s="185">
        <v>3.4824447392268101E-6</v>
      </c>
      <c r="AS154" s="185">
        <v>11.237857634204399</v>
      </c>
      <c r="AT154" s="185">
        <v>9.0464411217978693</v>
      </c>
      <c r="AU154" s="185">
        <v>3.35181309794898</v>
      </c>
      <c r="AV154" s="185">
        <v>0.29643456342948299</v>
      </c>
      <c r="AW154" s="185">
        <v>4.6408049967510204E-3</v>
      </c>
      <c r="AX154" s="185">
        <v>0.296434560234414</v>
      </c>
      <c r="AY154" s="185">
        <v>3.1950687096049502E-9</v>
      </c>
      <c r="AZ154" s="185">
        <v>964852.16359160398</v>
      </c>
      <c r="BA154" s="185">
        <v>6.8885847316653996E-6</v>
      </c>
      <c r="BB154" s="23">
        <v>5503600.0053947698</v>
      </c>
      <c r="BC154" s="23">
        <v>-27558.6860114792</v>
      </c>
      <c r="BD154" s="67">
        <v>-0.49824435618340002</v>
      </c>
      <c r="BE154" s="23">
        <v>5236619.4000000004</v>
      </c>
      <c r="BF154" s="185">
        <v>1.05098338928255</v>
      </c>
      <c r="BG154" s="185">
        <v>1</v>
      </c>
      <c r="BH154" s="185">
        <v>-1.7000000000000001E-2</v>
      </c>
      <c r="BI154" s="185">
        <v>4.5999999999999999E-2</v>
      </c>
      <c r="BJ154" s="185">
        <v>5625</v>
      </c>
      <c r="BK154" s="185">
        <v>1.0362900613416499</v>
      </c>
      <c r="BL154" s="185">
        <v>76.519492778896506</v>
      </c>
      <c r="BM154" s="185">
        <v>5.5036000053947696</v>
      </c>
      <c r="BN154" s="185">
        <v>76.519492778896506</v>
      </c>
      <c r="BO154" s="185">
        <v>1.0362900613416499</v>
      </c>
      <c r="BP154" s="185">
        <v>1333.6733528278701</v>
      </c>
      <c r="BQ154" s="185">
        <v>1</v>
      </c>
      <c r="BR154" s="185">
        <v>0.15240000000000001</v>
      </c>
    </row>
    <row r="155" spans="1:70">
      <c r="A155" s="20" t="s">
        <v>3250</v>
      </c>
      <c r="B155" s="185">
        <v>15513203.909628799</v>
      </c>
      <c r="C155" s="185">
        <v>617.97483343502097</v>
      </c>
      <c r="D155" s="185">
        <v>102.22394330033001</v>
      </c>
      <c r="E155" s="185">
        <v>593.997803214295</v>
      </c>
      <c r="F155" s="185">
        <v>2595333.5493798102</v>
      </c>
      <c r="G155" s="185">
        <v>1630481.38578821</v>
      </c>
      <c r="H155" s="185">
        <v>2.3048203873610299E-5</v>
      </c>
      <c r="I155" s="185">
        <v>6.8200503236293095E-5</v>
      </c>
      <c r="J155" s="185">
        <v>0.471717723289031</v>
      </c>
      <c r="K155" s="185">
        <v>9005.0430614720299</v>
      </c>
      <c r="L155" s="185">
        <v>4.6429387983550402E-3</v>
      </c>
      <c r="M155" s="185">
        <v>154</v>
      </c>
      <c r="N155" s="185">
        <v>2102.1565000000001</v>
      </c>
      <c r="O155" s="22">
        <v>2.8502295699234199E-6</v>
      </c>
      <c r="P155" s="22">
        <v>5.98473400508856E-3</v>
      </c>
      <c r="Q155" s="22">
        <v>1.905E-3</v>
      </c>
      <c r="R155" s="185">
        <v>0.69596000000000002</v>
      </c>
      <c r="S155" s="23">
        <v>3550235.95703125</v>
      </c>
      <c r="T155" s="185">
        <v>299.28719429629098</v>
      </c>
      <c r="U155" s="186">
        <v>573.35351538122904</v>
      </c>
      <c r="V155" s="185">
        <v>0.03</v>
      </c>
      <c r="W155" s="22">
        <v>58718.161046778601</v>
      </c>
      <c r="X155" s="185">
        <v>3.4659226492567398E-2</v>
      </c>
      <c r="Y155" s="185">
        <v>5.3714379963301004</v>
      </c>
      <c r="Z155" s="185">
        <v>5.3714380084148798</v>
      </c>
      <c r="AA155" s="185">
        <v>-1.2084776734866399E-8</v>
      </c>
      <c r="AB155" s="185">
        <v>1.7286221546981498E-5</v>
      </c>
      <c r="AC155" s="185">
        <v>719.48435328963001</v>
      </c>
      <c r="AD155" s="185">
        <v>1932.4438764511699</v>
      </c>
      <c r="AE155" s="185">
        <v>573.35351657607202</v>
      </c>
      <c r="AF155" s="25">
        <v>1.1948433211728101E-6</v>
      </c>
      <c r="AG155" s="185">
        <v>1.73733421145223E-5</v>
      </c>
      <c r="AH155" s="185">
        <v>32.231025981492998</v>
      </c>
      <c r="AI155" s="185">
        <v>0.23294030817908701</v>
      </c>
      <c r="AJ155" s="185">
        <v>35.247253105196599</v>
      </c>
      <c r="AK155" s="185">
        <v>5.9733765215393202</v>
      </c>
      <c r="AL155" s="185">
        <v>1.30194062706561</v>
      </c>
      <c r="AM155" s="185">
        <v>617.97483342566898</v>
      </c>
      <c r="AN155" s="185">
        <v>9.3518792709801296E-9</v>
      </c>
      <c r="AO155" s="185">
        <v>8.7120567540825594E-8</v>
      </c>
      <c r="AP155" s="185">
        <v>2.8737614481915799</v>
      </c>
      <c r="AQ155" s="185">
        <v>4.0502470485775298E-5</v>
      </c>
      <c r="AR155" s="185">
        <v>8.7302313410315697E-6</v>
      </c>
      <c r="AS155" s="185">
        <v>17.712002199452499</v>
      </c>
      <c r="AT155" s="185">
        <v>11.3212125007247</v>
      </c>
      <c r="AU155" s="185">
        <v>2.6371667288797398</v>
      </c>
      <c r="AV155" s="185">
        <v>0.23659471931184101</v>
      </c>
      <c r="AW155" s="185">
        <v>1.17410812705031E-2</v>
      </c>
      <c r="AX155" s="185">
        <v>0.23659471889966899</v>
      </c>
      <c r="AY155" s="185">
        <v>4.1217126933723602E-10</v>
      </c>
      <c r="AZ155" s="185">
        <v>964852.16359160398</v>
      </c>
      <c r="BA155" s="185">
        <v>1.4093887476729499E-5</v>
      </c>
      <c r="BB155" s="23">
        <v>3542709.2394873602</v>
      </c>
      <c r="BC155" s="23">
        <v>-7526.7175438897702</v>
      </c>
      <c r="BD155" s="67">
        <v>-0.212006121141979</v>
      </c>
      <c r="BE155" s="23">
        <v>2082029.4</v>
      </c>
      <c r="BF155" s="185">
        <v>1.70156542433424</v>
      </c>
      <c r="BG155" s="185">
        <v>1</v>
      </c>
      <c r="BH155" s="185">
        <v>-6.0999999999999999E-2</v>
      </c>
      <c r="BI155" s="185">
        <v>4.5999999999999999E-2</v>
      </c>
      <c r="BJ155" s="185">
        <v>5625</v>
      </c>
      <c r="BK155" s="185">
        <v>1.00000004637316</v>
      </c>
      <c r="BL155" s="185">
        <v>318.68763913872999</v>
      </c>
      <c r="BM155" s="185">
        <v>3.5427092394873601</v>
      </c>
      <c r="BN155" s="185">
        <v>318.68763913872999</v>
      </c>
      <c r="BO155" s="185">
        <v>1.00000004637316</v>
      </c>
      <c r="BP155" s="185">
        <v>77666.800208718705</v>
      </c>
      <c r="BQ155" s="185">
        <v>1</v>
      </c>
      <c r="BR155" s="185">
        <v>0.69596000000000002</v>
      </c>
    </row>
    <row r="156" spans="1:70">
      <c r="A156" s="20" t="s">
        <v>3251</v>
      </c>
      <c r="B156" s="185">
        <v>15513203.909628799</v>
      </c>
      <c r="C156" s="185">
        <v>617.97483343502097</v>
      </c>
      <c r="D156" s="185">
        <v>102.22394330033001</v>
      </c>
      <c r="E156" s="185">
        <v>593.997803214295</v>
      </c>
      <c r="F156" s="185">
        <v>2595333.5493798102</v>
      </c>
      <c r="G156" s="185">
        <v>1630481.38578821</v>
      </c>
      <c r="H156" s="185">
        <v>2.3048203873610299E-5</v>
      </c>
      <c r="I156" s="185">
        <v>6.8200503236293095E-5</v>
      </c>
      <c r="J156" s="185">
        <v>0.471717723289031</v>
      </c>
      <c r="K156" s="185">
        <v>9005.0430614720299</v>
      </c>
      <c r="L156" s="185">
        <v>4.6429387983550402E-3</v>
      </c>
      <c r="M156" s="185">
        <v>155</v>
      </c>
      <c r="N156" s="185">
        <v>2197.0925999999999</v>
      </c>
      <c r="O156" s="22">
        <v>2.8502295699234199E-6</v>
      </c>
      <c r="P156" s="22">
        <v>5.98473400508856E-3</v>
      </c>
      <c r="Q156" s="22">
        <v>1.905E-3</v>
      </c>
      <c r="R156" s="185">
        <v>0.69596000000000002</v>
      </c>
      <c r="S156" s="23">
        <v>3712322.0219312501</v>
      </c>
      <c r="T156" s="185">
        <v>297.60162944706502</v>
      </c>
      <c r="U156" s="186">
        <v>571.79741615633895</v>
      </c>
      <c r="V156" s="185">
        <v>0.03</v>
      </c>
      <c r="W156" s="22">
        <v>61369.948965020201</v>
      </c>
      <c r="X156" s="185">
        <v>3.3953568446514801E-2</v>
      </c>
      <c r="Y156" s="185">
        <v>5.4269683375017603</v>
      </c>
      <c r="Z156" s="185">
        <v>5.4269683533117297</v>
      </c>
      <c r="AA156" s="185">
        <v>-1.5809962228274799E-8</v>
      </c>
      <c r="AB156" s="185">
        <v>1.6153509213843E-5</v>
      </c>
      <c r="AC156" s="185">
        <v>720.17890535153197</v>
      </c>
      <c r="AD156" s="185">
        <v>1999.04921014402</v>
      </c>
      <c r="AE156" s="185">
        <v>571.79741615633804</v>
      </c>
      <c r="AF156" s="25">
        <v>0</v>
      </c>
      <c r="AG156" s="185">
        <v>1.6239755907755699E-5</v>
      </c>
      <c r="AH156" s="185">
        <v>34.491121924463599</v>
      </c>
      <c r="AI156" s="185">
        <v>0.24096903654002499</v>
      </c>
      <c r="AJ156" s="185">
        <v>34.083014404546702</v>
      </c>
      <c r="AK156" s="185">
        <v>6.0441136806122602</v>
      </c>
      <c r="AL156" s="185">
        <v>1.30194062706561</v>
      </c>
      <c r="AM156" s="185">
        <v>617.97483341705299</v>
      </c>
      <c r="AN156" s="185">
        <v>1.79675225808751E-8</v>
      </c>
      <c r="AO156" s="185">
        <v>8.6246693912692403E-8</v>
      </c>
      <c r="AP156" s="185">
        <v>2.9281511058689902</v>
      </c>
      <c r="AQ156" s="185">
        <v>3.9011798638633602E-5</v>
      </c>
      <c r="AR156" s="185">
        <v>8.1630013008341806E-6</v>
      </c>
      <c r="AS156" s="185">
        <v>17.132011866495699</v>
      </c>
      <c r="AT156" s="185">
        <v>11.1547437620191</v>
      </c>
      <c r="AU156" s="185">
        <v>2.6879478571845898</v>
      </c>
      <c r="AV156" s="185">
        <v>0.24020324868440099</v>
      </c>
      <c r="AW156" s="185">
        <v>1.09717247327927E-2</v>
      </c>
      <c r="AX156" s="185">
        <v>0.240203245884724</v>
      </c>
      <c r="AY156" s="185">
        <v>2.79967651839463E-9</v>
      </c>
      <c r="AZ156" s="185">
        <v>964852.16359160398</v>
      </c>
      <c r="BA156" s="185">
        <v>1.3323014157446001E-5</v>
      </c>
      <c r="BB156" s="23">
        <v>3710099.7033315999</v>
      </c>
      <c r="BC156" s="23">
        <v>-2222.3185996483098</v>
      </c>
      <c r="BD156" s="67">
        <v>-5.9863303520533401E-2</v>
      </c>
      <c r="BE156" s="23">
        <v>2145121.2000000002</v>
      </c>
      <c r="BF156" s="185">
        <v>1.7295524855805799</v>
      </c>
      <c r="BG156" s="185">
        <v>1</v>
      </c>
      <c r="BH156" s="185">
        <v>-0.09</v>
      </c>
      <c r="BI156" s="185">
        <v>4.5999999999999999E-2</v>
      </c>
      <c r="BJ156" s="185">
        <v>5625</v>
      </c>
      <c r="BK156" s="185">
        <v>1.0000000392203201</v>
      </c>
      <c r="BL156" s="185">
        <v>320.37320398795498</v>
      </c>
      <c r="BM156" s="185">
        <v>3.7100997033316001</v>
      </c>
      <c r="BN156" s="185">
        <v>320.37320398795498</v>
      </c>
      <c r="BO156" s="185">
        <v>1.0000000392203201</v>
      </c>
      <c r="BP156" s="185">
        <v>78609.133514471701</v>
      </c>
      <c r="BQ156" s="185">
        <v>1</v>
      </c>
      <c r="BR156" s="185">
        <v>0.69596000000000002</v>
      </c>
    </row>
    <row r="157" spans="1:70">
      <c r="A157" s="20" t="s">
        <v>1218</v>
      </c>
      <c r="B157" s="185">
        <v>15513203.909628799</v>
      </c>
      <c r="C157" s="185">
        <v>617.97483343502097</v>
      </c>
      <c r="D157" s="185">
        <v>102.22394330033001</v>
      </c>
      <c r="E157" s="185">
        <v>593.997803214295</v>
      </c>
      <c r="F157" s="185">
        <v>2595333.5493798102</v>
      </c>
      <c r="G157" s="185">
        <v>1630481.38578821</v>
      </c>
      <c r="H157" s="185">
        <v>2.3048203873610299E-5</v>
      </c>
      <c r="I157" s="185">
        <v>6.8200503236293095E-5</v>
      </c>
      <c r="J157" s="185">
        <v>0.471717723289031</v>
      </c>
      <c r="K157" s="185">
        <v>9005.0430614720299</v>
      </c>
      <c r="L157" s="185">
        <v>4.6429387983550402E-3</v>
      </c>
      <c r="M157" s="185">
        <v>156</v>
      </c>
      <c r="N157" s="185">
        <v>2454.7763</v>
      </c>
      <c r="O157" s="22">
        <v>2.8502295699234199E-6</v>
      </c>
      <c r="P157" s="22">
        <v>5.98473400508856E-3</v>
      </c>
      <c r="Q157" s="22">
        <v>1.905E-3</v>
      </c>
      <c r="R157" s="185">
        <v>0.69596000000000002</v>
      </c>
      <c r="S157" s="23">
        <v>4097869.2867187499</v>
      </c>
      <c r="T157" s="185">
        <v>297.60162944706502</v>
      </c>
      <c r="U157" s="186">
        <v>568.50204821258103</v>
      </c>
      <c r="V157" s="185">
        <v>0.03</v>
      </c>
      <c r="W157" s="22">
        <v>68567.659028818802</v>
      </c>
      <c r="X157" s="185">
        <v>3.2271405788035702E-2</v>
      </c>
      <c r="Y157" s="185">
        <v>5.5666133634366899</v>
      </c>
      <c r="Z157" s="185">
        <v>5.56661336910736</v>
      </c>
      <c r="AA157" s="185">
        <v>-5.6706737083800404E-9</v>
      </c>
      <c r="AB157" s="185">
        <v>1.3614675770691901E-5</v>
      </c>
      <c r="AC157" s="185">
        <v>720.35470337215395</v>
      </c>
      <c r="AD157" s="185">
        <v>2177.47549110504</v>
      </c>
      <c r="AE157" s="185">
        <v>568.50204941612799</v>
      </c>
      <c r="AF157" s="25">
        <v>1.2035469580951001E-6</v>
      </c>
      <c r="AG157" s="185">
        <v>1.3697660344603799E-5</v>
      </c>
      <c r="AH157" s="185">
        <v>40.9229470599644</v>
      </c>
      <c r="AI157" s="185">
        <v>0.26247686576124701</v>
      </c>
      <c r="AJ157" s="185">
        <v>31.3137214549673</v>
      </c>
      <c r="AK157" s="185">
        <v>6.1313277205046299</v>
      </c>
      <c r="AL157" s="185">
        <v>1.30194062706561</v>
      </c>
      <c r="AM157" s="185">
        <v>617.97483341925499</v>
      </c>
      <c r="AN157" s="185">
        <v>1.5765408534207401E-8</v>
      </c>
      <c r="AO157" s="185">
        <v>8.2984573911951006E-8</v>
      </c>
      <c r="AP157" s="185">
        <v>3.06738855315225</v>
      </c>
      <c r="AQ157" s="185">
        <v>3.55504709106935E-5</v>
      </c>
      <c r="AR157" s="185">
        <v>6.8903224592578997E-6</v>
      </c>
      <c r="AS157" s="185">
        <v>15.751714730545601</v>
      </c>
      <c r="AT157" s="185">
        <v>10.7347461556311</v>
      </c>
      <c r="AU157" s="185">
        <v>2.8176225256726402</v>
      </c>
      <c r="AV157" s="185">
        <v>0.24976602747960799</v>
      </c>
      <c r="AW157" s="185">
        <v>9.2473079938719203E-3</v>
      </c>
      <c r="AX157" s="185">
        <v>0.24976602031811099</v>
      </c>
      <c r="AY157" s="185">
        <v>7.1614968955024899E-9</v>
      </c>
      <c r="AZ157" s="185">
        <v>964852.16359160398</v>
      </c>
      <c r="BA157" s="185">
        <v>1.1589816645223999E-5</v>
      </c>
      <c r="BB157" s="23">
        <v>4103613.1890664501</v>
      </c>
      <c r="BC157" s="23">
        <v>5743.9023476955499</v>
      </c>
      <c r="BD157" s="67">
        <v>0.140168022594367</v>
      </c>
      <c r="BE157" s="23">
        <v>2492126.1</v>
      </c>
      <c r="BF157" s="185">
        <v>1.6466314401452</v>
      </c>
      <c r="BG157" s="185">
        <v>1</v>
      </c>
      <c r="BH157" s="185">
        <v>-3.1E-2</v>
      </c>
      <c r="BI157" s="185">
        <v>4.5999999999999999E-2</v>
      </c>
      <c r="BJ157" s="185">
        <v>5625</v>
      </c>
      <c r="BK157" s="185">
        <v>1.0000000392203201</v>
      </c>
      <c r="BL157" s="185">
        <v>320.37320398795498</v>
      </c>
      <c r="BM157" s="185">
        <v>4.1036131890664498</v>
      </c>
      <c r="BN157" s="185">
        <v>320.37320398795498</v>
      </c>
      <c r="BO157" s="185">
        <v>1.0000000392203201</v>
      </c>
      <c r="BP157" s="185">
        <v>78609.133514471701</v>
      </c>
      <c r="BQ157" s="185">
        <v>1</v>
      </c>
      <c r="BR157" s="185">
        <v>0.69596000000000002</v>
      </c>
    </row>
    <row r="158" spans="1:70">
      <c r="A158" s="20" t="s">
        <v>1219</v>
      </c>
      <c r="B158" s="185">
        <v>15513203.909628799</v>
      </c>
      <c r="C158" s="185">
        <v>617.97483343502097</v>
      </c>
      <c r="D158" s="185">
        <v>102.22394330033001</v>
      </c>
      <c r="E158" s="185">
        <v>593.997803214295</v>
      </c>
      <c r="F158" s="185">
        <v>2595333.5493798102</v>
      </c>
      <c r="G158" s="185">
        <v>1630481.38578821</v>
      </c>
      <c r="H158" s="185">
        <v>2.3048203873610299E-5</v>
      </c>
      <c r="I158" s="185">
        <v>6.8200503236293095E-5</v>
      </c>
      <c r="J158" s="185">
        <v>0.471717723289031</v>
      </c>
      <c r="K158" s="185">
        <v>9005.0430614720299</v>
      </c>
      <c r="L158" s="185">
        <v>4.6429387983550402E-3</v>
      </c>
      <c r="M158" s="185">
        <v>157</v>
      </c>
      <c r="N158" s="185">
        <v>2495.4632000000001</v>
      </c>
      <c r="O158" s="22">
        <v>2.8502295699234199E-6</v>
      </c>
      <c r="P158" s="22">
        <v>5.98473400508856E-3</v>
      </c>
      <c r="Q158" s="22">
        <v>1.905E-3</v>
      </c>
      <c r="R158" s="185">
        <v>0.69596000000000002</v>
      </c>
      <c r="S158" s="23">
        <v>4136705.8414062499</v>
      </c>
      <c r="T158" s="185">
        <v>299.28719429629098</v>
      </c>
      <c r="U158" s="186">
        <v>568.296291261031</v>
      </c>
      <c r="V158" s="185">
        <v>0.03</v>
      </c>
      <c r="W158" s="22">
        <v>69704.139565208097</v>
      </c>
      <c r="X158" s="185">
        <v>3.2032461781834103E-2</v>
      </c>
      <c r="Y158" s="185">
        <v>5.5873366792250403</v>
      </c>
      <c r="Z158" s="185">
        <v>5.5873367167956198</v>
      </c>
      <c r="AA158" s="185">
        <v>-3.7570576871814898E-8</v>
      </c>
      <c r="AB158" s="185">
        <v>1.32726112596687E-5</v>
      </c>
      <c r="AC158" s="185">
        <v>719.77883740456105</v>
      </c>
      <c r="AD158" s="185">
        <v>2205.3561738366702</v>
      </c>
      <c r="AE158" s="185">
        <v>568.29629245881904</v>
      </c>
      <c r="AF158" s="25">
        <v>1.19778837870399E-6</v>
      </c>
      <c r="AG158" s="185">
        <v>1.33542175049844E-5</v>
      </c>
      <c r="AH158" s="185">
        <v>41.977621803451598</v>
      </c>
      <c r="AI158" s="185">
        <v>0.26583765409093302</v>
      </c>
      <c r="AJ158" s="185">
        <v>30.919481387270601</v>
      </c>
      <c r="AK158" s="185">
        <v>6.10842758857431</v>
      </c>
      <c r="AL158" s="185">
        <v>1.30194062706561</v>
      </c>
      <c r="AM158" s="185">
        <v>617.97483343217095</v>
      </c>
      <c r="AN158" s="185">
        <v>2.8499016480054698E-9</v>
      </c>
      <c r="AO158" s="185">
        <v>8.1606245315782206E-8</v>
      </c>
      <c r="AP158" s="185">
        <v>3.08818873859778</v>
      </c>
      <c r="AQ158" s="185">
        <v>3.5073190418572899E-5</v>
      </c>
      <c r="AR158" s="185">
        <v>6.71791187515011E-6</v>
      </c>
      <c r="AS158" s="185">
        <v>15.5542135739139</v>
      </c>
      <c r="AT158" s="185">
        <v>10.671657856515999</v>
      </c>
      <c r="AU158" s="185">
        <v>2.8369284898372902</v>
      </c>
      <c r="AV158" s="185">
        <v>0.25126024876049502</v>
      </c>
      <c r="AW158" s="185">
        <v>9.0149722452664005E-3</v>
      </c>
      <c r="AX158" s="185">
        <v>0.25126024327909802</v>
      </c>
      <c r="AY158" s="185">
        <v>5.4813972250045098E-9</v>
      </c>
      <c r="AZ158" s="185">
        <v>964852.16359160398</v>
      </c>
      <c r="BA158" s="185">
        <v>1.1357204299144699E-5</v>
      </c>
      <c r="BB158" s="23">
        <v>4118106.4843811002</v>
      </c>
      <c r="BC158" s="23">
        <v>-18599.357025147401</v>
      </c>
      <c r="BD158" s="67">
        <v>-0.44961758796039197</v>
      </c>
      <c r="BE158" s="23">
        <v>2429034.2999999998</v>
      </c>
      <c r="BF158" s="185">
        <v>1.69536777820762</v>
      </c>
      <c r="BG158" s="185">
        <v>1</v>
      </c>
      <c r="BH158" s="185">
        <v>-8.6999999999999994E-2</v>
      </c>
      <c r="BI158" s="185">
        <v>4.5999999999999999E-2</v>
      </c>
      <c r="BJ158" s="185">
        <v>5625</v>
      </c>
      <c r="BK158" s="185">
        <v>1.00000004637316</v>
      </c>
      <c r="BL158" s="185">
        <v>318.68763913872999</v>
      </c>
      <c r="BM158" s="185">
        <v>4.1181064843810997</v>
      </c>
      <c r="BN158" s="185">
        <v>318.68763913872999</v>
      </c>
      <c r="BO158" s="185">
        <v>1.00000004637316</v>
      </c>
      <c r="BP158" s="185">
        <v>77666.800208718705</v>
      </c>
      <c r="BQ158" s="185">
        <v>1</v>
      </c>
      <c r="BR158" s="185">
        <v>0.69596000000000002</v>
      </c>
    </row>
    <row r="159" spans="1:70">
      <c r="A159" s="20" t="s">
        <v>1220</v>
      </c>
      <c r="B159" s="185">
        <v>15513203.909628799</v>
      </c>
      <c r="C159" s="185">
        <v>617.97483343502097</v>
      </c>
      <c r="D159" s="185">
        <v>102.22394330033001</v>
      </c>
      <c r="E159" s="185">
        <v>593.997803214295</v>
      </c>
      <c r="F159" s="185">
        <v>2595333.5493798102</v>
      </c>
      <c r="G159" s="185">
        <v>1630481.38578821</v>
      </c>
      <c r="H159" s="185">
        <v>2.3048203873610299E-5</v>
      </c>
      <c r="I159" s="185">
        <v>6.8200503236293095E-5</v>
      </c>
      <c r="J159" s="185">
        <v>0.471717723289031</v>
      </c>
      <c r="K159" s="185">
        <v>9005.0430614720299</v>
      </c>
      <c r="L159" s="185">
        <v>4.6429387983550402E-3</v>
      </c>
      <c r="M159" s="185">
        <v>158</v>
      </c>
      <c r="N159" s="185">
        <v>3065.0798</v>
      </c>
      <c r="O159" s="22">
        <v>2.8502295699234199E-6</v>
      </c>
      <c r="P159" s="22">
        <v>5.98473400508856E-3</v>
      </c>
      <c r="Q159" s="22">
        <v>1.905E-3</v>
      </c>
      <c r="R159" s="185">
        <v>0.69596000000000002</v>
      </c>
      <c r="S159" s="23">
        <v>4954920.55078125</v>
      </c>
      <c r="T159" s="185">
        <v>297.60162944706502</v>
      </c>
      <c r="U159" s="186">
        <v>559.93793981014801</v>
      </c>
      <c r="V159" s="185">
        <v>0.03</v>
      </c>
      <c r="W159" s="22">
        <v>85614.867074657697</v>
      </c>
      <c r="X159" s="185">
        <v>2.92516122202446E-2</v>
      </c>
      <c r="Y159" s="185">
        <v>5.84689232788807</v>
      </c>
      <c r="Z159" s="185">
        <v>5.8468923760100697</v>
      </c>
      <c r="AA159" s="185">
        <v>-4.8121992612948401E-8</v>
      </c>
      <c r="AB159" s="185">
        <v>9.6341998605828001E-6</v>
      </c>
      <c r="AC159" s="185">
        <v>717.52334462423505</v>
      </c>
      <c r="AD159" s="185">
        <v>2588.5055549133999</v>
      </c>
      <c r="AE159" s="185">
        <v>559.93794098538206</v>
      </c>
      <c r="AF159" s="25">
        <v>1.17523347853421E-6</v>
      </c>
      <c r="AG159" s="185">
        <v>9.7108526090836394E-6</v>
      </c>
      <c r="AH159" s="185">
        <v>57.830713901019401</v>
      </c>
      <c r="AI159" s="185">
        <v>0.31202317905973298</v>
      </c>
      <c r="AJ159" s="185">
        <v>26.3901269517673</v>
      </c>
      <c r="AK159" s="185">
        <v>6.2522339767117003</v>
      </c>
      <c r="AL159" s="185">
        <v>1.30194062706561</v>
      </c>
      <c r="AM159" s="185">
        <v>617.97483343534202</v>
      </c>
      <c r="AN159" s="185">
        <v>-3.21733750752173E-10</v>
      </c>
      <c r="AO159" s="185">
        <v>7.6652748500842698E-8</v>
      </c>
      <c r="AP159" s="185">
        <v>3.3567663931111098</v>
      </c>
      <c r="AQ159" s="185">
        <v>2.9685249669921301E-5</v>
      </c>
      <c r="AR159" s="185">
        <v>4.8937526787922402E-6</v>
      </c>
      <c r="AS159" s="185">
        <v>13.299218890736</v>
      </c>
      <c r="AT159" s="185">
        <v>9.8885265174159294</v>
      </c>
      <c r="AU159" s="185">
        <v>3.0854494801805901</v>
      </c>
      <c r="AV159" s="185">
        <v>0.27131691293052401</v>
      </c>
      <c r="AW159" s="185">
        <v>6.5437043735636097E-3</v>
      </c>
      <c r="AX159" s="185">
        <v>0.27131690476449999</v>
      </c>
      <c r="AY159" s="185">
        <v>8.1660235240477197E-9</v>
      </c>
      <c r="AZ159" s="185">
        <v>964852.16359160398</v>
      </c>
      <c r="BA159" s="185">
        <v>8.8434064791766693E-6</v>
      </c>
      <c r="BB159" s="23">
        <v>4967681.6679935297</v>
      </c>
      <c r="BC159" s="23">
        <v>12761.1172122769</v>
      </c>
      <c r="BD159" s="67">
        <v>0.25754433560523698</v>
      </c>
      <c r="BE159" s="23">
        <v>2996860.5</v>
      </c>
      <c r="BF159" s="185">
        <v>1.65762859765863</v>
      </c>
      <c r="BG159" s="185">
        <v>1</v>
      </c>
      <c r="BH159" s="185">
        <v>-8.7999999999999995E-2</v>
      </c>
      <c r="BI159" s="185">
        <v>4.5999999999999999E-2</v>
      </c>
      <c r="BJ159" s="185">
        <v>5625</v>
      </c>
      <c r="BK159" s="185">
        <v>1.0000000392203201</v>
      </c>
      <c r="BL159" s="185">
        <v>320.37320398795498</v>
      </c>
      <c r="BM159" s="185">
        <v>4.9676816679935296</v>
      </c>
      <c r="BN159" s="185">
        <v>320.37320398795498</v>
      </c>
      <c r="BO159" s="185">
        <v>1.0000000392203201</v>
      </c>
      <c r="BP159" s="185">
        <v>78609.133514471701</v>
      </c>
      <c r="BQ159" s="185">
        <v>1</v>
      </c>
      <c r="BR159" s="185">
        <v>0.69596000000000002</v>
      </c>
    </row>
    <row r="160" spans="1:70">
      <c r="A160" s="20" t="s">
        <v>1221</v>
      </c>
      <c r="B160" s="185">
        <v>15513203.909628799</v>
      </c>
      <c r="C160" s="185">
        <v>617.97483343502097</v>
      </c>
      <c r="D160" s="185">
        <v>102.22394330033001</v>
      </c>
      <c r="E160" s="185">
        <v>593.997803214295</v>
      </c>
      <c r="F160" s="185">
        <v>2595333.5493798102</v>
      </c>
      <c r="G160" s="185">
        <v>1630481.38578821</v>
      </c>
      <c r="H160" s="185">
        <v>2.3048203873610299E-5</v>
      </c>
      <c r="I160" s="185">
        <v>6.8200503236293095E-5</v>
      </c>
      <c r="J160" s="185">
        <v>0.471717723289031</v>
      </c>
      <c r="K160" s="185">
        <v>9005.0430614720299</v>
      </c>
      <c r="L160" s="185">
        <v>4.6429387983550402E-3</v>
      </c>
      <c r="M160" s="185">
        <v>159</v>
      </c>
      <c r="N160" s="185">
        <v>3173.5781999999999</v>
      </c>
      <c r="O160" s="22">
        <v>2.8502295699234199E-6</v>
      </c>
      <c r="P160" s="22">
        <v>5.98473400508856E-3</v>
      </c>
      <c r="Q160" s="22">
        <v>1.905E-3</v>
      </c>
      <c r="R160" s="185">
        <v>0.69596000000000002</v>
      </c>
      <c r="S160" s="23">
        <v>5110644.04296875</v>
      </c>
      <c r="T160" s="185">
        <v>297.03976193416099</v>
      </c>
      <c r="U160" s="186">
        <v>558.37015757476195</v>
      </c>
      <c r="V160" s="185">
        <v>0.03</v>
      </c>
      <c r="W160" s="22">
        <v>88645.481838362393</v>
      </c>
      <c r="X160" s="185">
        <v>2.8816656506257102E-2</v>
      </c>
      <c r="Y160" s="185">
        <v>5.8908532659419297</v>
      </c>
      <c r="Z160" s="185">
        <v>5.8908532754526899</v>
      </c>
      <c r="AA160" s="185">
        <v>-9.5107628439450293E-9</v>
      </c>
      <c r="AB160" s="185">
        <v>9.1223563377912495E-6</v>
      </c>
      <c r="AC160" s="185">
        <v>717.06121195600804</v>
      </c>
      <c r="AD160" s="185">
        <v>2660.13336692034</v>
      </c>
      <c r="AE160" s="185">
        <v>558.37015874537406</v>
      </c>
      <c r="AF160" s="25">
        <v>1.1706121085808299E-6</v>
      </c>
      <c r="AG160" s="185">
        <v>9.1977846459958892E-6</v>
      </c>
      <c r="AH160" s="185">
        <v>61.075519873575303</v>
      </c>
      <c r="AI160" s="185">
        <v>0.32065732611384001</v>
      </c>
      <c r="AJ160" s="185">
        <v>25.68748959429</v>
      </c>
      <c r="AK160" s="185">
        <v>6.2788993110418003</v>
      </c>
      <c r="AL160" s="185">
        <v>1.30194062706561</v>
      </c>
      <c r="AM160" s="185">
        <v>617.97483342798398</v>
      </c>
      <c r="AN160" s="185">
        <v>7.0368741944548699E-9</v>
      </c>
      <c r="AO160" s="185">
        <v>7.5428308204644799E-8</v>
      </c>
      <c r="AP160" s="185">
        <v>3.40308093320481</v>
      </c>
      <c r="AQ160" s="185">
        <v>2.8882739779301801E-5</v>
      </c>
      <c r="AR160" s="185">
        <v>4.6366064771002704E-6</v>
      </c>
      <c r="AS160" s="185">
        <v>12.9490725448959</v>
      </c>
      <c r="AT160" s="185">
        <v>9.7551208371304501</v>
      </c>
      <c r="AU160" s="185">
        <v>3.12805096355165</v>
      </c>
      <c r="AV160" s="185">
        <v>0.27502996965315801</v>
      </c>
      <c r="AW160" s="185">
        <v>6.1960519740763701E-3</v>
      </c>
      <c r="AX160" s="185">
        <v>0.27502995899210197</v>
      </c>
      <c r="AY160" s="185">
        <v>1.06610554273523E-8</v>
      </c>
      <c r="AZ160" s="185">
        <v>964852.16359160398</v>
      </c>
      <c r="BA160" s="185">
        <v>8.4872327006639208E-6</v>
      </c>
      <c r="BB160" s="23">
        <v>5093471.3906170204</v>
      </c>
      <c r="BC160" s="23">
        <v>-17172.652351727698</v>
      </c>
      <c r="BD160" s="67">
        <v>-0.33601738268886</v>
      </c>
      <c r="BE160" s="23">
        <v>3091498.2</v>
      </c>
      <c r="BF160" s="185">
        <v>1.6475737849748799</v>
      </c>
      <c r="BG160" s="185">
        <v>1</v>
      </c>
      <c r="BH160" s="185">
        <v>-9.6000000000000002E-2</v>
      </c>
      <c r="BI160" s="185">
        <v>4.5999999999999999E-2</v>
      </c>
      <c r="BJ160" s="185">
        <v>5625</v>
      </c>
      <c r="BK160" s="185">
        <v>1.0000000370818301</v>
      </c>
      <c r="BL160" s="185">
        <v>320.93507150085998</v>
      </c>
      <c r="BM160" s="185">
        <v>5.0934713906170197</v>
      </c>
      <c r="BN160" s="185">
        <v>320.93507150085998</v>
      </c>
      <c r="BO160" s="185">
        <v>1.0000000370818301</v>
      </c>
      <c r="BP160" s="185">
        <v>78924.514399193096</v>
      </c>
      <c r="BQ160" s="185">
        <v>1</v>
      </c>
      <c r="BR160" s="185">
        <v>0.69596000000000002</v>
      </c>
    </row>
    <row r="161" spans="1:70">
      <c r="A161" s="20" t="s">
        <v>1222</v>
      </c>
      <c r="B161" s="185">
        <v>15513203.909628799</v>
      </c>
      <c r="C161" s="185">
        <v>617.97483343502097</v>
      </c>
      <c r="D161" s="185">
        <v>102.22394330033001</v>
      </c>
      <c r="E161" s="185">
        <v>593.997803214295</v>
      </c>
      <c r="F161" s="185">
        <v>2595333.5493798102</v>
      </c>
      <c r="G161" s="185">
        <v>1630481.38578821</v>
      </c>
      <c r="H161" s="185">
        <v>2.3048203873610299E-5</v>
      </c>
      <c r="I161" s="185">
        <v>6.8200503236293095E-5</v>
      </c>
      <c r="J161" s="185">
        <v>0.471717723289031</v>
      </c>
      <c r="K161" s="185">
        <v>9005.0430614720299</v>
      </c>
      <c r="L161" s="185">
        <v>4.6429387983550402E-3</v>
      </c>
      <c r="M161" s="185">
        <v>160</v>
      </c>
      <c r="N161" s="185">
        <v>3688.9456</v>
      </c>
      <c r="O161" s="22">
        <v>2.8502295699234199E-6</v>
      </c>
      <c r="P161" s="22">
        <v>5.98473400508856E-3</v>
      </c>
      <c r="Q161" s="22">
        <v>1.905E-3</v>
      </c>
      <c r="R161" s="185">
        <v>0.69596000000000002</v>
      </c>
      <c r="S161" s="23">
        <v>5747924.19921875</v>
      </c>
      <c r="T161" s="185">
        <v>299.79285116759797</v>
      </c>
      <c r="U161" s="186">
        <v>552.64827756438501</v>
      </c>
      <c r="V161" s="185">
        <v>0.03</v>
      </c>
      <c r="W161" s="22">
        <v>103040.90196596</v>
      </c>
      <c r="X161" s="185">
        <v>2.7042139441522301E-2</v>
      </c>
      <c r="Y161" s="185">
        <v>6.0810626264231198</v>
      </c>
      <c r="Z161" s="185">
        <v>6.0810626347094399</v>
      </c>
      <c r="AA161" s="185">
        <v>-8.2863165218327595E-9</v>
      </c>
      <c r="AB161" s="185">
        <v>7.1945474511830199E-6</v>
      </c>
      <c r="AC161" s="185">
        <v>713.16600184899903</v>
      </c>
      <c r="AD161" s="185">
        <v>2995.4024894891299</v>
      </c>
      <c r="AE161" s="185">
        <v>552.64827756438501</v>
      </c>
      <c r="AF161" s="25">
        <v>0</v>
      </c>
      <c r="AG161" s="185">
        <v>7.2656566846274504E-6</v>
      </c>
      <c r="AH161" s="185">
        <v>77.440959224056598</v>
      </c>
      <c r="AI161" s="185">
        <v>0.36107127742482398</v>
      </c>
      <c r="AJ161" s="185">
        <v>22.848888315912198</v>
      </c>
      <c r="AK161" s="185">
        <v>6.2766619225739904</v>
      </c>
      <c r="AL161" s="185">
        <v>1.30194062706561</v>
      </c>
      <c r="AM161" s="185">
        <v>617.97483340516101</v>
      </c>
      <c r="AN161" s="185">
        <v>2.9859052119718399E-8</v>
      </c>
      <c r="AO161" s="185">
        <v>7.1109233444425498E-8</v>
      </c>
      <c r="AP161" s="185">
        <v>3.60598906532609</v>
      </c>
      <c r="AQ161" s="185">
        <v>2.5723741227746602E-5</v>
      </c>
      <c r="AR161" s="185">
        <v>3.66838295903594E-6</v>
      </c>
      <c r="AS161" s="185">
        <v>11.536255588342</v>
      </c>
      <c r="AT161" s="185">
        <v>9.1774736800667505</v>
      </c>
      <c r="AU161" s="185">
        <v>3.3137221451943999</v>
      </c>
      <c r="AV161" s="185">
        <v>0.29226692013168798</v>
      </c>
      <c r="AW161" s="185">
        <v>4.8866529969692103E-3</v>
      </c>
      <c r="AX161" s="185">
        <v>0.29226691273005601</v>
      </c>
      <c r="AY161" s="185">
        <v>7.4016327511472501E-9</v>
      </c>
      <c r="AZ161" s="185">
        <v>964852.16359160398</v>
      </c>
      <c r="BA161" s="185">
        <v>7.1336159821162599E-6</v>
      </c>
      <c r="BB161" s="23">
        <v>5712969.2204629602</v>
      </c>
      <c r="BC161" s="23">
        <v>-34954.978755785203</v>
      </c>
      <c r="BD161" s="67">
        <v>-0.60813221511404403</v>
      </c>
      <c r="BE161" s="23">
        <v>3523677.03</v>
      </c>
      <c r="BF161" s="185">
        <v>1.6213089825837299</v>
      </c>
      <c r="BG161" s="185">
        <v>1</v>
      </c>
      <c r="BH161" s="185">
        <v>-4.3999999999999997E-2</v>
      </c>
      <c r="BI161" s="185">
        <v>4.5999999999999999E-2</v>
      </c>
      <c r="BJ161" s="185">
        <v>5625</v>
      </c>
      <c r="BK161" s="185">
        <v>1.00000004875366</v>
      </c>
      <c r="BL161" s="185">
        <v>318.181982267423</v>
      </c>
      <c r="BM161" s="185">
        <v>5.7129692204629601</v>
      </c>
      <c r="BN161" s="185">
        <v>318.181982267423</v>
      </c>
      <c r="BO161" s="185">
        <v>1.00000004875366</v>
      </c>
      <c r="BP161" s="185">
        <v>77385.215258232594</v>
      </c>
      <c r="BQ161" s="185">
        <v>1</v>
      </c>
      <c r="BR161" s="185">
        <v>0.69596000000000002</v>
      </c>
    </row>
    <row r="162" spans="1:70">
      <c r="A162" s="20" t="s">
        <v>1223</v>
      </c>
      <c r="B162" s="185">
        <v>15513203.909628799</v>
      </c>
      <c r="C162" s="185">
        <v>617.97483343502097</v>
      </c>
      <c r="D162" s="185">
        <v>102.22394330033001</v>
      </c>
      <c r="E162" s="185">
        <v>593.997803214295</v>
      </c>
      <c r="F162" s="185">
        <v>2595333.5493798102</v>
      </c>
      <c r="G162" s="185">
        <v>1630481.38578821</v>
      </c>
      <c r="H162" s="185">
        <v>2.3048203873610299E-5</v>
      </c>
      <c r="I162" s="185">
        <v>6.8200503236293095E-5</v>
      </c>
      <c r="J162" s="185">
        <v>0.471717723289031</v>
      </c>
      <c r="K162" s="185">
        <v>9005.0430614720299</v>
      </c>
      <c r="L162" s="185">
        <v>4.6429387983550402E-3</v>
      </c>
      <c r="M162" s="185">
        <v>161</v>
      </c>
      <c r="N162" s="185">
        <v>3743.1948000000002</v>
      </c>
      <c r="O162" s="22">
        <v>2.8502295699234199E-6</v>
      </c>
      <c r="P162" s="22">
        <v>5.98473400508856E-3</v>
      </c>
      <c r="Q162" s="22">
        <v>1.905E-3</v>
      </c>
      <c r="R162" s="185">
        <v>0.69596000000000002</v>
      </c>
      <c r="S162" s="23">
        <v>5818430.76171875</v>
      </c>
      <c r="T162" s="185">
        <v>299.79285116759797</v>
      </c>
      <c r="U162" s="186">
        <v>552.04039063001903</v>
      </c>
      <c r="V162" s="185">
        <v>0.03</v>
      </c>
      <c r="W162" s="22">
        <v>104556.20934781199</v>
      </c>
      <c r="X162" s="185">
        <v>2.6878779410128499E-2</v>
      </c>
      <c r="Y162" s="185">
        <v>6.0995139434554897</v>
      </c>
      <c r="Z162" s="185">
        <v>6.0995139494937103</v>
      </c>
      <c r="AA162" s="185">
        <v>-6.0382214783771798E-9</v>
      </c>
      <c r="AB162" s="185">
        <v>7.0299887495018698E-6</v>
      </c>
      <c r="AC162" s="185">
        <v>712.86877385153502</v>
      </c>
      <c r="AD162" s="185">
        <v>3030.2580390165499</v>
      </c>
      <c r="AE162" s="185">
        <v>552.04039063001903</v>
      </c>
      <c r="AF162" s="25">
        <v>0</v>
      </c>
      <c r="AG162" s="185">
        <v>7.1016833858646498E-6</v>
      </c>
      <c r="AH162" s="185">
        <v>79.253705184390796</v>
      </c>
      <c r="AI162" s="185">
        <v>0.36527282891494101</v>
      </c>
      <c r="AJ162" s="185">
        <v>22.593105690883601</v>
      </c>
      <c r="AK162" s="185">
        <v>6.28163167424003</v>
      </c>
      <c r="AL162" s="185">
        <v>1.30194062706561</v>
      </c>
      <c r="AM162" s="185">
        <v>617.97483335695802</v>
      </c>
      <c r="AN162" s="185">
        <v>7.8062385000521304E-8</v>
      </c>
      <c r="AO162" s="185">
        <v>7.16946363627818E-8</v>
      </c>
      <c r="AP162" s="185">
        <v>3.6262913977503102</v>
      </c>
      <c r="AQ162" s="185">
        <v>2.54365111428851E-5</v>
      </c>
      <c r="AR162" s="185">
        <v>3.5866890111137099E-6</v>
      </c>
      <c r="AS162" s="185">
        <v>11.4105965452805</v>
      </c>
      <c r="AT162" s="185">
        <v>9.1227122258933893</v>
      </c>
      <c r="AU162" s="185">
        <v>3.3322789021289898</v>
      </c>
      <c r="AV162" s="185">
        <v>0.29401249562131898</v>
      </c>
      <c r="AW162" s="185">
        <v>4.7748820651345204E-3</v>
      </c>
      <c r="AX162" s="185">
        <v>0.29401249221009002</v>
      </c>
      <c r="AY162" s="185">
        <v>3.4112290214771698E-9</v>
      </c>
      <c r="AZ162" s="185">
        <v>964852.16359160398</v>
      </c>
      <c r="BA162" s="185">
        <v>7.0144697027562199E-6</v>
      </c>
      <c r="BB162" s="23">
        <v>5857839.07217649</v>
      </c>
      <c r="BC162" s="23">
        <v>39408.310457743697</v>
      </c>
      <c r="BD162" s="67">
        <v>0.67730135618392395</v>
      </c>
      <c r="BE162" s="23">
        <v>3722416.2</v>
      </c>
      <c r="BF162" s="185">
        <v>1.5736658013084299</v>
      </c>
      <c r="BG162" s="185">
        <v>1</v>
      </c>
      <c r="BH162" s="185">
        <v>-0.06</v>
      </c>
      <c r="BI162" s="185">
        <v>4.5999999999999999E-2</v>
      </c>
      <c r="BJ162" s="185">
        <v>5625</v>
      </c>
      <c r="BK162" s="185">
        <v>1.00000004875366</v>
      </c>
      <c r="BL162" s="185">
        <v>318.181982267423</v>
      </c>
      <c r="BM162" s="185">
        <v>5.8578390721764899</v>
      </c>
      <c r="BN162" s="185">
        <v>318.181982267423</v>
      </c>
      <c r="BO162" s="185">
        <v>1.00000004875366</v>
      </c>
      <c r="BP162" s="185">
        <v>77385.215258232594</v>
      </c>
      <c r="BQ162" s="185">
        <v>1</v>
      </c>
      <c r="BR162" s="185">
        <v>0.69596000000000002</v>
      </c>
    </row>
    <row r="163" spans="1:70">
      <c r="A163" s="20" t="s">
        <v>1224</v>
      </c>
      <c r="B163" s="185">
        <v>15513203.909628799</v>
      </c>
      <c r="C163" s="185">
        <v>617.97483343502097</v>
      </c>
      <c r="D163" s="185">
        <v>102.22394330033001</v>
      </c>
      <c r="E163" s="185">
        <v>593.997803214295</v>
      </c>
      <c r="F163" s="185">
        <v>2595333.5493798102</v>
      </c>
      <c r="G163" s="185">
        <v>1630481.38578821</v>
      </c>
      <c r="H163" s="185">
        <v>2.3048203873610299E-5</v>
      </c>
      <c r="I163" s="185">
        <v>6.8200503236293095E-5</v>
      </c>
      <c r="J163" s="185">
        <v>0.471717723289031</v>
      </c>
      <c r="K163" s="185">
        <v>9005.0430614720299</v>
      </c>
      <c r="L163" s="185">
        <v>4.6429387983550402E-3</v>
      </c>
      <c r="M163" s="185">
        <v>162</v>
      </c>
      <c r="N163" s="185">
        <v>3878.8177999999998</v>
      </c>
      <c r="O163" s="22">
        <v>2.8502295699234199E-6</v>
      </c>
      <c r="P163" s="22">
        <v>5.98473400508856E-3</v>
      </c>
      <c r="Q163" s="22">
        <v>1.905E-3</v>
      </c>
      <c r="R163" s="185">
        <v>0.69596000000000002</v>
      </c>
      <c r="S163" s="23">
        <v>5983178.7109375</v>
      </c>
      <c r="T163" s="185">
        <v>300.35468451217503</v>
      </c>
      <c r="U163" s="186">
        <v>550.67499673512805</v>
      </c>
      <c r="V163" s="185">
        <v>0.03</v>
      </c>
      <c r="W163" s="22">
        <v>108344.477802443</v>
      </c>
      <c r="X163" s="185">
        <v>2.6486711415857098E-2</v>
      </c>
      <c r="Y163" s="185">
        <v>6.1444919577194002</v>
      </c>
      <c r="Z163" s="185">
        <v>6.14449198407703</v>
      </c>
      <c r="AA163" s="185">
        <v>-2.6357624527406599E-8</v>
      </c>
      <c r="AB163" s="185">
        <v>6.6438869072487296E-6</v>
      </c>
      <c r="AC163" s="185">
        <v>711.93503977805801</v>
      </c>
      <c r="AD163" s="185">
        <v>3117.0646607314402</v>
      </c>
      <c r="AE163" s="185">
        <v>550.67499673512805</v>
      </c>
      <c r="AF163" s="25">
        <v>0</v>
      </c>
      <c r="AG163" s="185">
        <v>6.7139959722854397E-6</v>
      </c>
      <c r="AH163" s="185">
        <v>83.859443061068802</v>
      </c>
      <c r="AI163" s="185">
        <v>0.37573665736587902</v>
      </c>
      <c r="AJ163" s="185">
        <v>21.9716111049913</v>
      </c>
      <c r="AK163" s="185">
        <v>6.2809935031933799</v>
      </c>
      <c r="AL163" s="185">
        <v>1.30194062706561</v>
      </c>
      <c r="AM163" s="185">
        <v>617.97483348011201</v>
      </c>
      <c r="AN163" s="185">
        <v>-4.5091042011335998E-8</v>
      </c>
      <c r="AO163" s="185">
        <v>7.0109065036710097E-8</v>
      </c>
      <c r="AP163" s="185">
        <v>3.6744501946839199</v>
      </c>
      <c r="AQ163" s="185">
        <v>2.4774118623132601E-5</v>
      </c>
      <c r="AR163" s="185">
        <v>3.3920525186610698E-6</v>
      </c>
      <c r="AS163" s="185">
        <v>11.1005218196992</v>
      </c>
      <c r="AT163" s="185">
        <v>8.9849605899851497</v>
      </c>
      <c r="AU163" s="185">
        <v>3.3759790586451799</v>
      </c>
      <c r="AV163" s="185">
        <v>0.29847113603874098</v>
      </c>
      <c r="AW163" s="185">
        <v>4.5126354488763502E-3</v>
      </c>
      <c r="AX163" s="185">
        <v>0.29847112148441901</v>
      </c>
      <c r="AY163" s="185">
        <v>1.45543215257504E-8</v>
      </c>
      <c r="AZ163" s="185">
        <v>964852.16359160398</v>
      </c>
      <c r="BA163" s="185">
        <v>6.7422654575574402E-6</v>
      </c>
      <c r="BB163" s="23">
        <v>5959556.5030672401</v>
      </c>
      <c r="BC163" s="23">
        <v>-23622.2078702627</v>
      </c>
      <c r="BD163" s="67">
        <v>-0.39481033429739099</v>
      </c>
      <c r="BE163" s="23">
        <v>3753962.1</v>
      </c>
      <c r="BF163" s="185">
        <v>1.5875377386114899</v>
      </c>
      <c r="BG163" s="185">
        <v>1</v>
      </c>
      <c r="BH163" s="185">
        <v>-0.105</v>
      </c>
      <c r="BI163" s="185">
        <v>4.5999999999999999E-2</v>
      </c>
      <c r="BJ163" s="185">
        <v>5625</v>
      </c>
      <c r="BK163" s="185">
        <v>1.00000005153673</v>
      </c>
      <c r="BL163" s="185">
        <v>317.62014892284498</v>
      </c>
      <c r="BM163" s="185">
        <v>5.9595565030672404</v>
      </c>
      <c r="BN163" s="185">
        <v>317.62014892284498</v>
      </c>
      <c r="BO163" s="185">
        <v>1.00000005153673</v>
      </c>
      <c r="BP163" s="185">
        <v>77072.947087942899</v>
      </c>
      <c r="BQ163" s="185">
        <v>1</v>
      </c>
      <c r="BR163" s="185">
        <v>0.69596000000000002</v>
      </c>
    </row>
    <row r="164" spans="1:70">
      <c r="A164" s="20" t="s">
        <v>3252</v>
      </c>
      <c r="B164" s="185">
        <v>17236893.2329209</v>
      </c>
      <c r="C164" s="185">
        <v>626.57723583796803</v>
      </c>
      <c r="D164" s="185">
        <v>122.583590976701</v>
      </c>
      <c r="E164" s="185">
        <v>560.26337686439001</v>
      </c>
      <c r="F164" s="185">
        <v>2538890.6454807199</v>
      </c>
      <c r="G164" s="185">
        <v>1699798.64659754</v>
      </c>
      <c r="H164" s="185">
        <v>2.4290890628326198E-5</v>
      </c>
      <c r="I164" s="185">
        <v>6.4066005508525405E-5</v>
      </c>
      <c r="J164" s="185">
        <v>0.452884810527584</v>
      </c>
      <c r="K164" s="185">
        <v>11219.515372648901</v>
      </c>
      <c r="L164" s="185">
        <v>3.02925386118211E-3</v>
      </c>
      <c r="M164" s="185">
        <v>163</v>
      </c>
      <c r="N164" s="185">
        <v>1939.4088999999999</v>
      </c>
      <c r="O164" s="22">
        <v>2.8502295699234199E-6</v>
      </c>
      <c r="P164" s="22">
        <v>5.98473400508856E-3</v>
      </c>
      <c r="Q164" s="22">
        <v>1.905E-3</v>
      </c>
      <c r="R164" s="185">
        <v>0.15240000000000001</v>
      </c>
      <c r="S164" s="23">
        <v>3909766.11328125</v>
      </c>
      <c r="T164" s="185">
        <v>544.38778847281696</v>
      </c>
      <c r="U164" s="186">
        <v>601.88638898035003</v>
      </c>
      <c r="V164" s="185">
        <v>0.03</v>
      </c>
      <c r="W164" s="22">
        <v>57668.242700231298</v>
      </c>
      <c r="X164" s="185">
        <v>3.23577851042662E-2</v>
      </c>
      <c r="Y164" s="185">
        <v>5.5591783430067503</v>
      </c>
      <c r="Z164" s="185">
        <v>5.5591783497804901</v>
      </c>
      <c r="AA164" s="185">
        <v>-6.7737451203697699E-9</v>
      </c>
      <c r="AB164" s="185">
        <v>1.33869481952576E-5</v>
      </c>
      <c r="AC164" s="185">
        <v>731.47450141114905</v>
      </c>
      <c r="AD164" s="185">
        <v>1833.7964244186401</v>
      </c>
      <c r="AE164" s="185">
        <v>601.88638898035003</v>
      </c>
      <c r="AF164" s="25">
        <v>0</v>
      </c>
      <c r="AG164" s="185">
        <v>1.35029083290296E-5</v>
      </c>
      <c r="AH164" s="185">
        <v>27.154095021494701</v>
      </c>
      <c r="AI164" s="185">
        <v>0.22015144959273</v>
      </c>
      <c r="AJ164" s="185">
        <v>25.996414711839599</v>
      </c>
      <c r="AK164" s="185">
        <v>5.7893871643731698</v>
      </c>
      <c r="AL164" s="185">
        <v>1.5871354414155801</v>
      </c>
      <c r="AM164" s="185">
        <v>626.57723576272303</v>
      </c>
      <c r="AN164" s="185">
        <v>7.5244543040753303E-8</v>
      </c>
      <c r="AO164" s="185">
        <v>1.1596013377199E-7</v>
      </c>
      <c r="AP164" s="185">
        <v>2.3806041170902099</v>
      </c>
      <c r="AQ164" s="185">
        <v>3.3391812188265203E-5</v>
      </c>
      <c r="AR164" s="185">
        <v>6.8094342314008098E-6</v>
      </c>
      <c r="AS164" s="185">
        <v>13.1098332239965</v>
      </c>
      <c r="AT164" s="185">
        <v>9.8168128820648093</v>
      </c>
      <c r="AU164" s="185">
        <v>2.1611855863671501</v>
      </c>
      <c r="AV164" s="185">
        <v>0.219418530723057</v>
      </c>
      <c r="AW164" s="185">
        <v>1.0619737236195401E-2</v>
      </c>
      <c r="AX164" s="185">
        <v>0.21941851526835299</v>
      </c>
      <c r="AY164" s="185">
        <v>1.54547040165376E-8</v>
      </c>
      <c r="AZ164" s="185">
        <v>839091.99888317997</v>
      </c>
      <c r="BA164" s="185">
        <v>1.40266128032576E-5</v>
      </c>
      <c r="BB164" s="23">
        <v>3886491.4216980301</v>
      </c>
      <c r="BC164" s="23">
        <v>-23274.6915832185</v>
      </c>
      <c r="BD164" s="67">
        <v>-0.59529626348122799</v>
      </c>
      <c r="BE164" s="23">
        <v>2839131</v>
      </c>
      <c r="BF164" s="185">
        <v>1.3689017596222299</v>
      </c>
      <c r="BG164" s="185">
        <v>1</v>
      </c>
      <c r="BH164" s="185">
        <v>-5.0999999999999997E-2</v>
      </c>
      <c r="BI164" s="185">
        <v>4.5999999999999999E-2</v>
      </c>
      <c r="BJ164" s="185">
        <v>5625</v>
      </c>
      <c r="BK164" s="185">
        <v>1.0335221339418601</v>
      </c>
      <c r="BL164" s="185">
        <v>82.189447365151096</v>
      </c>
      <c r="BM164" s="185">
        <v>3.8864914216980302</v>
      </c>
      <c r="BN164" s="185">
        <v>82.189447365151096</v>
      </c>
      <c r="BO164" s="185">
        <v>1.0335221339418601</v>
      </c>
      <c r="BP164" s="185">
        <v>1779.9494689768501</v>
      </c>
      <c r="BQ164" s="185">
        <v>1</v>
      </c>
      <c r="BR164" s="185">
        <v>0.15240000000000001</v>
      </c>
    </row>
    <row r="165" spans="1:70">
      <c r="A165" s="20" t="s">
        <v>3253</v>
      </c>
      <c r="B165" s="185">
        <v>17236893.2329209</v>
      </c>
      <c r="C165" s="185">
        <v>626.57723583796803</v>
      </c>
      <c r="D165" s="185">
        <v>122.583590976701</v>
      </c>
      <c r="E165" s="185">
        <v>560.26337686439001</v>
      </c>
      <c r="F165" s="185">
        <v>2538890.6454807199</v>
      </c>
      <c r="G165" s="185">
        <v>1699798.64659754</v>
      </c>
      <c r="H165" s="185">
        <v>2.4290890628326198E-5</v>
      </c>
      <c r="I165" s="185">
        <v>6.4066005508525405E-5</v>
      </c>
      <c r="J165" s="185">
        <v>0.452884810527584</v>
      </c>
      <c r="K165" s="185">
        <v>11219.515372648901</v>
      </c>
      <c r="L165" s="185">
        <v>3.02925386118211E-3</v>
      </c>
      <c r="M165" s="185">
        <v>164</v>
      </c>
      <c r="N165" s="185">
        <v>1952.9712</v>
      </c>
      <c r="O165" s="22">
        <v>2.8502295699234199E-6</v>
      </c>
      <c r="P165" s="22">
        <v>5.98473400508856E-3</v>
      </c>
      <c r="Q165" s="22">
        <v>1.905E-3</v>
      </c>
      <c r="R165" s="185">
        <v>0.15240000000000001</v>
      </c>
      <c r="S165" s="23">
        <v>3981445.3125</v>
      </c>
      <c r="T165" s="185">
        <v>541.02055212223797</v>
      </c>
      <c r="U165" s="186">
        <v>599.16667962480597</v>
      </c>
      <c r="V165" s="185">
        <v>0.03</v>
      </c>
      <c r="W165" s="22">
        <v>58071.517124708502</v>
      </c>
      <c r="X165" s="185">
        <v>3.22567249257062E-2</v>
      </c>
      <c r="Y165" s="185">
        <v>5.5678799735499496</v>
      </c>
      <c r="Z165" s="185">
        <v>5.5678799790447497</v>
      </c>
      <c r="AA165" s="185">
        <v>-5.4948046113167898E-9</v>
      </c>
      <c r="AB165" s="185">
        <v>1.32430247045165E-5</v>
      </c>
      <c r="AC165" s="185">
        <v>734.08720582194803</v>
      </c>
      <c r="AD165" s="185">
        <v>1843.7342286354699</v>
      </c>
      <c r="AE165" s="185">
        <v>599.16667962480597</v>
      </c>
      <c r="AF165" s="25">
        <v>0</v>
      </c>
      <c r="AG165" s="185">
        <v>1.33615941937714E-5</v>
      </c>
      <c r="AH165" s="185">
        <v>27.4492022368485</v>
      </c>
      <c r="AI165" s="185">
        <v>0.22134450568934599</v>
      </c>
      <c r="AJ165" s="185">
        <v>25.8637570227753</v>
      </c>
      <c r="AK165" s="185">
        <v>5.9426191060807403</v>
      </c>
      <c r="AL165" s="185">
        <v>1.5871354414155801</v>
      </c>
      <c r="AM165" s="185">
        <v>626.57723579898004</v>
      </c>
      <c r="AN165" s="185">
        <v>3.8987650441413299E-8</v>
      </c>
      <c r="AO165" s="185">
        <v>1.18569489254968E-7</v>
      </c>
      <c r="AP165" s="185">
        <v>2.38751826945854</v>
      </c>
      <c r="AQ165" s="185">
        <v>3.3198689667214799E-5</v>
      </c>
      <c r="AR165" s="185">
        <v>6.7400818415132102E-6</v>
      </c>
      <c r="AS165" s="185">
        <v>13.0466347454093</v>
      </c>
      <c r="AT165" s="185">
        <v>9.7926511329925408</v>
      </c>
      <c r="AU165" s="185">
        <v>2.1675495244204401</v>
      </c>
      <c r="AV165" s="185">
        <v>0.21996874503809899</v>
      </c>
      <c r="AW165" s="185">
        <v>1.0505564115369501E-2</v>
      </c>
      <c r="AX165" s="185">
        <v>0.219968729091501</v>
      </c>
      <c r="AY165" s="185">
        <v>1.5946598652671902E-8</v>
      </c>
      <c r="AZ165" s="185">
        <v>839091.99888317997</v>
      </c>
      <c r="BA165" s="185">
        <v>1.39051039281655E-5</v>
      </c>
      <c r="BB165" s="23">
        <v>4008672.01688061</v>
      </c>
      <c r="BC165" s="23">
        <v>27226.7043806086</v>
      </c>
      <c r="BD165" s="67">
        <v>0.68383971758016304</v>
      </c>
      <c r="BE165" s="23">
        <v>3059952.3</v>
      </c>
      <c r="BF165" s="185">
        <v>1.3100439562017401</v>
      </c>
      <c r="BG165" s="185">
        <v>1</v>
      </c>
      <c r="BH165" s="185">
        <v>-3.1E-2</v>
      </c>
      <c r="BI165" s="185">
        <v>4.5999999999999999E-2</v>
      </c>
      <c r="BJ165" s="185">
        <v>5625</v>
      </c>
      <c r="BK165" s="185">
        <v>1.0318067764908301</v>
      </c>
      <c r="BL165" s="185">
        <v>85.556683715730102</v>
      </c>
      <c r="BM165" s="185">
        <v>4.0086720168806096</v>
      </c>
      <c r="BN165" s="185">
        <v>85.556683715730102</v>
      </c>
      <c r="BO165" s="185">
        <v>1.0318067764908301</v>
      </c>
      <c r="BP165" s="185">
        <v>2075.41143117506</v>
      </c>
      <c r="BQ165" s="185">
        <v>1</v>
      </c>
      <c r="BR165" s="185">
        <v>0.15240000000000001</v>
      </c>
    </row>
    <row r="166" spans="1:70">
      <c r="A166" s="20" t="s">
        <v>3254</v>
      </c>
      <c r="B166" s="185">
        <v>17236893.2329209</v>
      </c>
      <c r="C166" s="185">
        <v>626.57723583796803</v>
      </c>
      <c r="D166" s="185">
        <v>122.583590976701</v>
      </c>
      <c r="E166" s="185">
        <v>560.26337686439001</v>
      </c>
      <c r="F166" s="185">
        <v>2538890.6454807199</v>
      </c>
      <c r="G166" s="185">
        <v>1699798.64659754</v>
      </c>
      <c r="H166" s="185">
        <v>2.4290890628326198E-5</v>
      </c>
      <c r="I166" s="185">
        <v>6.4066005508525405E-5</v>
      </c>
      <c r="J166" s="185">
        <v>0.452884810527584</v>
      </c>
      <c r="K166" s="185">
        <v>11219.515372648901</v>
      </c>
      <c r="L166" s="185">
        <v>3.02925386118211E-3</v>
      </c>
      <c r="M166" s="185">
        <v>165</v>
      </c>
      <c r="N166" s="185">
        <v>2007.2203999999999</v>
      </c>
      <c r="O166" s="22">
        <v>2.8502295699234199E-6</v>
      </c>
      <c r="P166" s="22">
        <v>5.98473400508856E-3</v>
      </c>
      <c r="Q166" s="22">
        <v>1.905E-3</v>
      </c>
      <c r="R166" s="185">
        <v>0.15240000000000001</v>
      </c>
      <c r="S166" s="23">
        <v>4332330.76171875</v>
      </c>
      <c r="T166" s="185">
        <v>523.75355252526197</v>
      </c>
      <c r="U166" s="186">
        <v>585.31409307026399</v>
      </c>
      <c r="V166" s="185">
        <v>0.03</v>
      </c>
      <c r="W166" s="22">
        <v>59684.614822616997</v>
      </c>
      <c r="X166" s="185">
        <v>3.1863876118458402E-2</v>
      </c>
      <c r="Y166" s="185">
        <v>5.6020979441400804</v>
      </c>
      <c r="Z166" s="185">
        <v>5.6020979701971099</v>
      </c>
      <c r="AA166" s="185">
        <v>-2.60570347521139E-8</v>
      </c>
      <c r="AB166" s="185">
        <v>1.2691425606134001E-5</v>
      </c>
      <c r="AC166" s="185">
        <v>746.97360001181301</v>
      </c>
      <c r="AD166" s="185">
        <v>1883.37459887351</v>
      </c>
      <c r="AE166" s="185">
        <v>585.31409457351799</v>
      </c>
      <c r="AF166" s="25">
        <v>1.5032534292913601E-6</v>
      </c>
      <c r="AG166" s="185">
        <v>1.28143994569737E-5</v>
      </c>
      <c r="AH166" s="185">
        <v>28.642208891502399</v>
      </c>
      <c r="AI166" s="185">
        <v>0.22610342268476</v>
      </c>
      <c r="AJ166" s="185">
        <v>25.3378629260711</v>
      </c>
      <c r="AK166" s="185">
        <v>6.6958921162242797</v>
      </c>
      <c r="AL166" s="185">
        <v>1.5871354414155801</v>
      </c>
      <c r="AM166" s="185">
        <v>626.57723576555395</v>
      </c>
      <c r="AN166" s="185">
        <v>7.2413854468322798E-8</v>
      </c>
      <c r="AO166" s="185">
        <v>1.22973850839699E-7</v>
      </c>
      <c r="AP166" s="185">
        <v>2.4139730137890001</v>
      </c>
      <c r="AQ166" s="185">
        <v>3.2475027556303298E-5</v>
      </c>
      <c r="AR166" s="185">
        <v>6.46868665390671E-6</v>
      </c>
      <c r="AS166" s="185">
        <v>12.7905093249763</v>
      </c>
      <c r="AT166" s="185">
        <v>9.6935171846134107</v>
      </c>
      <c r="AU166" s="185">
        <v>2.1917374132946299</v>
      </c>
      <c r="AV166" s="185">
        <v>0.22223560049437599</v>
      </c>
      <c r="AW166" s="185">
        <v>1.00679858563739E-2</v>
      </c>
      <c r="AX166" s="185">
        <v>0.222235599402896</v>
      </c>
      <c r="AY166" s="185">
        <v>1.09147976767865E-9</v>
      </c>
      <c r="AZ166" s="185">
        <v>839091.99888317997</v>
      </c>
      <c r="BA166" s="185">
        <v>1.3452937282563101E-5</v>
      </c>
      <c r="BB166" s="23">
        <v>4297317.7755801501</v>
      </c>
      <c r="BC166" s="23">
        <v>-35012.986138602697</v>
      </c>
      <c r="BD166" s="67">
        <v>-0.808178970266623</v>
      </c>
      <c r="BE166" s="23">
        <v>3533140.8</v>
      </c>
      <c r="BF166" s="185">
        <v>1.2162882881939301</v>
      </c>
      <c r="BG166" s="185">
        <v>1</v>
      </c>
      <c r="BH166" s="185">
        <v>-5.6000000000000001E-2</v>
      </c>
      <c r="BI166" s="185">
        <v>4.5999999999999999E-2</v>
      </c>
      <c r="BJ166" s="185">
        <v>5625</v>
      </c>
      <c r="BK166" s="185">
        <v>1.0228051266465701</v>
      </c>
      <c r="BL166" s="185">
        <v>102.823683312706</v>
      </c>
      <c r="BM166" s="185">
        <v>4.2973177755801499</v>
      </c>
      <c r="BN166" s="185">
        <v>102.823683312706</v>
      </c>
      <c r="BO166" s="185">
        <v>1.0228051266465701</v>
      </c>
      <c r="BP166" s="185">
        <v>3946.8151849751798</v>
      </c>
      <c r="BQ166" s="185">
        <v>1</v>
      </c>
      <c r="BR166" s="185">
        <v>0.15240000000000001</v>
      </c>
    </row>
    <row r="167" spans="1:70">
      <c r="A167" s="20" t="s">
        <v>3255</v>
      </c>
      <c r="B167" s="185">
        <v>17236893.2329209</v>
      </c>
      <c r="C167" s="185">
        <v>626.57723583796803</v>
      </c>
      <c r="D167" s="185">
        <v>122.583590976701</v>
      </c>
      <c r="E167" s="185">
        <v>560.26337686439001</v>
      </c>
      <c r="F167" s="185">
        <v>2538890.6454807199</v>
      </c>
      <c r="G167" s="185">
        <v>1699798.64659754</v>
      </c>
      <c r="H167" s="185">
        <v>2.4290890628326198E-5</v>
      </c>
      <c r="I167" s="185">
        <v>6.4066005508525405E-5</v>
      </c>
      <c r="J167" s="185">
        <v>0.452884810527584</v>
      </c>
      <c r="K167" s="185">
        <v>11219.515372648901</v>
      </c>
      <c r="L167" s="185">
        <v>3.02925386118211E-3</v>
      </c>
      <c r="M167" s="185">
        <v>166</v>
      </c>
      <c r="N167" s="185">
        <v>2007.2203999999999</v>
      </c>
      <c r="O167" s="22">
        <v>2.8502295699234199E-6</v>
      </c>
      <c r="P167" s="22">
        <v>5.98473400508856E-3</v>
      </c>
      <c r="Q167" s="22">
        <v>1.905E-3</v>
      </c>
      <c r="R167" s="185">
        <v>0.15240000000000001</v>
      </c>
      <c r="S167" s="23">
        <v>4312646.484375</v>
      </c>
      <c r="T167" s="185">
        <v>524.88712944744998</v>
      </c>
      <c r="U167" s="186">
        <v>586.16796495140898</v>
      </c>
      <c r="V167" s="185">
        <v>0.03</v>
      </c>
      <c r="W167" s="22">
        <v>59684.614822616997</v>
      </c>
      <c r="X167" s="185">
        <v>3.1863876118458402E-2</v>
      </c>
      <c r="Y167" s="185">
        <v>5.6020979441400804</v>
      </c>
      <c r="Z167" s="185">
        <v>5.6020979701971099</v>
      </c>
      <c r="AA167" s="185">
        <v>-2.60570347521139E-8</v>
      </c>
      <c r="AB167" s="185">
        <v>1.2691425606134001E-5</v>
      </c>
      <c r="AC167" s="185">
        <v>746.05510673686297</v>
      </c>
      <c r="AD167" s="185">
        <v>1883.37459887351</v>
      </c>
      <c r="AE167" s="185">
        <v>586.16796644611497</v>
      </c>
      <c r="AF167" s="25">
        <v>1.4947054296499099E-6</v>
      </c>
      <c r="AG167" s="185">
        <v>1.2813856015811201E-5</v>
      </c>
      <c r="AH167" s="185">
        <v>28.642208891502399</v>
      </c>
      <c r="AI167" s="185">
        <v>0.22610342268476</v>
      </c>
      <c r="AJ167" s="185">
        <v>25.336788381943499</v>
      </c>
      <c r="AK167" s="185">
        <v>6.6448942793259302</v>
      </c>
      <c r="AL167" s="185">
        <v>1.5871354414155801</v>
      </c>
      <c r="AM167" s="185">
        <v>626.57723576599005</v>
      </c>
      <c r="AN167" s="185">
        <v>7.1978092819335897E-8</v>
      </c>
      <c r="AO167" s="185">
        <v>1.2243040967714899E-7</v>
      </c>
      <c r="AP167" s="185">
        <v>2.4138860410560099</v>
      </c>
      <c r="AQ167" s="185">
        <v>3.2477367760219502E-5</v>
      </c>
      <c r="AR167" s="185">
        <v>6.4681432127441604E-6</v>
      </c>
      <c r="AS167" s="185">
        <v>12.789434780848699</v>
      </c>
      <c r="AT167" s="185">
        <v>9.6930971117142004</v>
      </c>
      <c r="AU167" s="185">
        <v>2.1916424333743398</v>
      </c>
      <c r="AV167" s="185">
        <v>0.22224360768166801</v>
      </c>
      <c r="AW167" s="185">
        <v>1.00679858563739E-2</v>
      </c>
      <c r="AX167" s="185">
        <v>0.222243606590112</v>
      </c>
      <c r="AY167" s="185">
        <v>1.0915554571333499E-9</v>
      </c>
      <c r="AZ167" s="185">
        <v>839091.99888317997</v>
      </c>
      <c r="BA167" s="185">
        <v>1.3454391469951801E-5</v>
      </c>
      <c r="BB167" s="23">
        <v>4277864.82606884</v>
      </c>
      <c r="BC167" s="23">
        <v>-34781.658306162797</v>
      </c>
      <c r="BD167" s="67">
        <v>-0.80650381226884804</v>
      </c>
      <c r="BE167" s="23">
        <v>3501594.9</v>
      </c>
      <c r="BF167" s="185">
        <v>1.2216903863062001</v>
      </c>
      <c r="BG167" s="185">
        <v>1</v>
      </c>
      <c r="BH167" s="185">
        <v>-5.6000000000000001E-2</v>
      </c>
      <c r="BI167" s="185">
        <v>4.5999999999999999E-2</v>
      </c>
      <c r="BJ167" s="185">
        <v>5625</v>
      </c>
      <c r="BK167" s="185">
        <v>1.02338460683765</v>
      </c>
      <c r="BL167" s="185">
        <v>101.690106390518</v>
      </c>
      <c r="BM167" s="185">
        <v>4.2778648260688401</v>
      </c>
      <c r="BN167" s="185">
        <v>101.690106390518</v>
      </c>
      <c r="BO167" s="185">
        <v>1.02338460683765</v>
      </c>
      <c r="BP167" s="185">
        <v>3805.6692264734402</v>
      </c>
      <c r="BQ167" s="185">
        <v>1</v>
      </c>
      <c r="BR167" s="185">
        <v>0.15240000000000001</v>
      </c>
    </row>
    <row r="168" spans="1:70">
      <c r="A168" s="20" t="s">
        <v>3256</v>
      </c>
      <c r="B168" s="185">
        <v>17236893.2329209</v>
      </c>
      <c r="C168" s="185">
        <v>626.57723583796803</v>
      </c>
      <c r="D168" s="185">
        <v>122.583590976701</v>
      </c>
      <c r="E168" s="185">
        <v>560.26337686439001</v>
      </c>
      <c r="F168" s="185">
        <v>2538890.6454807199</v>
      </c>
      <c r="G168" s="185">
        <v>1699798.64659754</v>
      </c>
      <c r="H168" s="185">
        <v>2.4290890628326198E-5</v>
      </c>
      <c r="I168" s="185">
        <v>6.4066005508525405E-5</v>
      </c>
      <c r="J168" s="185">
        <v>0.452884810527584</v>
      </c>
      <c r="K168" s="185">
        <v>11219.515372648901</v>
      </c>
      <c r="L168" s="185">
        <v>3.02925386118211E-3</v>
      </c>
      <c r="M168" s="185">
        <v>167</v>
      </c>
      <c r="N168" s="185">
        <v>2183.5302999999999</v>
      </c>
      <c r="O168" s="22">
        <v>2.8502295699234199E-6</v>
      </c>
      <c r="P168" s="22">
        <v>5.98473400508856E-3</v>
      </c>
      <c r="Q168" s="22">
        <v>1.905E-3</v>
      </c>
      <c r="R168" s="185">
        <v>0.15240000000000001</v>
      </c>
      <c r="S168" s="23">
        <v>5556956.15234375</v>
      </c>
      <c r="T168" s="185">
        <v>476.97673003740402</v>
      </c>
      <c r="U168" s="186">
        <v>549.56285757986802</v>
      </c>
      <c r="V168" s="185">
        <v>0.03</v>
      </c>
      <c r="W168" s="22">
        <v>64927.182340819898</v>
      </c>
      <c r="X168" s="185">
        <v>3.0700163138612201E-2</v>
      </c>
      <c r="Y168" s="185">
        <v>5.7072862912243698</v>
      </c>
      <c r="Z168" s="185">
        <v>5.7072863391106603</v>
      </c>
      <c r="AA168" s="185">
        <v>-4.7886292264820401E-8</v>
      </c>
      <c r="AB168" s="185">
        <v>1.11311493220718E-5</v>
      </c>
      <c r="AC168" s="185">
        <v>782.22590333863604</v>
      </c>
      <c r="AD168" s="185">
        <v>2011.0455553597301</v>
      </c>
      <c r="AE168" s="185">
        <v>549.56285941203305</v>
      </c>
      <c r="AF168" s="25">
        <v>1.83216559435095E-6</v>
      </c>
      <c r="AG168" s="185">
        <v>1.12737112859598E-5</v>
      </c>
      <c r="AH168" s="185">
        <v>32.657046709548197</v>
      </c>
      <c r="AI168" s="185">
        <v>0.24143061264274199</v>
      </c>
      <c r="AJ168" s="185">
        <v>23.802569001614899</v>
      </c>
      <c r="AK168" s="185">
        <v>8.8223015044012492</v>
      </c>
      <c r="AL168" s="185">
        <v>1.5871354414155801</v>
      </c>
      <c r="AM168" s="185">
        <v>626.57723582123197</v>
      </c>
      <c r="AN168" s="185">
        <v>1.67361804415123E-8</v>
      </c>
      <c r="AO168" s="185">
        <v>1.4256196388797701E-7</v>
      </c>
      <c r="AP168" s="185">
        <v>2.4978310763518001</v>
      </c>
      <c r="AQ168" s="185">
        <v>3.0331104178172201E-5</v>
      </c>
      <c r="AR168" s="185">
        <v>5.70813662492386E-6</v>
      </c>
      <c r="AS168" s="185">
        <v>12.0517824555793</v>
      </c>
      <c r="AT168" s="185">
        <v>9.3960628531108696</v>
      </c>
      <c r="AU168" s="185">
        <v>2.2684972110562698</v>
      </c>
      <c r="AV168" s="185">
        <v>0.22933386529553201</v>
      </c>
      <c r="AW168" s="185">
        <v>8.8302336882974206E-3</v>
      </c>
      <c r="AX168" s="185">
        <v>0.22933385681429899</v>
      </c>
      <c r="AY168" s="185">
        <v>8.4812321887728392E-9</v>
      </c>
      <c r="AZ168" s="185">
        <v>839091.99888317997</v>
      </c>
      <c r="BA168" s="185">
        <v>1.2142976546865701E-5</v>
      </c>
      <c r="BB168" s="23">
        <v>5519253.3217728296</v>
      </c>
      <c r="BC168" s="23">
        <v>-37702.830570922197</v>
      </c>
      <c r="BD168" s="67">
        <v>-0.67847990045810203</v>
      </c>
      <c r="BE168" s="23">
        <v>4763430.9000000004</v>
      </c>
      <c r="BF168" s="185">
        <v>1.1586718559878399</v>
      </c>
      <c r="BG168" s="185">
        <v>1</v>
      </c>
      <c r="BH168" s="185">
        <v>-0.15</v>
      </c>
      <c r="BI168" s="185">
        <v>4.5999999999999999E-2</v>
      </c>
      <c r="BJ168" s="185">
        <v>5625</v>
      </c>
      <c r="BK168" s="185">
        <v>1.0054364516337999</v>
      </c>
      <c r="BL168" s="185">
        <v>149.60050580056401</v>
      </c>
      <c r="BM168" s="185">
        <v>5.5192533217728297</v>
      </c>
      <c r="BN168" s="185">
        <v>149.60050580056401</v>
      </c>
      <c r="BO168" s="185">
        <v>1.0054364516337999</v>
      </c>
      <c r="BP168" s="185">
        <v>12012.2708717395</v>
      </c>
      <c r="BQ168" s="185">
        <v>1</v>
      </c>
      <c r="BR168" s="185">
        <v>0.15240000000000001</v>
      </c>
    </row>
    <row r="169" spans="1:70">
      <c r="A169" s="20" t="s">
        <v>3257</v>
      </c>
      <c r="B169" s="185">
        <v>17236893.2329209</v>
      </c>
      <c r="C169" s="185">
        <v>626.57723583796803</v>
      </c>
      <c r="D169" s="185">
        <v>122.583590976701</v>
      </c>
      <c r="E169" s="185">
        <v>560.26337686439001</v>
      </c>
      <c r="F169" s="185">
        <v>2538890.6454807199</v>
      </c>
      <c r="G169" s="185">
        <v>1699798.64659754</v>
      </c>
      <c r="H169" s="185">
        <v>2.4290890628326198E-5</v>
      </c>
      <c r="I169" s="185">
        <v>6.4066005508525405E-5</v>
      </c>
      <c r="J169" s="185">
        <v>0.452884810527584</v>
      </c>
      <c r="K169" s="185">
        <v>11219.515372648901</v>
      </c>
      <c r="L169" s="185">
        <v>3.02925386118211E-3</v>
      </c>
      <c r="M169" s="185">
        <v>168</v>
      </c>
      <c r="N169" s="185">
        <v>2183.5302999999999</v>
      </c>
      <c r="O169" s="22">
        <v>2.8502295699234199E-6</v>
      </c>
      <c r="P169" s="22">
        <v>5.98473400508856E-3</v>
      </c>
      <c r="Q169" s="22">
        <v>1.905E-3</v>
      </c>
      <c r="R169" s="185">
        <v>0.15240000000000001</v>
      </c>
      <c r="S169" s="23">
        <v>5510171.77734375</v>
      </c>
      <c r="T169" s="185">
        <v>478.76143589818798</v>
      </c>
      <c r="U169" s="186">
        <v>550.73645611540996</v>
      </c>
      <c r="V169" s="185">
        <v>0.03</v>
      </c>
      <c r="W169" s="22">
        <v>64927.182340819898</v>
      </c>
      <c r="X169" s="185">
        <v>3.0700163138612201E-2</v>
      </c>
      <c r="Y169" s="185">
        <v>5.7072862912243698</v>
      </c>
      <c r="Z169" s="185">
        <v>5.7072863391106603</v>
      </c>
      <c r="AA169" s="185">
        <v>-4.7886292264820401E-8</v>
      </c>
      <c r="AB169" s="185">
        <v>1.11311493220718E-5</v>
      </c>
      <c r="AC169" s="185">
        <v>780.53961200313097</v>
      </c>
      <c r="AD169" s="185">
        <v>2011.0455553597301</v>
      </c>
      <c r="AE169" s="185">
        <v>550.73645611540996</v>
      </c>
      <c r="AF169" s="25">
        <v>0</v>
      </c>
      <c r="AG169" s="185">
        <v>1.1273597516775501E-5</v>
      </c>
      <c r="AH169" s="185">
        <v>32.657046709548197</v>
      </c>
      <c r="AI169" s="185">
        <v>0.24143061264274199</v>
      </c>
      <c r="AJ169" s="185">
        <v>23.8023287968776</v>
      </c>
      <c r="AK169" s="185">
        <v>8.7267481100358406</v>
      </c>
      <c r="AL169" s="185">
        <v>1.5871354414155801</v>
      </c>
      <c r="AM169" s="185">
        <v>626.57723582142603</v>
      </c>
      <c r="AN169" s="185">
        <v>1.6542003322683701E-8</v>
      </c>
      <c r="AO169" s="185">
        <v>1.4244819470372E-7</v>
      </c>
      <c r="AP169" s="185">
        <v>2.4978090395705901</v>
      </c>
      <c r="AQ169" s="185">
        <v>3.03316393694895E-5</v>
      </c>
      <c r="AR169" s="185">
        <v>5.7080228557396104E-6</v>
      </c>
      <c r="AS169" s="185">
        <v>12.0515422508419</v>
      </c>
      <c r="AT169" s="185">
        <v>9.3959631968434003</v>
      </c>
      <c r="AU169" s="185">
        <v>2.26847315098256</v>
      </c>
      <c r="AV169" s="185">
        <v>0.229335888588031</v>
      </c>
      <c r="AW169" s="185">
        <v>8.8302336882974206E-3</v>
      </c>
      <c r="AX169" s="185">
        <v>0.229335880099485</v>
      </c>
      <c r="AY169" s="185">
        <v>8.4885463658146404E-9</v>
      </c>
      <c r="AZ169" s="185">
        <v>839091.99888317997</v>
      </c>
      <c r="BA169" s="185">
        <v>1.2143297941905101E-5</v>
      </c>
      <c r="BB169" s="23">
        <v>5514702.8134638099</v>
      </c>
      <c r="BC169" s="23">
        <v>4531.0361200626903</v>
      </c>
      <c r="BD169" s="67">
        <v>8.2230396857916804E-2</v>
      </c>
      <c r="BE169" s="23">
        <v>4763430.9000000004</v>
      </c>
      <c r="BF169" s="185">
        <v>1.1577165554062701</v>
      </c>
      <c r="BG169" s="185">
        <v>1</v>
      </c>
      <c r="BH169" s="185">
        <v>-0.14000000000000001</v>
      </c>
      <c r="BI169" s="185">
        <v>4.5999999999999999E-2</v>
      </c>
      <c r="BJ169" s="185">
        <v>5625</v>
      </c>
      <c r="BK169" s="185">
        <v>1.00582470670355</v>
      </c>
      <c r="BL169" s="185">
        <v>147.81579993977999</v>
      </c>
      <c r="BM169" s="185">
        <v>5.5147028134638099</v>
      </c>
      <c r="BN169" s="185">
        <v>147.81579993977999</v>
      </c>
      <c r="BO169" s="185">
        <v>1.00582470670355</v>
      </c>
      <c r="BP169" s="185">
        <v>11624.246716654699</v>
      </c>
      <c r="BQ169" s="185">
        <v>1</v>
      </c>
      <c r="BR169" s="185">
        <v>0.15240000000000001</v>
      </c>
    </row>
    <row r="170" spans="1:70">
      <c r="A170" s="20" t="s">
        <v>3258</v>
      </c>
      <c r="B170" s="185">
        <v>17236893.2329209</v>
      </c>
      <c r="C170" s="185">
        <v>626.57723583796803</v>
      </c>
      <c r="D170" s="185">
        <v>122.583590976701</v>
      </c>
      <c r="E170" s="185">
        <v>560.26337686439001</v>
      </c>
      <c r="F170" s="185">
        <v>2538890.6454807199</v>
      </c>
      <c r="G170" s="185">
        <v>1699798.64659754</v>
      </c>
      <c r="H170" s="185">
        <v>2.4290890628326198E-5</v>
      </c>
      <c r="I170" s="185">
        <v>6.4066005508525405E-5</v>
      </c>
      <c r="J170" s="185">
        <v>0.452884810527584</v>
      </c>
      <c r="K170" s="185">
        <v>11219.515372648901</v>
      </c>
      <c r="L170" s="185">
        <v>3.02925386118211E-3</v>
      </c>
      <c r="M170" s="185">
        <v>169</v>
      </c>
      <c r="N170" s="185">
        <v>2183.5302999999999</v>
      </c>
      <c r="O170" s="22">
        <v>2.8502295699234199E-6</v>
      </c>
      <c r="P170" s="22">
        <v>5.98473400508856E-3</v>
      </c>
      <c r="Q170" s="22">
        <v>1.905E-3</v>
      </c>
      <c r="R170" s="185">
        <v>0.15240000000000001</v>
      </c>
      <c r="S170" s="23">
        <v>4905874.90234375</v>
      </c>
      <c r="T170" s="185">
        <v>504.24977393984398</v>
      </c>
      <c r="U170" s="186">
        <v>568.33134154744596</v>
      </c>
      <c r="V170" s="185">
        <v>0.03</v>
      </c>
      <c r="W170" s="22">
        <v>64927.182340819898</v>
      </c>
      <c r="X170" s="185">
        <v>3.0700163138612201E-2</v>
      </c>
      <c r="Y170" s="185">
        <v>5.7072862912243698</v>
      </c>
      <c r="Z170" s="185">
        <v>5.7072863391106603</v>
      </c>
      <c r="AA170" s="185">
        <v>-4.7886292264820401E-8</v>
      </c>
      <c r="AB170" s="185">
        <v>1.11311493220718E-5</v>
      </c>
      <c r="AC170" s="185">
        <v>757.98418276833604</v>
      </c>
      <c r="AD170" s="185">
        <v>2011.0455553597301</v>
      </c>
      <c r="AE170" s="185">
        <v>568.33134154744596</v>
      </c>
      <c r="AF170" s="25">
        <v>0</v>
      </c>
      <c r="AG170" s="185">
        <v>1.1257948088174801E-5</v>
      </c>
      <c r="AH170" s="185">
        <v>32.657046709548197</v>
      </c>
      <c r="AI170" s="185">
        <v>0.24143061264274199</v>
      </c>
      <c r="AJ170" s="185">
        <v>23.769287627500798</v>
      </c>
      <c r="AK170" s="185">
        <v>7.4514637102890102</v>
      </c>
      <c r="AL170" s="185">
        <v>1.5871354414155801</v>
      </c>
      <c r="AM170" s="185">
        <v>626.57723582533004</v>
      </c>
      <c r="AN170" s="185">
        <v>1.2638452062674299E-8</v>
      </c>
      <c r="AO170" s="185">
        <v>1.26798766103033E-7</v>
      </c>
      <c r="AP170" s="185">
        <v>2.49477390743154</v>
      </c>
      <c r="AQ170" s="185">
        <v>3.0405486970226199E-5</v>
      </c>
      <c r="AR170" s="185">
        <v>5.6923734271389204E-6</v>
      </c>
      <c r="AS170" s="185">
        <v>12.0185010814652</v>
      </c>
      <c r="AT170" s="185">
        <v>9.3822360964497395</v>
      </c>
      <c r="AU170" s="185">
        <v>2.26515900872471</v>
      </c>
      <c r="AV170" s="185">
        <v>0.22961489870683</v>
      </c>
      <c r="AW170" s="185">
        <v>8.8302336882974206E-3</v>
      </c>
      <c r="AX170" s="185">
        <v>0.229614889230635</v>
      </c>
      <c r="AY170" s="185">
        <v>9.4761947178057004E-9</v>
      </c>
      <c r="AZ170" s="185">
        <v>839091.99888317997</v>
      </c>
      <c r="BA170" s="185">
        <v>1.21876723496478E-5</v>
      </c>
      <c r="BB170" s="23">
        <v>4890982.08000449</v>
      </c>
      <c r="BC170" s="23">
        <v>-14892.822339259999</v>
      </c>
      <c r="BD170" s="67">
        <v>-0.30357118018123702</v>
      </c>
      <c r="BE170" s="23">
        <v>4321788.3</v>
      </c>
      <c r="BF170" s="185">
        <v>1.13170329976702</v>
      </c>
      <c r="BG170" s="185">
        <v>1</v>
      </c>
      <c r="BH170" s="185">
        <v>-8.1000000000000003E-2</v>
      </c>
      <c r="BI170" s="185">
        <v>4.5999999999999999E-2</v>
      </c>
      <c r="BJ170" s="185">
        <v>5625</v>
      </c>
      <c r="BK170" s="185">
        <v>1.0137866015975401</v>
      </c>
      <c r="BL170" s="185">
        <v>122.327461898124</v>
      </c>
      <c r="BM170" s="185">
        <v>4.8909820800044903</v>
      </c>
      <c r="BN170" s="185">
        <v>122.327461898124</v>
      </c>
      <c r="BO170" s="185">
        <v>1.0137866015975401</v>
      </c>
      <c r="BP170" s="185">
        <v>6777.8109825870697</v>
      </c>
      <c r="BQ170" s="185">
        <v>1</v>
      </c>
      <c r="BR170" s="185">
        <v>0.15240000000000001</v>
      </c>
    </row>
    <row r="171" spans="1:70">
      <c r="A171" s="20" t="s">
        <v>3259</v>
      </c>
      <c r="B171" s="185">
        <v>17236893.2329209</v>
      </c>
      <c r="C171" s="185">
        <v>626.57723583796803</v>
      </c>
      <c r="D171" s="185">
        <v>122.583590976701</v>
      </c>
      <c r="E171" s="185">
        <v>560.26337686439001</v>
      </c>
      <c r="F171" s="185">
        <v>2538890.6454807199</v>
      </c>
      <c r="G171" s="185">
        <v>1699798.64659754</v>
      </c>
      <c r="H171" s="185">
        <v>2.4290890628326198E-5</v>
      </c>
      <c r="I171" s="185">
        <v>6.4066005508525405E-5</v>
      </c>
      <c r="J171" s="185">
        <v>0.452884810527584</v>
      </c>
      <c r="K171" s="185">
        <v>11219.515372648901</v>
      </c>
      <c r="L171" s="185">
        <v>3.02925386118211E-3</v>
      </c>
      <c r="M171" s="185">
        <v>170</v>
      </c>
      <c r="N171" s="185">
        <v>2197.0925999999999</v>
      </c>
      <c r="O171" s="22">
        <v>2.8502295699234199E-6</v>
      </c>
      <c r="P171" s="22">
        <v>5.98473400508856E-3</v>
      </c>
      <c r="Q171" s="22">
        <v>1.905E-3</v>
      </c>
      <c r="R171" s="185">
        <v>0.15240000000000001</v>
      </c>
      <c r="S171" s="23">
        <v>4550026.26953125</v>
      </c>
      <c r="T171" s="185">
        <v>523.21058206421105</v>
      </c>
      <c r="U171" s="186">
        <v>582.27710731770196</v>
      </c>
      <c r="V171" s="185">
        <v>0.03</v>
      </c>
      <c r="W171" s="22">
        <v>65330.456765297</v>
      </c>
      <c r="X171" s="185">
        <v>3.06170850033569E-2</v>
      </c>
      <c r="Y171" s="185">
        <v>5.71502428279324</v>
      </c>
      <c r="Z171" s="185">
        <v>5.7150243315446003</v>
      </c>
      <c r="AA171" s="185">
        <v>-4.8751357617504703E-8</v>
      </c>
      <c r="AB171" s="185">
        <v>1.10239840215693E-5</v>
      </c>
      <c r="AC171" s="185">
        <v>742.592173211106</v>
      </c>
      <c r="AD171" s="185">
        <v>2020.79670666674</v>
      </c>
      <c r="AE171" s="185">
        <v>582.27710731770196</v>
      </c>
      <c r="AF171" s="25">
        <v>0</v>
      </c>
      <c r="AG171" s="185">
        <v>1.11421369329449E-5</v>
      </c>
      <c r="AH171" s="185">
        <v>32.974509272747099</v>
      </c>
      <c r="AI171" s="185">
        <v>0.24260126063117199</v>
      </c>
      <c r="AJ171" s="185">
        <v>23.638838445485401</v>
      </c>
      <c r="AK171" s="185">
        <v>6.5898084113481596</v>
      </c>
      <c r="AL171" s="185">
        <v>1.5871354414155801</v>
      </c>
      <c r="AM171" s="185">
        <v>626.57723580225104</v>
      </c>
      <c r="AN171" s="185">
        <v>3.57168801201624E-8</v>
      </c>
      <c r="AO171" s="185">
        <v>1.18152911375557E-7</v>
      </c>
      <c r="AP171" s="185">
        <v>2.4990130844020899</v>
      </c>
      <c r="AQ171" s="185">
        <v>3.03024183495054E-5</v>
      </c>
      <c r="AR171" s="185">
        <v>5.6301449221602101E-6</v>
      </c>
      <c r="AS171" s="185">
        <v>11.944754138328401</v>
      </c>
      <c r="AT171" s="185">
        <v>9.3514609887771503</v>
      </c>
      <c r="AU171" s="185">
        <v>2.2686762246205601</v>
      </c>
      <c r="AV171" s="185">
        <v>0.23033685978153201</v>
      </c>
      <c r="AW171" s="185">
        <v>8.7452204862162094E-3</v>
      </c>
      <c r="AX171" s="185">
        <v>0.23033685152251501</v>
      </c>
      <c r="AY171" s="185">
        <v>8.2590171923691003E-9</v>
      </c>
      <c r="AZ171" s="185">
        <v>839091.99888317997</v>
      </c>
      <c r="BA171" s="185">
        <v>1.21257541781761E-5</v>
      </c>
      <c r="BB171" s="23">
        <v>4580759.4082100997</v>
      </c>
      <c r="BC171" s="23">
        <v>30733.138678850599</v>
      </c>
      <c r="BD171" s="67">
        <v>0.67544969761277396</v>
      </c>
      <c r="BE171" s="23">
        <v>3817053.9</v>
      </c>
      <c r="BF171" s="185">
        <v>1.20007721353112</v>
      </c>
      <c r="BG171" s="185">
        <v>1</v>
      </c>
      <c r="BH171" s="185">
        <v>-6.8000000000000005E-2</v>
      </c>
      <c r="BI171" s="185">
        <v>4.5999999999999999E-2</v>
      </c>
      <c r="BJ171" s="185">
        <v>5625</v>
      </c>
      <c r="BK171" s="185">
        <v>1.02252902442614</v>
      </c>
      <c r="BL171" s="185">
        <v>103.36665377375699</v>
      </c>
      <c r="BM171" s="185">
        <v>4.5807594082101</v>
      </c>
      <c r="BN171" s="185">
        <v>103.36665377375699</v>
      </c>
      <c r="BO171" s="185">
        <v>1.02252902442614</v>
      </c>
      <c r="BP171" s="185">
        <v>4015.3328104831899</v>
      </c>
      <c r="BQ171" s="185">
        <v>1</v>
      </c>
      <c r="BR171" s="185">
        <v>0.15240000000000001</v>
      </c>
    </row>
    <row r="172" spans="1:70">
      <c r="A172" s="20" t="s">
        <v>3260</v>
      </c>
      <c r="B172" s="185">
        <v>17236893.2329209</v>
      </c>
      <c r="C172" s="185">
        <v>626.57723583796803</v>
      </c>
      <c r="D172" s="185">
        <v>122.583590976701</v>
      </c>
      <c r="E172" s="185">
        <v>560.26337686439001</v>
      </c>
      <c r="F172" s="185">
        <v>2538890.6454807199</v>
      </c>
      <c r="G172" s="185">
        <v>1699798.64659754</v>
      </c>
      <c r="H172" s="185">
        <v>2.4290890628326198E-5</v>
      </c>
      <c r="I172" s="185">
        <v>6.4066005508525405E-5</v>
      </c>
      <c r="J172" s="185">
        <v>0.452884810527584</v>
      </c>
      <c r="K172" s="185">
        <v>11219.515372648901</v>
      </c>
      <c r="L172" s="185">
        <v>3.02925386118211E-3</v>
      </c>
      <c r="M172" s="185">
        <v>171</v>
      </c>
      <c r="N172" s="185">
        <v>2210.6549</v>
      </c>
      <c r="O172" s="22">
        <v>2.8502295699234199E-6</v>
      </c>
      <c r="P172" s="22">
        <v>5.98473400508856E-3</v>
      </c>
      <c r="Q172" s="22">
        <v>1.905E-3</v>
      </c>
      <c r="R172" s="185">
        <v>0.15240000000000001</v>
      </c>
      <c r="S172" s="23">
        <v>4855579.98046875</v>
      </c>
      <c r="T172" s="185">
        <v>508.15729880951102</v>
      </c>
      <c r="U172" s="186">
        <v>570.80368758220595</v>
      </c>
      <c r="V172" s="185">
        <v>0.03</v>
      </c>
      <c r="W172" s="22">
        <v>65733.731189774204</v>
      </c>
      <c r="X172" s="185">
        <v>3.0534849970872299E-2</v>
      </c>
      <c r="Y172" s="185">
        <v>5.7227148266235099</v>
      </c>
      <c r="Z172" s="185">
        <v>5.7227148750663401</v>
      </c>
      <c r="AA172" s="185">
        <v>-4.8442837297102401E-8</v>
      </c>
      <c r="AB172" s="185">
        <v>1.0918461443926301E-5</v>
      </c>
      <c r="AC172" s="185">
        <v>754.05953210533198</v>
      </c>
      <c r="AD172" s="185">
        <v>2030.5383233820601</v>
      </c>
      <c r="AE172" s="185">
        <v>570.80368914655003</v>
      </c>
      <c r="AF172" s="25">
        <v>1.5643440747226099E-6</v>
      </c>
      <c r="AG172" s="185">
        <v>1.10432458176414E-5</v>
      </c>
      <c r="AH172" s="185">
        <v>33.2931947608852</v>
      </c>
      <c r="AI172" s="185">
        <v>0.24377076397009001</v>
      </c>
      <c r="AJ172" s="185">
        <v>23.541977792388</v>
      </c>
      <c r="AK172" s="185">
        <v>7.2503442617490599</v>
      </c>
      <c r="AL172" s="185">
        <v>1.5871354414155801</v>
      </c>
      <c r="AM172" s="185">
        <v>626.57723582966798</v>
      </c>
      <c r="AN172" s="185">
        <v>8.2997075878665799E-9</v>
      </c>
      <c r="AO172" s="185">
        <v>1.2478437371515499E-7</v>
      </c>
      <c r="AP172" s="185">
        <v>2.5062277046867698</v>
      </c>
      <c r="AQ172" s="185">
        <v>3.0128207703871501E-5</v>
      </c>
      <c r="AR172" s="185">
        <v>5.5840150956782901E-6</v>
      </c>
      <c r="AS172" s="185">
        <v>11.903996483064301</v>
      </c>
      <c r="AT172" s="185">
        <v>9.3343709132459107</v>
      </c>
      <c r="AU172" s="185">
        <v>2.27544672870214</v>
      </c>
      <c r="AV172" s="185">
        <v>0.230780975984621</v>
      </c>
      <c r="AW172" s="185">
        <v>8.6615104403782693E-3</v>
      </c>
      <c r="AX172" s="185">
        <v>0.23078097020959901</v>
      </c>
      <c r="AY172" s="185">
        <v>5.7750227100417098E-9</v>
      </c>
      <c r="AZ172" s="185">
        <v>839091.99888317997</v>
      </c>
      <c r="BA172" s="185">
        <v>1.20213369469702E-5</v>
      </c>
      <c r="BB172" s="23">
        <v>4879881.1848129798</v>
      </c>
      <c r="BC172" s="23">
        <v>24301.204344229802</v>
      </c>
      <c r="BD172" s="67">
        <v>0.50047995176641602</v>
      </c>
      <c r="BE172" s="23">
        <v>4353334.2</v>
      </c>
      <c r="BF172" s="185">
        <v>1.1209525758010901</v>
      </c>
      <c r="BG172" s="185">
        <v>1</v>
      </c>
      <c r="BH172" s="185">
        <v>-6.3E-2</v>
      </c>
      <c r="BI172" s="185">
        <v>4.5999999999999999E-2</v>
      </c>
      <c r="BJ172" s="185">
        <v>5625</v>
      </c>
      <c r="BK172" s="185">
        <v>1.01541535040181</v>
      </c>
      <c r="BL172" s="185">
        <v>118.419937028457</v>
      </c>
      <c r="BM172" s="185">
        <v>4.8798811848129802</v>
      </c>
      <c r="BN172" s="185">
        <v>118.419937028457</v>
      </c>
      <c r="BO172" s="185">
        <v>1.01541535040181</v>
      </c>
      <c r="BP172" s="185">
        <v>6149.6865235471596</v>
      </c>
      <c r="BQ172" s="185">
        <v>1</v>
      </c>
      <c r="BR172" s="185">
        <v>0.15240000000000001</v>
      </c>
    </row>
    <row r="173" spans="1:70">
      <c r="A173" s="20" t="s">
        <v>3261</v>
      </c>
      <c r="B173" s="185">
        <v>17236893.2329209</v>
      </c>
      <c r="C173" s="185">
        <v>626.57723583796803</v>
      </c>
      <c r="D173" s="185">
        <v>122.583590976701</v>
      </c>
      <c r="E173" s="185">
        <v>560.26337686439001</v>
      </c>
      <c r="F173" s="185">
        <v>2538890.6454807199</v>
      </c>
      <c r="G173" s="185">
        <v>1699798.64659754</v>
      </c>
      <c r="H173" s="185">
        <v>2.4290890628326198E-5</v>
      </c>
      <c r="I173" s="185">
        <v>6.4066005508525405E-5</v>
      </c>
      <c r="J173" s="185">
        <v>0.452884810527584</v>
      </c>
      <c r="K173" s="185">
        <v>11219.515372648901</v>
      </c>
      <c r="L173" s="185">
        <v>3.02925386118211E-3</v>
      </c>
      <c r="M173" s="185">
        <v>172</v>
      </c>
      <c r="N173" s="185">
        <v>2210.6549</v>
      </c>
      <c r="O173" s="22">
        <v>2.8502295699234199E-6</v>
      </c>
      <c r="P173" s="22">
        <v>5.98473400508856E-3</v>
      </c>
      <c r="Q173" s="22">
        <v>1.905E-3</v>
      </c>
      <c r="R173" s="185">
        <v>0.15240000000000001</v>
      </c>
      <c r="S173" s="23">
        <v>4564452.63671875</v>
      </c>
      <c r="T173" s="185">
        <v>523.21058206421105</v>
      </c>
      <c r="U173" s="186">
        <v>582.10086408296797</v>
      </c>
      <c r="V173" s="185">
        <v>0.03</v>
      </c>
      <c r="W173" s="22">
        <v>65733.731189774204</v>
      </c>
      <c r="X173" s="185">
        <v>3.0534849970872299E-2</v>
      </c>
      <c r="Y173" s="185">
        <v>5.7227148266235099</v>
      </c>
      <c r="Z173" s="185">
        <v>5.7227148750663401</v>
      </c>
      <c r="AA173" s="185">
        <v>-4.8442837297102401E-8</v>
      </c>
      <c r="AB173" s="185">
        <v>1.0918461443926301E-5</v>
      </c>
      <c r="AC173" s="185">
        <v>742.259450029145</v>
      </c>
      <c r="AD173" s="185">
        <v>2030.5383233820601</v>
      </c>
      <c r="AE173" s="185">
        <v>582.10086553761198</v>
      </c>
      <c r="AF173" s="25">
        <v>1.45464412071306E-6</v>
      </c>
      <c r="AG173" s="185">
        <v>1.1035236207898E-5</v>
      </c>
      <c r="AH173" s="185">
        <v>33.2931947608852</v>
      </c>
      <c r="AI173" s="185">
        <v>0.24377076397009001</v>
      </c>
      <c r="AJ173" s="185">
        <v>23.524902916231198</v>
      </c>
      <c r="AK173" s="185">
        <v>6.5807077370559002</v>
      </c>
      <c r="AL173" s="185">
        <v>1.5871354414155801</v>
      </c>
      <c r="AM173" s="185">
        <v>626.57723583202403</v>
      </c>
      <c r="AN173" s="185">
        <v>5.9443436839501398E-9</v>
      </c>
      <c r="AO173" s="185">
        <v>1.1677476397172201E-7</v>
      </c>
      <c r="AP173" s="185">
        <v>2.5046257551412099</v>
      </c>
      <c r="AQ173" s="185">
        <v>3.01667598134937E-5</v>
      </c>
      <c r="AR173" s="185">
        <v>5.57600548593486E-6</v>
      </c>
      <c r="AS173" s="185">
        <v>11.8869216069074</v>
      </c>
      <c r="AT173" s="185">
        <v>9.3271938555871792</v>
      </c>
      <c r="AU173" s="185">
        <v>2.2736971718736201</v>
      </c>
      <c r="AV173" s="185">
        <v>0.230928583267588</v>
      </c>
      <c r="AW173" s="185">
        <v>8.6615104403782693E-3</v>
      </c>
      <c r="AX173" s="185">
        <v>0.230928576880812</v>
      </c>
      <c r="AY173" s="185">
        <v>6.3867758026692201E-9</v>
      </c>
      <c r="AZ173" s="185">
        <v>839091.99888317997</v>
      </c>
      <c r="BA173" s="185">
        <v>1.20444181137924E-5</v>
      </c>
      <c r="BB173" s="23">
        <v>4557902.0646857303</v>
      </c>
      <c r="BC173" s="23">
        <v>-6550.5720330169397</v>
      </c>
      <c r="BD173" s="67">
        <v>-0.14351276164683699</v>
      </c>
      <c r="BE173" s="23">
        <v>3785508</v>
      </c>
      <c r="BF173" s="185">
        <v>1.2040397391012601</v>
      </c>
      <c r="BG173" s="185">
        <v>1</v>
      </c>
      <c r="BH173" s="185">
        <v>-7.8E-2</v>
      </c>
      <c r="BI173" s="185">
        <v>4.5999999999999999E-2</v>
      </c>
      <c r="BJ173" s="185">
        <v>5625</v>
      </c>
      <c r="BK173" s="185">
        <v>1.02252902442614</v>
      </c>
      <c r="BL173" s="185">
        <v>103.36665377375699</v>
      </c>
      <c r="BM173" s="185">
        <v>4.55790206468573</v>
      </c>
      <c r="BN173" s="185">
        <v>103.36665377375699</v>
      </c>
      <c r="BO173" s="185">
        <v>1.02252902442614</v>
      </c>
      <c r="BP173" s="185">
        <v>4015.3328104831899</v>
      </c>
      <c r="BQ173" s="185">
        <v>1</v>
      </c>
      <c r="BR173" s="185">
        <v>0.15240000000000001</v>
      </c>
    </row>
    <row r="174" spans="1:70">
      <c r="A174" s="20" t="s">
        <v>3262</v>
      </c>
      <c r="B174" s="185">
        <v>17236893.2329209</v>
      </c>
      <c r="C174" s="185">
        <v>626.57723583796803</v>
      </c>
      <c r="D174" s="185">
        <v>122.583590976701</v>
      </c>
      <c r="E174" s="185">
        <v>560.26337686439001</v>
      </c>
      <c r="F174" s="185">
        <v>2538890.6454807199</v>
      </c>
      <c r="G174" s="185">
        <v>1699798.64659754</v>
      </c>
      <c r="H174" s="185">
        <v>2.4290890628326198E-5</v>
      </c>
      <c r="I174" s="185">
        <v>6.4066005508525405E-5</v>
      </c>
      <c r="J174" s="185">
        <v>0.452884810527584</v>
      </c>
      <c r="K174" s="185">
        <v>11219.515372648901</v>
      </c>
      <c r="L174" s="185">
        <v>3.02925386118211E-3</v>
      </c>
      <c r="M174" s="185">
        <v>173</v>
      </c>
      <c r="N174" s="185">
        <v>2766.7091999999998</v>
      </c>
      <c r="O174" s="22">
        <v>2.8502295699234199E-6</v>
      </c>
      <c r="P174" s="22">
        <v>5.98473400508856E-3</v>
      </c>
      <c r="Q174" s="22">
        <v>1.905E-3</v>
      </c>
      <c r="R174" s="185">
        <v>0.15240000000000001</v>
      </c>
      <c r="S174" s="23">
        <v>5212428.61328125</v>
      </c>
      <c r="T174" s="185">
        <v>519.29568547134102</v>
      </c>
      <c r="U174" s="186">
        <v>573.03009566495803</v>
      </c>
      <c r="V174" s="185">
        <v>0.03</v>
      </c>
      <c r="W174" s="22">
        <v>82267.982593337001</v>
      </c>
      <c r="X174" s="185">
        <v>2.77491536244742E-2</v>
      </c>
      <c r="Y174" s="185">
        <v>6.00309379981202</v>
      </c>
      <c r="Z174" s="185">
        <v>6.00309380657938</v>
      </c>
      <c r="AA174" s="185">
        <v>-6.76735467664002E-9</v>
      </c>
      <c r="AB174" s="185">
        <v>7.6704769287397103E-6</v>
      </c>
      <c r="AC174" s="185">
        <v>733.24730748020295</v>
      </c>
      <c r="AD174" s="185">
        <v>2422.5945115211698</v>
      </c>
      <c r="AE174" s="185">
        <v>573.03009702484098</v>
      </c>
      <c r="AF174" s="25">
        <v>1.3598829582406301E-6</v>
      </c>
      <c r="AG174" s="185">
        <v>7.77408085954013E-6</v>
      </c>
      <c r="AH174" s="185">
        <v>47.390855447313001</v>
      </c>
      <c r="AI174" s="185">
        <v>0.29083800490878298</v>
      </c>
      <c r="AJ174" s="185">
        <v>19.7726463227755</v>
      </c>
      <c r="AK174" s="185">
        <v>6.4148716848379204</v>
      </c>
      <c r="AL174" s="185">
        <v>1.5871354414155801</v>
      </c>
      <c r="AM174" s="185">
        <v>626.57723581701998</v>
      </c>
      <c r="AN174" s="185">
        <v>2.0947936718584999E-8</v>
      </c>
      <c r="AO174" s="185">
        <v>1.0360393080042E-7</v>
      </c>
      <c r="AP174" s="185">
        <v>2.71786624838033</v>
      </c>
      <c r="AQ174" s="185">
        <v>2.5618764937617E-5</v>
      </c>
      <c r="AR174" s="185">
        <v>3.9388423951702698E-6</v>
      </c>
      <c r="AS174" s="185">
        <v>10.018076607124801</v>
      </c>
      <c r="AT174" s="185">
        <v>8.4719556092708199</v>
      </c>
      <c r="AU174" s="185">
        <v>2.4639666670760998</v>
      </c>
      <c r="AV174" s="185">
        <v>0.25389958130423002</v>
      </c>
      <c r="AW174" s="185">
        <v>6.0849155663701901E-3</v>
      </c>
      <c r="AX174" s="185">
        <v>0.253899578153094</v>
      </c>
      <c r="AY174" s="185">
        <v>3.15113646287557E-9</v>
      </c>
      <c r="AZ174" s="185">
        <v>839091.99888317997</v>
      </c>
      <c r="BA174" s="185">
        <v>9.4260580162412701E-6</v>
      </c>
      <c r="BB174" s="23">
        <v>5167112.7606508499</v>
      </c>
      <c r="BC174" s="23">
        <v>-45315.852630401998</v>
      </c>
      <c r="BD174" s="67">
        <v>-0.86938078182859602</v>
      </c>
      <c r="BE174" s="23">
        <v>4952706.3</v>
      </c>
      <c r="BF174" s="185">
        <v>1.0432907682514601</v>
      </c>
      <c r="BG174" s="185">
        <v>1</v>
      </c>
      <c r="BH174" s="185">
        <v>-7.0000000000000007E-2</v>
      </c>
      <c r="BI174" s="185">
        <v>4.5999999999999999E-2</v>
      </c>
      <c r="BJ174" s="185">
        <v>5625</v>
      </c>
      <c r="BK174" s="185">
        <v>1.02057086396692</v>
      </c>
      <c r="BL174" s="185">
        <v>107.281550366627</v>
      </c>
      <c r="BM174" s="185">
        <v>5.1671127606508502</v>
      </c>
      <c r="BN174" s="185">
        <v>107.281550366627</v>
      </c>
      <c r="BO174" s="185">
        <v>1.02057086396692</v>
      </c>
      <c r="BP174" s="185">
        <v>4526.8070197369698</v>
      </c>
      <c r="BQ174" s="185">
        <v>1</v>
      </c>
      <c r="BR174" s="185">
        <v>0.15240000000000001</v>
      </c>
    </row>
    <row r="175" spans="1:70">
      <c r="A175" s="20" t="s">
        <v>3263</v>
      </c>
      <c r="B175" s="185">
        <v>17236893.2329209</v>
      </c>
      <c r="C175" s="185">
        <v>626.57723583796803</v>
      </c>
      <c r="D175" s="185">
        <v>122.583590976701</v>
      </c>
      <c r="E175" s="185">
        <v>560.26337686439001</v>
      </c>
      <c r="F175" s="185">
        <v>2538890.6454807199</v>
      </c>
      <c r="G175" s="185">
        <v>1699798.64659754</v>
      </c>
      <c r="H175" s="185">
        <v>2.4290890628326198E-5</v>
      </c>
      <c r="I175" s="185">
        <v>6.4066005508525405E-5</v>
      </c>
      <c r="J175" s="185">
        <v>0.452884810527584</v>
      </c>
      <c r="K175" s="185">
        <v>11219.515372648901</v>
      </c>
      <c r="L175" s="185">
        <v>3.02925386118211E-3</v>
      </c>
      <c r="M175" s="185">
        <v>174</v>
      </c>
      <c r="N175" s="185">
        <v>2820.9584</v>
      </c>
      <c r="O175" s="22">
        <v>2.8502295699234199E-6</v>
      </c>
      <c r="P175" s="22">
        <v>5.98473400508856E-3</v>
      </c>
      <c r="Q175" s="22">
        <v>1.905E-3</v>
      </c>
      <c r="R175" s="185">
        <v>0.15240000000000001</v>
      </c>
      <c r="S175" s="23">
        <v>4621458.10546875</v>
      </c>
      <c r="T175" s="185">
        <v>551.03814075669595</v>
      </c>
      <c r="U175" s="186">
        <v>597.76409926617498</v>
      </c>
      <c r="V175" s="185">
        <v>0.03</v>
      </c>
      <c r="W175" s="22">
        <v>83881.080291245598</v>
      </c>
      <c r="X175" s="185">
        <v>2.7526308797267501E-2</v>
      </c>
      <c r="Y175" s="185">
        <v>6.0273444501828601</v>
      </c>
      <c r="Z175" s="185">
        <v>6.02734448036861</v>
      </c>
      <c r="AA175" s="185">
        <v>-3.0185753452372001E-8</v>
      </c>
      <c r="AB175" s="185">
        <v>7.4380277893052797E-6</v>
      </c>
      <c r="AC175" s="185">
        <v>710.43627509271801</v>
      </c>
      <c r="AD175" s="185">
        <v>2460.15808360652</v>
      </c>
      <c r="AE175" s="185">
        <v>597.76410041112194</v>
      </c>
      <c r="AF175" s="25">
        <v>1.14494662284415E-6</v>
      </c>
      <c r="AG175" s="185">
        <v>7.5285639347693804E-6</v>
      </c>
      <c r="AH175" s="185">
        <v>48.871888306806902</v>
      </c>
      <c r="AI175" s="185">
        <v>0.29534759754204998</v>
      </c>
      <c r="AJ175" s="185">
        <v>19.445099655718</v>
      </c>
      <c r="AK175" s="185">
        <v>5.0711978747372397</v>
      </c>
      <c r="AL175" s="185">
        <v>1.5871354414155801</v>
      </c>
      <c r="AM175" s="185">
        <v>626.577235843739</v>
      </c>
      <c r="AN175" s="185">
        <v>-5.7711986301001203E-9</v>
      </c>
      <c r="AO175" s="185">
        <v>9.0536145464103296E-8</v>
      </c>
      <c r="AP175" s="185">
        <v>2.7320995024991799</v>
      </c>
      <c r="AQ175" s="185">
        <v>2.5352531168378799E-5</v>
      </c>
      <c r="AR175" s="185">
        <v>3.8095500401167401E-6</v>
      </c>
      <c r="AS175" s="185">
        <v>9.8394701586317499</v>
      </c>
      <c r="AT175" s="185">
        <v>8.3820093197346299</v>
      </c>
      <c r="AU175" s="185">
        <v>2.4756063151587</v>
      </c>
      <c r="AV175" s="185">
        <v>0.25649318734047599</v>
      </c>
      <c r="AW175" s="185">
        <v>5.9005158999512301E-3</v>
      </c>
      <c r="AX175" s="185">
        <v>0.25649318664311699</v>
      </c>
      <c r="AY175" s="185">
        <v>6.9735911489843302E-10</v>
      </c>
      <c r="AZ175" s="185">
        <v>839091.99888317997</v>
      </c>
      <c r="BA175" s="185">
        <v>9.2795050638484002E-6</v>
      </c>
      <c r="BB175" s="23">
        <v>4586685.9182813298</v>
      </c>
      <c r="BC175" s="23">
        <v>-34772.1871874239</v>
      </c>
      <c r="BD175" s="67">
        <v>-0.75240727912856498</v>
      </c>
      <c r="BE175" s="23">
        <v>4132512.9</v>
      </c>
      <c r="BF175" s="185">
        <v>1.1099023836758799</v>
      </c>
      <c r="BG175" s="185">
        <v>1</v>
      </c>
      <c r="BH175" s="185">
        <v>-1.0999999999999999E-2</v>
      </c>
      <c r="BI175" s="185">
        <v>4.5999999999999999E-2</v>
      </c>
      <c r="BJ175" s="185">
        <v>5625</v>
      </c>
      <c r="BK175" s="185">
        <v>1.0367487133264599</v>
      </c>
      <c r="BL175" s="185">
        <v>75.539095081272094</v>
      </c>
      <c r="BM175" s="185">
        <v>4.5866859182813302</v>
      </c>
      <c r="BN175" s="185">
        <v>75.539095081272094</v>
      </c>
      <c r="BO175" s="185">
        <v>1.0367487133264599</v>
      </c>
      <c r="BP175" s="185">
        <v>1263.0272791957</v>
      </c>
      <c r="BQ175" s="185">
        <v>1</v>
      </c>
      <c r="BR175" s="185">
        <v>0.15240000000000001</v>
      </c>
    </row>
    <row r="176" spans="1:70">
      <c r="A176" s="20" t="s">
        <v>3264</v>
      </c>
      <c r="B176" s="185">
        <v>17236893.2329209</v>
      </c>
      <c r="C176" s="185">
        <v>626.57723583796803</v>
      </c>
      <c r="D176" s="185">
        <v>122.583590976701</v>
      </c>
      <c r="E176" s="185">
        <v>560.26337686439001</v>
      </c>
      <c r="F176" s="185">
        <v>2538890.6454807199</v>
      </c>
      <c r="G176" s="185">
        <v>1699798.64659754</v>
      </c>
      <c r="H176" s="185">
        <v>2.4290890628326198E-5</v>
      </c>
      <c r="I176" s="185">
        <v>6.4066005508525405E-5</v>
      </c>
      <c r="J176" s="185">
        <v>0.452884810527584</v>
      </c>
      <c r="K176" s="185">
        <v>11219.515372648901</v>
      </c>
      <c r="L176" s="185">
        <v>3.02925386118211E-3</v>
      </c>
      <c r="M176" s="185">
        <v>175</v>
      </c>
      <c r="N176" s="185">
        <v>2848.0830000000001</v>
      </c>
      <c r="O176" s="22">
        <v>2.8502295699234199E-6</v>
      </c>
      <c r="P176" s="22">
        <v>5.98473400508856E-3</v>
      </c>
      <c r="Q176" s="22">
        <v>1.905E-3</v>
      </c>
      <c r="R176" s="185">
        <v>0.15240000000000001</v>
      </c>
      <c r="S176" s="23">
        <v>6442211.9140625</v>
      </c>
      <c r="T176" s="185">
        <v>474.87307781161599</v>
      </c>
      <c r="U176" s="186">
        <v>539.38771295293895</v>
      </c>
      <c r="V176" s="185">
        <v>0.03</v>
      </c>
      <c r="W176" s="22">
        <v>84687.629140199904</v>
      </c>
      <c r="X176" s="185">
        <v>2.74174892535737E-2</v>
      </c>
      <c r="Y176" s="185">
        <v>6.0392938184881597</v>
      </c>
      <c r="Z176" s="185">
        <v>6.0392938316842102</v>
      </c>
      <c r="AA176" s="185">
        <v>-1.31960531390973E-8</v>
      </c>
      <c r="AB176" s="185">
        <v>7.3259874902453803E-6</v>
      </c>
      <c r="AC176" s="185">
        <v>764.98388724176402</v>
      </c>
      <c r="AD176" s="185">
        <v>2478.8989676378101</v>
      </c>
      <c r="AE176" s="185">
        <v>539.38771295293895</v>
      </c>
      <c r="AF176" s="25">
        <v>0</v>
      </c>
      <c r="AG176" s="185">
        <v>7.4510234510848599E-6</v>
      </c>
      <c r="AH176" s="185">
        <v>49.619312594496101</v>
      </c>
      <c r="AI176" s="185">
        <v>0.29759748347878701</v>
      </c>
      <c r="AJ176" s="185">
        <v>19.3914271293852</v>
      </c>
      <c r="AK176" s="185">
        <v>8.3775878914544997</v>
      </c>
      <c r="AL176" s="185">
        <v>1.5871354414155801</v>
      </c>
      <c r="AM176" s="185">
        <v>626.57723587478699</v>
      </c>
      <c r="AN176" s="185">
        <v>-3.6818505577684799E-8</v>
      </c>
      <c r="AO176" s="185">
        <v>1.2503596083948199E-7</v>
      </c>
      <c r="AP176" s="185">
        <v>2.75374326888323</v>
      </c>
      <c r="AQ176" s="185">
        <v>2.4955567626417699E-5</v>
      </c>
      <c r="AR176" s="185">
        <v>3.7880297059621702E-6</v>
      </c>
      <c r="AS176" s="185">
        <v>9.8584177716440706</v>
      </c>
      <c r="AT176" s="185">
        <v>8.3916284316532792</v>
      </c>
      <c r="AU176" s="185">
        <v>2.4973275035490601</v>
      </c>
      <c r="AV176" s="185">
        <v>0.25641576533417598</v>
      </c>
      <c r="AW176" s="185">
        <v>5.8116354084063104E-3</v>
      </c>
      <c r="AX176" s="185">
        <v>0.25641575657716198</v>
      </c>
      <c r="AY176" s="185">
        <v>8.7570138918024992E-9</v>
      </c>
      <c r="AZ176" s="185">
        <v>839091.99888317997</v>
      </c>
      <c r="BA176" s="185">
        <v>9.0624162057555399E-6</v>
      </c>
      <c r="BB176" s="23">
        <v>6486235.9999197396</v>
      </c>
      <c r="BC176" s="23">
        <v>44024.0858572414</v>
      </c>
      <c r="BD176" s="67">
        <v>0.68336910434664</v>
      </c>
      <c r="BE176" s="23">
        <v>6056812.7999999998</v>
      </c>
      <c r="BF176" s="185">
        <v>1.0708992029470901</v>
      </c>
      <c r="BG176" s="185">
        <v>1</v>
      </c>
      <c r="BH176" s="185">
        <v>-0.182</v>
      </c>
      <c r="BI176" s="185">
        <v>4.5999999999999999E-2</v>
      </c>
      <c r="BJ176" s="185">
        <v>5625</v>
      </c>
      <c r="BK176" s="185">
        <v>1.0050046249620901</v>
      </c>
      <c r="BL176" s="185">
        <v>151.70415802635199</v>
      </c>
      <c r="BM176" s="185">
        <v>6.4862359999197396</v>
      </c>
      <c r="BN176" s="185">
        <v>151.70415802635199</v>
      </c>
      <c r="BO176" s="185">
        <v>1.0050046249620901</v>
      </c>
      <c r="BP176" s="185">
        <v>12477.818920376199</v>
      </c>
      <c r="BQ176" s="185">
        <v>1</v>
      </c>
      <c r="BR176" s="185">
        <v>0.15240000000000001</v>
      </c>
    </row>
    <row r="177" spans="1:70">
      <c r="A177" s="20" t="s">
        <v>3265</v>
      </c>
      <c r="B177" s="185">
        <v>17236893.2329209</v>
      </c>
      <c r="C177" s="185">
        <v>626.57723583796803</v>
      </c>
      <c r="D177" s="185">
        <v>122.583590976701</v>
      </c>
      <c r="E177" s="185">
        <v>560.26337686439001</v>
      </c>
      <c r="F177" s="185">
        <v>2538890.6454807199</v>
      </c>
      <c r="G177" s="185">
        <v>1699798.64659754</v>
      </c>
      <c r="H177" s="185">
        <v>2.4290890628326198E-5</v>
      </c>
      <c r="I177" s="185">
        <v>6.4066005508525405E-5</v>
      </c>
      <c r="J177" s="185">
        <v>0.452884810527584</v>
      </c>
      <c r="K177" s="185">
        <v>11219.515372648901</v>
      </c>
      <c r="L177" s="185">
        <v>3.02925386118211E-3</v>
      </c>
      <c r="M177" s="185">
        <v>176</v>
      </c>
      <c r="N177" s="185">
        <v>2848.0830000000001</v>
      </c>
      <c r="O177" s="22">
        <v>2.8502295699234199E-6</v>
      </c>
      <c r="P177" s="22">
        <v>5.98473400508856E-3</v>
      </c>
      <c r="Q177" s="22">
        <v>1.905E-3</v>
      </c>
      <c r="R177" s="185">
        <v>0.15240000000000001</v>
      </c>
      <c r="S177" s="23">
        <v>4634179.19921875</v>
      </c>
      <c r="T177" s="185">
        <v>551.548441132118</v>
      </c>
      <c r="U177" s="186">
        <v>597.95678413686903</v>
      </c>
      <c r="V177" s="185">
        <v>0.03</v>
      </c>
      <c r="W177" s="22">
        <v>84687.629140199904</v>
      </c>
      <c r="X177" s="185">
        <v>2.74174892535737E-2</v>
      </c>
      <c r="Y177" s="185">
        <v>6.0392938184881597</v>
      </c>
      <c r="Z177" s="185">
        <v>6.0392938316842102</v>
      </c>
      <c r="AA177" s="185">
        <v>-1.31960531390973E-8</v>
      </c>
      <c r="AB177" s="185">
        <v>7.3259874902453803E-6</v>
      </c>
      <c r="AC177" s="185">
        <v>709.68800460609498</v>
      </c>
      <c r="AD177" s="185">
        <v>2478.8989676378101</v>
      </c>
      <c r="AE177" s="185">
        <v>597.95678527431699</v>
      </c>
      <c r="AF177" s="25">
        <v>1.1374478390280299E-6</v>
      </c>
      <c r="AG177" s="185">
        <v>7.4166712282291604E-6</v>
      </c>
      <c r="AH177" s="185">
        <v>49.619312594496101</v>
      </c>
      <c r="AI177" s="185">
        <v>0.29759748347878701</v>
      </c>
      <c r="AJ177" s="185">
        <v>19.302024830410801</v>
      </c>
      <c r="AK177" s="185">
        <v>5.0383859883986597</v>
      </c>
      <c r="AL177" s="185">
        <v>1.5871354414155801</v>
      </c>
      <c r="AM177" s="185">
        <v>626.57723588671195</v>
      </c>
      <c r="AN177" s="185">
        <v>-4.8743913794169202E-8</v>
      </c>
      <c r="AO177" s="185">
        <v>9.0683737983785204E-8</v>
      </c>
      <c r="AP177" s="185">
        <v>2.7413471896824899</v>
      </c>
      <c r="AQ177" s="185">
        <v>2.5181770728666301E-5</v>
      </c>
      <c r="AR177" s="185">
        <v>3.7536774831064698E-6</v>
      </c>
      <c r="AS177" s="185">
        <v>9.7690154726697394</v>
      </c>
      <c r="AT177" s="185">
        <v>8.3460784526177605</v>
      </c>
      <c r="AU177" s="185">
        <v>2.4837719444155799</v>
      </c>
      <c r="AV177" s="185">
        <v>0.257575245266913</v>
      </c>
      <c r="AW177" s="185">
        <v>5.8116354084063104E-3</v>
      </c>
      <c r="AX177" s="185">
        <v>0.25757524124178699</v>
      </c>
      <c r="AY177" s="185">
        <v>4.0251255661871702E-9</v>
      </c>
      <c r="AZ177" s="185">
        <v>839091.99888317997</v>
      </c>
      <c r="BA177" s="185">
        <v>9.1859107899364098E-6</v>
      </c>
      <c r="BB177" s="23">
        <v>4640972.6014938196</v>
      </c>
      <c r="BC177" s="23">
        <v>6793.40227506869</v>
      </c>
      <c r="BD177" s="67">
        <v>0.146593430746354</v>
      </c>
      <c r="BE177" s="23">
        <v>4195604.7</v>
      </c>
      <c r="BF177" s="185">
        <v>1.10615106363424</v>
      </c>
      <c r="BG177" s="185">
        <v>1</v>
      </c>
      <c r="BH177" s="185">
        <v>-5.0000000000000001E-3</v>
      </c>
      <c r="BI177" s="185">
        <v>4.5999999999999999E-2</v>
      </c>
      <c r="BJ177" s="185">
        <v>5625</v>
      </c>
      <c r="BK177" s="185">
        <v>1.03698473045994</v>
      </c>
      <c r="BL177" s="185">
        <v>75.028794705850004</v>
      </c>
      <c r="BM177" s="185">
        <v>4.6409726014938197</v>
      </c>
      <c r="BN177" s="185">
        <v>75.028794705850004</v>
      </c>
      <c r="BO177" s="185">
        <v>1.03698473045994</v>
      </c>
      <c r="BP177" s="185">
        <v>1227.01645854459</v>
      </c>
      <c r="BQ177" s="185">
        <v>1</v>
      </c>
      <c r="BR177" s="185">
        <v>0.15240000000000001</v>
      </c>
    </row>
    <row r="178" spans="1:70">
      <c r="A178" s="20" t="s">
        <v>3266</v>
      </c>
      <c r="B178" s="185">
        <v>17236893.2329209</v>
      </c>
      <c r="C178" s="185">
        <v>626.57723583796803</v>
      </c>
      <c r="D178" s="185">
        <v>122.583590976701</v>
      </c>
      <c r="E178" s="185">
        <v>560.26337686439001</v>
      </c>
      <c r="F178" s="185">
        <v>2538890.6454807199</v>
      </c>
      <c r="G178" s="185">
        <v>1699798.64659754</v>
      </c>
      <c r="H178" s="185">
        <v>2.4290890628326198E-5</v>
      </c>
      <c r="I178" s="185">
        <v>6.4066005508525405E-5</v>
      </c>
      <c r="J178" s="185">
        <v>0.452884810527584</v>
      </c>
      <c r="K178" s="185">
        <v>11219.515372648901</v>
      </c>
      <c r="L178" s="185">
        <v>3.02925386118211E-3</v>
      </c>
      <c r="M178" s="185">
        <v>177</v>
      </c>
      <c r="N178" s="185">
        <v>2875.2076000000002</v>
      </c>
      <c r="O178" s="22">
        <v>2.8502295699234199E-6</v>
      </c>
      <c r="P178" s="22">
        <v>5.98473400508856E-3</v>
      </c>
      <c r="Q178" s="22">
        <v>1.905E-3</v>
      </c>
      <c r="R178" s="185">
        <v>0.15240000000000001</v>
      </c>
      <c r="S178" s="23">
        <v>5529603.41796875</v>
      </c>
      <c r="T178" s="185">
        <v>509.82521111723401</v>
      </c>
      <c r="U178" s="186">
        <v>564.67824556081098</v>
      </c>
      <c r="V178" s="185">
        <v>0.03</v>
      </c>
      <c r="W178" s="22">
        <v>85494.177989154094</v>
      </c>
      <c r="X178" s="185">
        <v>2.73103466117205E-2</v>
      </c>
      <c r="Y178" s="185">
        <v>6.0511287561987697</v>
      </c>
      <c r="Z178" s="185">
        <v>6.0511287704394796</v>
      </c>
      <c r="AA178" s="185">
        <v>-1.4240713497315501E-8</v>
      </c>
      <c r="AB178" s="185">
        <v>7.21661455980452E-6</v>
      </c>
      <c r="AC178" s="185">
        <v>737.69222484820898</v>
      </c>
      <c r="AD178" s="185">
        <v>2497.6130670733201</v>
      </c>
      <c r="AE178" s="185">
        <v>564.67824695995898</v>
      </c>
      <c r="AF178" s="25">
        <v>1.3991473224450599E-6</v>
      </c>
      <c r="AG178" s="185">
        <v>7.3229933324977199E-6</v>
      </c>
      <c r="AH178" s="185">
        <v>50.371328595897701</v>
      </c>
      <c r="AI178" s="185">
        <v>0.29984415386361801</v>
      </c>
      <c r="AJ178" s="185">
        <v>19.202103766233201</v>
      </c>
      <c r="AK178" s="185">
        <v>6.7478170013889498</v>
      </c>
      <c r="AL178" s="185">
        <v>1.5871354414155801</v>
      </c>
      <c r="AM178" s="185">
        <v>626.57723581270102</v>
      </c>
      <c r="AN178" s="185">
        <v>2.5267013370466901E-8</v>
      </c>
      <c r="AO178" s="185">
        <v>1.06378772693203E-7</v>
      </c>
      <c r="AP178" s="185">
        <v>2.7562595199914202</v>
      </c>
      <c r="AQ178" s="185">
        <v>2.4910023430743599E-5</v>
      </c>
      <c r="AR178" s="185">
        <v>3.7146860525954599E-6</v>
      </c>
      <c r="AS178" s="185">
        <v>9.7405232808791808</v>
      </c>
      <c r="AT178" s="185">
        <v>8.3314742057378606</v>
      </c>
      <c r="AU178" s="185">
        <v>2.4981438336560302</v>
      </c>
      <c r="AV178" s="185">
        <v>0.258115686335394</v>
      </c>
      <c r="AW178" s="185">
        <v>5.7248709147298396E-3</v>
      </c>
      <c r="AX178" s="185">
        <v>0.25811567639647998</v>
      </c>
      <c r="AY178" s="185">
        <v>9.9389143581873896E-9</v>
      </c>
      <c r="AZ178" s="185">
        <v>839091.99888317997</v>
      </c>
      <c r="BA178" s="185">
        <v>9.0376190086850608E-6</v>
      </c>
      <c r="BB178" s="23">
        <v>5533536.268371</v>
      </c>
      <c r="BC178" s="23">
        <v>3932.8504022490201</v>
      </c>
      <c r="BD178" s="67">
        <v>7.1123552721141098E-2</v>
      </c>
      <c r="BE178" s="23">
        <v>5078889.9000000004</v>
      </c>
      <c r="BF178" s="185">
        <v>1.0895168781609099</v>
      </c>
      <c r="BG178" s="185">
        <v>1</v>
      </c>
      <c r="BH178" s="185">
        <v>-0.13100000000000001</v>
      </c>
      <c r="BI178" s="185">
        <v>4.5999999999999999E-2</v>
      </c>
      <c r="BJ178" s="185">
        <v>5625</v>
      </c>
      <c r="BK178" s="185">
        <v>1.0161412003672099</v>
      </c>
      <c r="BL178" s="185">
        <v>116.752024720734</v>
      </c>
      <c r="BM178" s="185">
        <v>5.5335362683709999</v>
      </c>
      <c r="BN178" s="185">
        <v>116.752024720734</v>
      </c>
      <c r="BO178" s="185">
        <v>1.0161412003672099</v>
      </c>
      <c r="BP178" s="185">
        <v>5890.87329873217</v>
      </c>
      <c r="BQ178" s="185">
        <v>1</v>
      </c>
      <c r="BR178" s="185">
        <v>0.15240000000000001</v>
      </c>
    </row>
    <row r="179" spans="1:70">
      <c r="A179" s="20" t="s">
        <v>3267</v>
      </c>
      <c r="B179" s="185">
        <v>17236893.2329209</v>
      </c>
      <c r="C179" s="185">
        <v>626.57723583796803</v>
      </c>
      <c r="D179" s="185">
        <v>122.583590976701</v>
      </c>
      <c r="E179" s="185">
        <v>560.26337686439001</v>
      </c>
      <c r="F179" s="185">
        <v>2538890.6454807199</v>
      </c>
      <c r="G179" s="185">
        <v>1699798.64659754</v>
      </c>
      <c r="H179" s="185">
        <v>2.4290890628326198E-5</v>
      </c>
      <c r="I179" s="185">
        <v>6.4066005508525405E-5</v>
      </c>
      <c r="J179" s="185">
        <v>0.452884810527584</v>
      </c>
      <c r="K179" s="185">
        <v>11219.515372648901</v>
      </c>
      <c r="L179" s="185">
        <v>3.02925386118211E-3</v>
      </c>
      <c r="M179" s="185">
        <v>178</v>
      </c>
      <c r="N179" s="185">
        <v>2888.7698999999998</v>
      </c>
      <c r="O179" s="22">
        <v>2.8502295699234199E-6</v>
      </c>
      <c r="P179" s="22">
        <v>5.98473400508856E-3</v>
      </c>
      <c r="Q179" s="22">
        <v>1.905E-3</v>
      </c>
      <c r="R179" s="185">
        <v>0.15240000000000001</v>
      </c>
      <c r="S179" s="23">
        <v>6474169.921875</v>
      </c>
      <c r="T179" s="185">
        <v>475.39939134230099</v>
      </c>
      <c r="U179" s="186">
        <v>539.32090108283501</v>
      </c>
      <c r="V179" s="185">
        <v>0.03</v>
      </c>
      <c r="W179" s="22">
        <v>85897.452413631298</v>
      </c>
      <c r="X179" s="185">
        <v>2.7257390800543999E-2</v>
      </c>
      <c r="Y179" s="185">
        <v>6.0570039873577297</v>
      </c>
      <c r="Z179" s="185">
        <v>6.0570039906741799</v>
      </c>
      <c r="AA179" s="185">
        <v>-3.31644756101923E-9</v>
      </c>
      <c r="AB179" s="185">
        <v>7.1629011260640303E-6</v>
      </c>
      <c r="AC179" s="185">
        <v>763.55942311358103</v>
      </c>
      <c r="AD179" s="185">
        <v>2506.9601743329799</v>
      </c>
      <c r="AE179" s="185">
        <v>539.32090108283398</v>
      </c>
      <c r="AF179" s="25">
        <v>0</v>
      </c>
      <c r="AG179" s="185">
        <v>7.2870045184418102E-6</v>
      </c>
      <c r="AH179" s="185">
        <v>50.749055018940403</v>
      </c>
      <c r="AI179" s="185">
        <v>0.30096629544122799</v>
      </c>
      <c r="AJ179" s="185">
        <v>19.179244218286701</v>
      </c>
      <c r="AK179" s="185">
        <v>8.3220173215736608</v>
      </c>
      <c r="AL179" s="185">
        <v>1.5871354414155801</v>
      </c>
      <c r="AM179" s="185">
        <v>626.57723579071796</v>
      </c>
      <c r="AN179" s="185">
        <v>4.7250182433344903E-8</v>
      </c>
      <c r="AO179" s="185">
        <v>1.2410339237778001E-7</v>
      </c>
      <c r="AP179" s="185">
        <v>2.7674446638922601</v>
      </c>
      <c r="AQ179" s="185">
        <v>2.47090733279427E-5</v>
      </c>
      <c r="AR179" s="185">
        <v>3.70555395540979E-6</v>
      </c>
      <c r="AS179" s="185">
        <v>9.7529408819468593</v>
      </c>
      <c r="AT179" s="185">
        <v>8.3378443422326303</v>
      </c>
      <c r="AU179" s="185">
        <v>2.5094101236473501</v>
      </c>
      <c r="AV179" s="185">
        <v>0.25803454024490302</v>
      </c>
      <c r="AW179" s="185">
        <v>5.6822605644052003E-3</v>
      </c>
      <c r="AX179" s="185">
        <v>0.258034525816562</v>
      </c>
      <c r="AY179" s="185">
        <v>1.4428340910921399E-8</v>
      </c>
      <c r="AZ179" s="185">
        <v>839091.99888317997</v>
      </c>
      <c r="BA179" s="185">
        <v>8.9284796369481005E-6</v>
      </c>
      <c r="BB179" s="23">
        <v>6534433.6892452501</v>
      </c>
      <c r="BC179" s="23">
        <v>60263.767370254704</v>
      </c>
      <c r="BD179" s="67">
        <v>0.93083388445883697</v>
      </c>
      <c r="BE179" s="23">
        <v>5993721</v>
      </c>
      <c r="BF179" s="185">
        <v>1.0902131896438401</v>
      </c>
      <c r="BG179" s="185">
        <v>1</v>
      </c>
      <c r="BH179" s="185">
        <v>-0.19900000000000001</v>
      </c>
      <c r="BI179" s="185">
        <v>4.5999999999999999E-2</v>
      </c>
      <c r="BJ179" s="185">
        <v>5625</v>
      </c>
      <c r="BK179" s="185">
        <v>1.0051100891190301</v>
      </c>
      <c r="BL179" s="185">
        <v>151.17784449566699</v>
      </c>
      <c r="BM179" s="185">
        <v>6.5344336892452501</v>
      </c>
      <c r="BN179" s="185">
        <v>151.17784449566699</v>
      </c>
      <c r="BO179" s="185">
        <v>1.0051100891190301</v>
      </c>
      <c r="BP179" s="185">
        <v>12360.5131067027</v>
      </c>
      <c r="BQ179" s="185">
        <v>1</v>
      </c>
      <c r="BR179" s="185">
        <v>0.15240000000000001</v>
      </c>
    </row>
    <row r="180" spans="1:70">
      <c r="A180" s="20" t="s">
        <v>3268</v>
      </c>
      <c r="B180" s="185">
        <v>17236893.2329209</v>
      </c>
      <c r="C180" s="185">
        <v>626.57723583796803</v>
      </c>
      <c r="D180" s="185">
        <v>122.583590976701</v>
      </c>
      <c r="E180" s="185">
        <v>560.26337686439001</v>
      </c>
      <c r="F180" s="185">
        <v>2538890.6454807199</v>
      </c>
      <c r="G180" s="185">
        <v>1699798.64659754</v>
      </c>
      <c r="H180" s="185">
        <v>2.4290890628326198E-5</v>
      </c>
      <c r="I180" s="185">
        <v>6.4066005508525405E-5</v>
      </c>
      <c r="J180" s="185">
        <v>0.452884810527584</v>
      </c>
      <c r="K180" s="185">
        <v>11219.515372648901</v>
      </c>
      <c r="L180" s="185">
        <v>3.02925386118211E-3</v>
      </c>
      <c r="M180" s="185">
        <v>179</v>
      </c>
      <c r="N180" s="185">
        <v>2888.7698999999998</v>
      </c>
      <c r="O180" s="22">
        <v>2.8502295699234199E-6</v>
      </c>
      <c r="P180" s="22">
        <v>5.98473400508856E-3</v>
      </c>
      <c r="Q180" s="22">
        <v>1.905E-3</v>
      </c>
      <c r="R180" s="185">
        <v>0.15240000000000001</v>
      </c>
      <c r="S180" s="23">
        <v>5543269.78515625</v>
      </c>
      <c r="T180" s="185">
        <v>509.82521111723401</v>
      </c>
      <c r="U180" s="186">
        <v>564.55565190610503</v>
      </c>
      <c r="V180" s="185">
        <v>0.03</v>
      </c>
      <c r="W180" s="22">
        <v>85897.452413631298</v>
      </c>
      <c r="X180" s="185">
        <v>2.7257390800543999E-2</v>
      </c>
      <c r="Y180" s="185">
        <v>6.0570039873577297</v>
      </c>
      <c r="Z180" s="185">
        <v>6.0570039906741799</v>
      </c>
      <c r="AA180" s="185">
        <v>-3.31644756101923E-9</v>
      </c>
      <c r="AB180" s="185">
        <v>7.1629011260640303E-6</v>
      </c>
      <c r="AC180" s="185">
        <v>737.42972364780496</v>
      </c>
      <c r="AD180" s="185">
        <v>2506.9601743329799</v>
      </c>
      <c r="AE180" s="185">
        <v>564.55565190610503</v>
      </c>
      <c r="AF180" s="25">
        <v>0</v>
      </c>
      <c r="AG180" s="185">
        <v>7.2688412724564902E-6</v>
      </c>
      <c r="AH180" s="185">
        <v>50.749055018940403</v>
      </c>
      <c r="AI180" s="185">
        <v>0.30096629544122799</v>
      </c>
      <c r="AJ180" s="185">
        <v>19.131438932909401</v>
      </c>
      <c r="AK180" s="185">
        <v>6.7402272580062004</v>
      </c>
      <c r="AL180" s="185">
        <v>1.5871354414155801</v>
      </c>
      <c r="AM180" s="185">
        <v>626.57723579175604</v>
      </c>
      <c r="AN180" s="185">
        <v>4.6211880544433397E-8</v>
      </c>
      <c r="AO180" s="185">
        <v>1.05940146392461E-7</v>
      </c>
      <c r="AP180" s="185">
        <v>2.7606824491662501</v>
      </c>
      <c r="AQ180" s="185">
        <v>2.4830269953326099E-5</v>
      </c>
      <c r="AR180" s="185">
        <v>3.6873907094244699E-6</v>
      </c>
      <c r="AS180" s="185">
        <v>9.7051355965696295</v>
      </c>
      <c r="AT180" s="185">
        <v>8.3132759417459692</v>
      </c>
      <c r="AU180" s="185">
        <v>2.5020158631679701</v>
      </c>
      <c r="AV180" s="185">
        <v>0.25866658599827902</v>
      </c>
      <c r="AW180" s="185">
        <v>5.6822605644052003E-3</v>
      </c>
      <c r="AX180" s="185">
        <v>0.25866657419678102</v>
      </c>
      <c r="AY180" s="185">
        <v>1.1801497612484701E-8</v>
      </c>
      <c r="AZ180" s="185">
        <v>839091.99888317997</v>
      </c>
      <c r="BA180" s="185">
        <v>8.9942506646590503E-6</v>
      </c>
      <c r="BB180" s="23">
        <v>5537291.6218353696</v>
      </c>
      <c r="BC180" s="23">
        <v>-5978.1633208831799</v>
      </c>
      <c r="BD180" s="67">
        <v>-0.107845433337765</v>
      </c>
      <c r="BE180" s="23">
        <v>5078889.9000000004</v>
      </c>
      <c r="BF180" s="185">
        <v>1.0902562825461899</v>
      </c>
      <c r="BG180" s="185">
        <v>1</v>
      </c>
      <c r="BH180" s="185">
        <v>-0.13500000000000001</v>
      </c>
      <c r="BI180" s="185">
        <v>4.5999999999999999E-2</v>
      </c>
      <c r="BJ180" s="185">
        <v>5625</v>
      </c>
      <c r="BK180" s="185">
        <v>1.0161412003672099</v>
      </c>
      <c r="BL180" s="185">
        <v>116.752024720734</v>
      </c>
      <c r="BM180" s="185">
        <v>5.5372916218353696</v>
      </c>
      <c r="BN180" s="185">
        <v>116.752024720734</v>
      </c>
      <c r="BO180" s="185">
        <v>1.0161412003672099</v>
      </c>
      <c r="BP180" s="185">
        <v>5890.87329873217</v>
      </c>
      <c r="BQ180" s="185">
        <v>1</v>
      </c>
      <c r="BR180" s="185">
        <v>0.15240000000000001</v>
      </c>
    </row>
    <row r="181" spans="1:70">
      <c r="A181" s="20" t="s">
        <v>3269</v>
      </c>
      <c r="B181" s="185">
        <v>17236893.2329209</v>
      </c>
      <c r="C181" s="185">
        <v>626.57723583796803</v>
      </c>
      <c r="D181" s="185">
        <v>122.583590976701</v>
      </c>
      <c r="E181" s="185">
        <v>560.26337686439001</v>
      </c>
      <c r="F181" s="185">
        <v>2538890.6454807199</v>
      </c>
      <c r="G181" s="185">
        <v>1699798.64659754</v>
      </c>
      <c r="H181" s="185">
        <v>2.4290890628326198E-5</v>
      </c>
      <c r="I181" s="185">
        <v>6.4066005508525405E-5</v>
      </c>
      <c r="J181" s="185">
        <v>0.452884810527584</v>
      </c>
      <c r="K181" s="185">
        <v>11219.515372648901</v>
      </c>
      <c r="L181" s="185">
        <v>3.02925386118211E-3</v>
      </c>
      <c r="M181" s="185">
        <v>180</v>
      </c>
      <c r="N181" s="185">
        <v>3444.8242</v>
      </c>
      <c r="O181" s="22">
        <v>2.8502295699234199E-6</v>
      </c>
      <c r="P181" s="22">
        <v>5.98473400508856E-3</v>
      </c>
      <c r="Q181" s="22">
        <v>1.905E-3</v>
      </c>
      <c r="R181" s="185">
        <v>0.15240000000000001</v>
      </c>
      <c r="S181" s="23">
        <v>5062207.03125</v>
      </c>
      <c r="T181" s="185">
        <v>554.36509768241604</v>
      </c>
      <c r="U181" s="186">
        <v>596.27809500699698</v>
      </c>
      <c r="V181" s="185">
        <v>0.03</v>
      </c>
      <c r="W181" s="22">
        <v>102431.70381719399</v>
      </c>
      <c r="X181" s="185">
        <v>2.5384208624571501E-2</v>
      </c>
      <c r="Y181" s="185">
        <v>6.2765094318285302</v>
      </c>
      <c r="Z181" s="185">
        <v>6.2765094327444402</v>
      </c>
      <c r="AA181" s="185">
        <v>-9.1590290907106495E-10</v>
      </c>
      <c r="AB181" s="185">
        <v>5.4088057229598899E-6</v>
      </c>
      <c r="AC181" s="185">
        <v>700.45503690084502</v>
      </c>
      <c r="AD181" s="185">
        <v>2884.9694708627599</v>
      </c>
      <c r="AE181" s="185">
        <v>596.27809500699698</v>
      </c>
      <c r="AF181" s="25">
        <v>0</v>
      </c>
      <c r="AG181" s="185">
        <v>5.4903951384150503E-6</v>
      </c>
      <c r="AH181" s="185">
        <v>67.207158467309</v>
      </c>
      <c r="AI181" s="185">
        <v>0.34634717495567102</v>
      </c>
      <c r="AJ181" s="185">
        <v>16.6295247845677</v>
      </c>
      <c r="AK181" s="185">
        <v>4.7162665282208902</v>
      </c>
      <c r="AL181" s="185">
        <v>1.5871354414155801</v>
      </c>
      <c r="AM181" s="185">
        <v>626.577235867426</v>
      </c>
      <c r="AN181" s="185">
        <v>-2.9458419703587401E-8</v>
      </c>
      <c r="AO181" s="185">
        <v>8.1589415455162895E-8</v>
      </c>
      <c r="AP181" s="185">
        <v>2.9186202787625701</v>
      </c>
      <c r="AQ181" s="185">
        <v>2.2215656844290002E-5</v>
      </c>
      <c r="AR181" s="185">
        <v>2.78599227693511E-6</v>
      </c>
      <c r="AS181" s="185">
        <v>8.4383230078920803</v>
      </c>
      <c r="AT181" s="185">
        <v>7.6139179655893399</v>
      </c>
      <c r="AU181" s="185">
        <v>2.6370589777261002</v>
      </c>
      <c r="AV181" s="185">
        <v>0.28156130103646898</v>
      </c>
      <c r="AW181" s="185">
        <v>4.2907535535105703E-3</v>
      </c>
      <c r="AX181" s="185">
        <v>0.28156129684595099</v>
      </c>
      <c r="AY181" s="185">
        <v>4.1905185432788999E-9</v>
      </c>
      <c r="AZ181" s="185">
        <v>839091.99888317997</v>
      </c>
      <c r="BA181" s="185">
        <v>7.61169824178326E-6</v>
      </c>
      <c r="BB181" s="23">
        <v>5039112.7216318399</v>
      </c>
      <c r="BC181" s="23">
        <v>-23094.3096181611</v>
      </c>
      <c r="BD181" s="67">
        <v>-0.456210294750794</v>
      </c>
      <c r="BE181" s="23">
        <v>4921160.4000000004</v>
      </c>
      <c r="BF181" s="185">
        <v>1.02396839607826</v>
      </c>
      <c r="BG181" s="185">
        <v>1</v>
      </c>
      <c r="BH181" s="185">
        <v>-5.0000000000000001E-3</v>
      </c>
      <c r="BI181" s="185">
        <v>4.5999999999999999E-2</v>
      </c>
      <c r="BJ181" s="185">
        <v>5625</v>
      </c>
      <c r="BK181" s="185">
        <v>1.03825121371158</v>
      </c>
      <c r="BL181" s="185">
        <v>72.212138155551997</v>
      </c>
      <c r="BM181" s="185">
        <v>5.0391127216318399</v>
      </c>
      <c r="BN181" s="185">
        <v>72.212138155551997</v>
      </c>
      <c r="BO181" s="185">
        <v>1.03825121371158</v>
      </c>
      <c r="BP181" s="185">
        <v>1037.62184455237</v>
      </c>
      <c r="BQ181" s="185">
        <v>1</v>
      </c>
      <c r="BR181" s="185">
        <v>0.15240000000000001</v>
      </c>
    </row>
    <row r="182" spans="1:70">
      <c r="A182" s="20" t="s">
        <v>3270</v>
      </c>
      <c r="B182" s="185">
        <v>17236893.2329209</v>
      </c>
      <c r="C182" s="185">
        <v>626.57723583796803</v>
      </c>
      <c r="D182" s="185">
        <v>122.583590976701</v>
      </c>
      <c r="E182" s="185">
        <v>560.26337686439001</v>
      </c>
      <c r="F182" s="185">
        <v>2538890.6454807199</v>
      </c>
      <c r="G182" s="185">
        <v>1699798.64659754</v>
      </c>
      <c r="H182" s="185">
        <v>2.4290890628326198E-5</v>
      </c>
      <c r="I182" s="185">
        <v>6.4066005508525405E-5</v>
      </c>
      <c r="J182" s="185">
        <v>0.452884810527584</v>
      </c>
      <c r="K182" s="185">
        <v>11219.515372648901</v>
      </c>
      <c r="L182" s="185">
        <v>3.02925386118211E-3</v>
      </c>
      <c r="M182" s="185">
        <v>181</v>
      </c>
      <c r="N182" s="185">
        <v>3580.4472000000001</v>
      </c>
      <c r="O182" s="22">
        <v>2.8502295699234199E-6</v>
      </c>
      <c r="P182" s="22">
        <v>5.98473400508856E-3</v>
      </c>
      <c r="Q182" s="22">
        <v>1.905E-3</v>
      </c>
      <c r="R182" s="185">
        <v>0.15240000000000001</v>
      </c>
      <c r="S182" s="23">
        <v>5443450.48828125</v>
      </c>
      <c r="T182" s="185">
        <v>542.68385368854695</v>
      </c>
      <c r="U182" s="186">
        <v>586.046211001144</v>
      </c>
      <c r="V182" s="185">
        <v>0.03</v>
      </c>
      <c r="W182" s="22">
        <v>106464.448061966</v>
      </c>
      <c r="X182" s="185">
        <v>2.4999929916971499E-2</v>
      </c>
      <c r="Y182" s="185">
        <v>6.3245641852352197</v>
      </c>
      <c r="Z182" s="185">
        <v>6.3245642254802004</v>
      </c>
      <c r="AA182" s="185">
        <v>-4.0244978016801302E-8</v>
      </c>
      <c r="AB182" s="185">
        <v>5.0837688903806498E-6</v>
      </c>
      <c r="AC182" s="185">
        <v>706.39515820776398</v>
      </c>
      <c r="AD182" s="185">
        <v>2975.76761714448</v>
      </c>
      <c r="AE182" s="185">
        <v>586.046211001144</v>
      </c>
      <c r="AF182" s="25">
        <v>0</v>
      </c>
      <c r="AG182" s="185">
        <v>5.1684792745068803E-6</v>
      </c>
      <c r="AH182" s="185">
        <v>71.504128370130402</v>
      </c>
      <c r="AI182" s="185">
        <v>0.35724769982205101</v>
      </c>
      <c r="AJ182" s="185">
        <v>16.147184519643002</v>
      </c>
      <c r="AK182" s="185">
        <v>5.1500185018735696</v>
      </c>
      <c r="AL182" s="185">
        <v>1.5871354414155801</v>
      </c>
      <c r="AM182" s="185">
        <v>626.57723579754895</v>
      </c>
      <c r="AN182" s="185">
        <v>4.04186266678153E-8</v>
      </c>
      <c r="AO182" s="185">
        <v>8.4710384126232194E-8</v>
      </c>
      <c r="AP182" s="185">
        <v>2.9568374948447298</v>
      </c>
      <c r="AQ182" s="185">
        <v>2.1645092008712302E-5</v>
      </c>
      <c r="AR182" s="185">
        <v>2.6265948293165601E-6</v>
      </c>
      <c r="AS182" s="185">
        <v>8.2059168886502203</v>
      </c>
      <c r="AT182" s="185">
        <v>7.4742773292453197</v>
      </c>
      <c r="AU182" s="185">
        <v>2.6701683837049899</v>
      </c>
      <c r="AV182" s="185">
        <v>0.28666911113973798</v>
      </c>
      <c r="AW182" s="185">
        <v>4.0329049607073604E-3</v>
      </c>
      <c r="AX182" s="185">
        <v>0.28666910292929199</v>
      </c>
      <c r="AY182" s="185">
        <v>8.2104457121978702E-9</v>
      </c>
      <c r="AZ182" s="185">
        <v>839091.99888317997</v>
      </c>
      <c r="BA182" s="185">
        <v>7.3203522501492502E-6</v>
      </c>
      <c r="BB182" s="23">
        <v>5440095.0281283204</v>
      </c>
      <c r="BC182" s="23">
        <v>-3355.4601529296501</v>
      </c>
      <c r="BD182" s="67">
        <v>-6.1642154367957197E-2</v>
      </c>
      <c r="BE182" s="23">
        <v>5394348.9000000004</v>
      </c>
      <c r="BF182" s="185">
        <v>1.00848037992654</v>
      </c>
      <c r="BG182" s="185">
        <v>1</v>
      </c>
      <c r="BH182" s="185">
        <v>-4.4999999999999998E-2</v>
      </c>
      <c r="BI182" s="185">
        <v>4.5999999999999999E-2</v>
      </c>
      <c r="BJ182" s="185">
        <v>5625</v>
      </c>
      <c r="BK182" s="185">
        <v>1.0326592974042199</v>
      </c>
      <c r="BL182" s="185">
        <v>83.8933821494211</v>
      </c>
      <c r="BM182" s="185">
        <v>5.4400950281283196</v>
      </c>
      <c r="BN182" s="185">
        <v>83.8933821494211</v>
      </c>
      <c r="BO182" s="185">
        <v>1.0326592974042199</v>
      </c>
      <c r="BP182" s="185">
        <v>1926.62899651512</v>
      </c>
      <c r="BQ182" s="185">
        <v>1</v>
      </c>
      <c r="BR182" s="185">
        <v>0.15240000000000001</v>
      </c>
    </row>
    <row r="183" spans="1:70">
      <c r="A183" s="20" t="s">
        <v>3271</v>
      </c>
      <c r="B183" s="185">
        <v>17236893.2329209</v>
      </c>
      <c r="C183" s="185">
        <v>626.57723583796803</v>
      </c>
      <c r="D183" s="185">
        <v>122.583590976701</v>
      </c>
      <c r="E183" s="185">
        <v>560.26337686439001</v>
      </c>
      <c r="F183" s="185">
        <v>2538890.6454807199</v>
      </c>
      <c r="G183" s="185">
        <v>1699798.64659754</v>
      </c>
      <c r="H183" s="185">
        <v>2.4290890628326198E-5</v>
      </c>
      <c r="I183" s="185">
        <v>6.4066005508525405E-5</v>
      </c>
      <c r="J183" s="185">
        <v>0.452884810527584</v>
      </c>
      <c r="K183" s="185">
        <v>11219.515372648901</v>
      </c>
      <c r="L183" s="185">
        <v>3.02925386118211E-3</v>
      </c>
      <c r="M183" s="185">
        <v>182</v>
      </c>
      <c r="N183" s="185">
        <v>3607.5718000000002</v>
      </c>
      <c r="O183" s="22">
        <v>2.8502295699234199E-6</v>
      </c>
      <c r="P183" s="22">
        <v>5.98473400508856E-3</v>
      </c>
      <c r="Q183" s="22">
        <v>1.905E-3</v>
      </c>
      <c r="R183" s="185">
        <v>0.15240000000000001</v>
      </c>
      <c r="S183" s="23">
        <v>5400671.38671875</v>
      </c>
      <c r="T183" s="185">
        <v>545.51979880609497</v>
      </c>
      <c r="U183" s="186">
        <v>588.21790859724297</v>
      </c>
      <c r="V183" s="185">
        <v>0.03</v>
      </c>
      <c r="W183" s="22">
        <v>107270.99691092</v>
      </c>
      <c r="X183" s="185">
        <v>2.49258812093941E-2</v>
      </c>
      <c r="Y183" s="185">
        <v>6.33395158653222</v>
      </c>
      <c r="Z183" s="185">
        <v>6.3339516227232</v>
      </c>
      <c r="AA183" s="185">
        <v>-3.6190980878814103E-8</v>
      </c>
      <c r="AB183" s="185">
        <v>5.0224850177624702E-6</v>
      </c>
      <c r="AC183" s="185">
        <v>704.36365343775799</v>
      </c>
      <c r="AD183" s="185">
        <v>2993.8675842437601</v>
      </c>
      <c r="AE183" s="185">
        <v>588.21790967645495</v>
      </c>
      <c r="AF183" s="25">
        <v>1.0792124385261599E-6</v>
      </c>
      <c r="AG183" s="185">
        <v>5.1061160009012004E-6</v>
      </c>
      <c r="AH183" s="185">
        <v>72.376614774611696</v>
      </c>
      <c r="AI183" s="185">
        <v>0.35942064221708903</v>
      </c>
      <c r="AJ183" s="185">
        <v>16.049380762715501</v>
      </c>
      <c r="AK183" s="185">
        <v>5.0300803754034602</v>
      </c>
      <c r="AL183" s="185">
        <v>1.5871354414155801</v>
      </c>
      <c r="AM183" s="185">
        <v>626.57723577822003</v>
      </c>
      <c r="AN183" s="185">
        <v>5.9748231251433E-8</v>
      </c>
      <c r="AO183" s="185">
        <v>8.36309831387311E-8</v>
      </c>
      <c r="AP183" s="185">
        <v>2.9632592751398299</v>
      </c>
      <c r="AQ183" s="185">
        <v>2.15513780292013E-5</v>
      </c>
      <c r="AR183" s="185">
        <v>2.59487349201997E-6</v>
      </c>
      <c r="AS183" s="185">
        <v>8.1561234991831899</v>
      </c>
      <c r="AT183" s="185">
        <v>7.4438449736200099</v>
      </c>
      <c r="AU183" s="185">
        <v>2.6754715409829499</v>
      </c>
      <c r="AV183" s="185">
        <v>0.28778773415687597</v>
      </c>
      <c r="AW183" s="185">
        <v>3.9842890540399897E-3</v>
      </c>
      <c r="AX183" s="185">
        <v>0.287787725193908</v>
      </c>
      <c r="AY183" s="185">
        <v>8.9629679789204902E-9</v>
      </c>
      <c r="AZ183" s="185">
        <v>839091.99888317997</v>
      </c>
      <c r="BA183" s="185">
        <v>7.2728627595991796E-6</v>
      </c>
      <c r="BB183" s="23">
        <v>5405845.43733194</v>
      </c>
      <c r="BC183" s="23">
        <v>5174.0506131853899</v>
      </c>
      <c r="BD183" s="67">
        <v>9.5803840720791497E-2</v>
      </c>
      <c r="BE183" s="23">
        <v>4984252.2</v>
      </c>
      <c r="BF183" s="185">
        <v>1.08458505316644</v>
      </c>
      <c r="BG183" s="185">
        <v>1</v>
      </c>
      <c r="BH183" s="185">
        <v>-7.5999999999999998E-2</v>
      </c>
      <c r="BI183" s="185">
        <v>4.5999999999999999E-2</v>
      </c>
      <c r="BJ183" s="185">
        <v>5625</v>
      </c>
      <c r="BK183" s="185">
        <v>1.03408846513629</v>
      </c>
      <c r="BL183" s="185">
        <v>81.057437031873107</v>
      </c>
      <c r="BM183" s="185">
        <v>5.4058454373319398</v>
      </c>
      <c r="BN183" s="185">
        <v>81.057437031873107</v>
      </c>
      <c r="BO183" s="185">
        <v>1.03408846513629</v>
      </c>
      <c r="BP183" s="185">
        <v>1685.71313562622</v>
      </c>
      <c r="BQ183" s="185">
        <v>1</v>
      </c>
      <c r="BR183" s="185">
        <v>0.15240000000000001</v>
      </c>
    </row>
    <row r="184" spans="1:70">
      <c r="A184" s="20" t="s">
        <v>3272</v>
      </c>
      <c r="B184" s="185">
        <v>17236893.2329209</v>
      </c>
      <c r="C184" s="185">
        <v>626.57723583796803</v>
      </c>
      <c r="D184" s="185">
        <v>122.583590976701</v>
      </c>
      <c r="E184" s="185">
        <v>560.26337686439001</v>
      </c>
      <c r="F184" s="185">
        <v>2538890.6454807199</v>
      </c>
      <c r="G184" s="185">
        <v>1699798.64659754</v>
      </c>
      <c r="H184" s="185">
        <v>2.4290890628326198E-5</v>
      </c>
      <c r="I184" s="185">
        <v>6.4066005508525405E-5</v>
      </c>
      <c r="J184" s="185">
        <v>0.452884810527584</v>
      </c>
      <c r="K184" s="185">
        <v>11219.515372648901</v>
      </c>
      <c r="L184" s="185">
        <v>3.02925386118211E-3</v>
      </c>
      <c r="M184" s="185">
        <v>183</v>
      </c>
      <c r="N184" s="185">
        <v>3621.1341000000002</v>
      </c>
      <c r="O184" s="22">
        <v>2.8502295699234199E-6</v>
      </c>
      <c r="P184" s="22">
        <v>5.98473400508856E-3</v>
      </c>
      <c r="Q184" s="22">
        <v>1.905E-3</v>
      </c>
      <c r="R184" s="185">
        <v>0.15240000000000001</v>
      </c>
      <c r="S184" s="23">
        <v>5237976.07421875</v>
      </c>
      <c r="T184" s="185">
        <v>552.84412708824402</v>
      </c>
      <c r="U184" s="186">
        <v>594.10085515285596</v>
      </c>
      <c r="V184" s="185">
        <v>0.03</v>
      </c>
      <c r="W184" s="22">
        <v>107674.271335397</v>
      </c>
      <c r="X184" s="185">
        <v>2.4889192575288498E-2</v>
      </c>
      <c r="Y184" s="185">
        <v>6.3386182396680697</v>
      </c>
      <c r="Z184" s="185">
        <v>6.3386182738389296</v>
      </c>
      <c r="AA184" s="185">
        <v>-3.4170855478521402E-8</v>
      </c>
      <c r="AB184" s="185">
        <v>4.9922820455158096E-6</v>
      </c>
      <c r="AC184" s="185">
        <v>699.62063065492305</v>
      </c>
      <c r="AD184" s="185">
        <v>3002.91027719972</v>
      </c>
      <c r="AE184" s="185">
        <v>594.10085618649498</v>
      </c>
      <c r="AF184" s="25">
        <v>1.03363890957553E-6</v>
      </c>
      <c r="AG184" s="185">
        <v>5.0736802645005404E-6</v>
      </c>
      <c r="AH184" s="185">
        <v>72.814488449899798</v>
      </c>
      <c r="AI184" s="185">
        <v>0.36050623816218302</v>
      </c>
      <c r="AJ184" s="185">
        <v>15.995597490282501</v>
      </c>
      <c r="AK184" s="185">
        <v>4.7291740229498496</v>
      </c>
      <c r="AL184" s="185">
        <v>1.5871354414155801</v>
      </c>
      <c r="AM184" s="185">
        <v>626.57723577797003</v>
      </c>
      <c r="AN184" s="185">
        <v>5.9998342294420595E-8</v>
      </c>
      <c r="AO184" s="185">
        <v>8.1398218984730695E-8</v>
      </c>
      <c r="AP184" s="185">
        <v>2.9653595857809201</v>
      </c>
      <c r="AQ184" s="185">
        <v>2.15208599370437E-5</v>
      </c>
      <c r="AR184" s="185">
        <v>2.5775392417426402E-6</v>
      </c>
      <c r="AS184" s="185">
        <v>8.1261092692016206</v>
      </c>
      <c r="AT184" s="185">
        <v>7.42541122168626</v>
      </c>
      <c r="AU184" s="185">
        <v>2.6769070663373702</v>
      </c>
      <c r="AV184" s="185">
        <v>0.28845251944355299</v>
      </c>
      <c r="AW184" s="185">
        <v>3.9603293266746997E-3</v>
      </c>
      <c r="AX184" s="185">
        <v>0.28845251019802898</v>
      </c>
      <c r="AY184" s="185">
        <v>9.2455235689570292E-9</v>
      </c>
      <c r="AZ184" s="185">
        <v>839091.99888317997</v>
      </c>
      <c r="BA184" s="185">
        <v>7.2574199905595E-6</v>
      </c>
      <c r="BB184" s="23">
        <v>5272716.9764534403</v>
      </c>
      <c r="BC184" s="23">
        <v>34740.902234692097</v>
      </c>
      <c r="BD184" s="67">
        <v>0.66325049489413301</v>
      </c>
      <c r="BE184" s="23">
        <v>5110435.8</v>
      </c>
      <c r="BF184" s="185">
        <v>1.0317548606037601</v>
      </c>
      <c r="BG184" s="185">
        <v>1</v>
      </c>
      <c r="BH184" s="185">
        <v>-2.1000000000000001E-2</v>
      </c>
      <c r="BI184" s="185">
        <v>4.5999999999999999E-2</v>
      </c>
      <c r="BJ184" s="185">
        <v>5625</v>
      </c>
      <c r="BK184" s="185">
        <v>1.0375751918257801</v>
      </c>
      <c r="BL184" s="185">
        <v>73.733108749723996</v>
      </c>
      <c r="BM184" s="185">
        <v>5.2727169764534398</v>
      </c>
      <c r="BN184" s="185">
        <v>73.733108749723996</v>
      </c>
      <c r="BO184" s="185">
        <v>1.0375751918257801</v>
      </c>
      <c r="BP184" s="185">
        <v>1137.9226259207101</v>
      </c>
      <c r="BQ184" s="185">
        <v>1</v>
      </c>
      <c r="BR184" s="185">
        <v>0.15240000000000001</v>
      </c>
    </row>
    <row r="185" spans="1:70">
      <c r="A185" s="20" t="s">
        <v>3273</v>
      </c>
      <c r="B185" s="185">
        <v>17236893.2329209</v>
      </c>
      <c r="C185" s="185">
        <v>626.57723583796803</v>
      </c>
      <c r="D185" s="185">
        <v>122.583590976701</v>
      </c>
      <c r="E185" s="185">
        <v>560.26337686439001</v>
      </c>
      <c r="F185" s="185">
        <v>2538890.6454807199</v>
      </c>
      <c r="G185" s="185">
        <v>1699798.64659754</v>
      </c>
      <c r="H185" s="185">
        <v>2.4290890628326198E-5</v>
      </c>
      <c r="I185" s="185">
        <v>6.4066005508525405E-5</v>
      </c>
      <c r="J185" s="185">
        <v>0.452884810527584</v>
      </c>
      <c r="K185" s="185">
        <v>11219.515372648901</v>
      </c>
      <c r="L185" s="185">
        <v>3.02925386118211E-3</v>
      </c>
      <c r="M185" s="185">
        <v>184</v>
      </c>
      <c r="N185" s="185">
        <v>2088.5942</v>
      </c>
      <c r="O185" s="22">
        <v>2.8502295699234199E-6</v>
      </c>
      <c r="P185" s="22">
        <v>5.98473400508856E-3</v>
      </c>
      <c r="Q185" s="22">
        <v>1.905E-3</v>
      </c>
      <c r="R185" s="185">
        <v>0.69596000000000002</v>
      </c>
      <c r="S185" s="23">
        <v>4209182.8773437496</v>
      </c>
      <c r="T185" s="185">
        <v>296.59800912860601</v>
      </c>
      <c r="U185" s="186">
        <v>559.09173068124301</v>
      </c>
      <c r="V185" s="185">
        <v>0.03</v>
      </c>
      <c r="W185" s="22">
        <v>62104.2613694799</v>
      </c>
      <c r="X185" s="185">
        <v>3.1306557834014398E-2</v>
      </c>
      <c r="Y185" s="185">
        <v>5.6517421567611903</v>
      </c>
      <c r="Z185" s="185">
        <v>5.6517422024560604</v>
      </c>
      <c r="AA185" s="185">
        <v>-4.5694870998147501E-8</v>
      </c>
      <c r="AB185" s="185">
        <v>1.1930418629880701E-5</v>
      </c>
      <c r="AC185" s="185">
        <v>760.85987965993399</v>
      </c>
      <c r="AD185" s="185">
        <v>1942.51361513397</v>
      </c>
      <c r="AE185" s="185">
        <v>559.09173068124301</v>
      </c>
      <c r="AF185" s="25">
        <v>0</v>
      </c>
      <c r="AG185" s="185">
        <v>1.20456530700517E-5</v>
      </c>
      <c r="AH185" s="185">
        <v>30.469212742578101</v>
      </c>
      <c r="AI185" s="185">
        <v>0.233203196674861</v>
      </c>
      <c r="AJ185" s="185">
        <v>24.565716631764499</v>
      </c>
      <c r="AK185" s="185">
        <v>7.5382518061136201</v>
      </c>
      <c r="AL185" s="185">
        <v>1.5871354414155801</v>
      </c>
      <c r="AM185" s="185">
        <v>626.57723582087306</v>
      </c>
      <c r="AN185" s="185">
        <v>1.7094976101361701E-8</v>
      </c>
      <c r="AO185" s="185">
        <v>1.15234440170949E-7</v>
      </c>
      <c r="AP185" s="185">
        <v>2.4502581904435701</v>
      </c>
      <c r="AQ185" s="185">
        <v>3.1520322373299099E-5</v>
      </c>
      <c r="AR185" s="185">
        <v>6.0804437551113101E-6</v>
      </c>
      <c r="AS185" s="185">
        <v>12.4003619741313</v>
      </c>
      <c r="AT185" s="185">
        <v>9.5386283182356397</v>
      </c>
      <c r="AU185" s="185">
        <v>2.2244386157059099</v>
      </c>
      <c r="AV185" s="185">
        <v>0.22581957473766601</v>
      </c>
      <c r="AW185" s="185">
        <v>9.4642863421273392E-3</v>
      </c>
      <c r="AX185" s="185">
        <v>0.22581955780468099</v>
      </c>
      <c r="AY185" s="185">
        <v>1.6932985374973299E-8</v>
      </c>
      <c r="AZ185" s="185">
        <v>839091.99888317997</v>
      </c>
      <c r="BA185" s="185">
        <v>1.28640820368375E-5</v>
      </c>
      <c r="BB185" s="23">
        <v>4211194.59087741</v>
      </c>
      <c r="BC185" s="23">
        <v>2011.7135336576</v>
      </c>
      <c r="BD185" s="67">
        <v>4.7793445718070503E-2</v>
      </c>
      <c r="BE185" s="23">
        <v>2113575.2999999998</v>
      </c>
      <c r="BF185" s="185">
        <v>1.9924507023134701</v>
      </c>
      <c r="BG185" s="185">
        <v>1</v>
      </c>
      <c r="BH185" s="185">
        <v>-0.127</v>
      </c>
      <c r="BI185" s="185">
        <v>4.5999999999999999E-2</v>
      </c>
      <c r="BJ185" s="185">
        <v>5625</v>
      </c>
      <c r="BK185" s="185">
        <v>1.00000001480822</v>
      </c>
      <c r="BL185" s="185">
        <v>329.97922670936202</v>
      </c>
      <c r="BM185" s="185">
        <v>4.21119459087741</v>
      </c>
      <c r="BN185" s="185">
        <v>329.97922670936202</v>
      </c>
      <c r="BO185" s="185">
        <v>1.00000001480822</v>
      </c>
      <c r="BP185" s="185">
        <v>84087.951922959604</v>
      </c>
      <c r="BQ185" s="185">
        <v>1</v>
      </c>
      <c r="BR185" s="185">
        <v>0.69596000000000002</v>
      </c>
    </row>
    <row r="186" spans="1:70">
      <c r="A186" s="20" t="s">
        <v>3274</v>
      </c>
      <c r="B186" s="185">
        <v>17236893.2329209</v>
      </c>
      <c r="C186" s="185">
        <v>626.57723583796803</v>
      </c>
      <c r="D186" s="185">
        <v>122.583590976701</v>
      </c>
      <c r="E186" s="185">
        <v>560.26337686439001</v>
      </c>
      <c r="F186" s="185">
        <v>2538890.6454807199</v>
      </c>
      <c r="G186" s="185">
        <v>1699798.64659754</v>
      </c>
      <c r="H186" s="185">
        <v>2.4290890628326198E-5</v>
      </c>
      <c r="I186" s="185">
        <v>6.4066005508525405E-5</v>
      </c>
      <c r="J186" s="185">
        <v>0.452884810527584</v>
      </c>
      <c r="K186" s="185">
        <v>11219.515372648901</v>
      </c>
      <c r="L186" s="185">
        <v>3.02925386118211E-3</v>
      </c>
      <c r="M186" s="185">
        <v>185</v>
      </c>
      <c r="N186" s="185">
        <v>2088.5942</v>
      </c>
      <c r="O186" s="22">
        <v>2.8502295699234199E-6</v>
      </c>
      <c r="P186" s="22">
        <v>5.98473400508856E-3</v>
      </c>
      <c r="Q186" s="22">
        <v>1.905E-3</v>
      </c>
      <c r="R186" s="185">
        <v>0.69596000000000002</v>
      </c>
      <c r="S186" s="23">
        <v>4174835.99609375</v>
      </c>
      <c r="T186" s="185">
        <v>299.35406737670502</v>
      </c>
      <c r="U186" s="186">
        <v>559.70584334375906</v>
      </c>
      <c r="V186" s="185">
        <v>0.03</v>
      </c>
      <c r="W186" s="22">
        <v>62104.2613694799</v>
      </c>
      <c r="X186" s="185">
        <v>3.1306557834014398E-2</v>
      </c>
      <c r="Y186" s="185">
        <v>5.6517421567611903</v>
      </c>
      <c r="Z186" s="185">
        <v>5.6517422024560604</v>
      </c>
      <c r="AA186" s="185">
        <v>-4.5694870998147501E-8</v>
      </c>
      <c r="AB186" s="185">
        <v>1.1930418629880701E-5</v>
      </c>
      <c r="AC186" s="185">
        <v>759.63411972541599</v>
      </c>
      <c r="AD186" s="185">
        <v>1942.51361513397</v>
      </c>
      <c r="AE186" s="185">
        <v>559.70584334375906</v>
      </c>
      <c r="AF186" s="25">
        <v>0</v>
      </c>
      <c r="AG186" s="185">
        <v>1.20452733963607E-5</v>
      </c>
      <c r="AH186" s="185">
        <v>30.469212742578101</v>
      </c>
      <c r="AI186" s="185">
        <v>0.233203196674861</v>
      </c>
      <c r="AJ186" s="185">
        <v>24.5649423311724</v>
      </c>
      <c r="AK186" s="185">
        <v>7.4695125395633504</v>
      </c>
      <c r="AL186" s="185">
        <v>1.5871354414155801</v>
      </c>
      <c r="AM186" s="185">
        <v>626.57723582118604</v>
      </c>
      <c r="AN186" s="185">
        <v>1.67818825502764E-8</v>
      </c>
      <c r="AO186" s="185">
        <v>1.14854766480001E-7</v>
      </c>
      <c r="AP186" s="185">
        <v>2.45019152429485</v>
      </c>
      <c r="AQ186" s="185">
        <v>3.1522037640914298E-5</v>
      </c>
      <c r="AR186" s="185">
        <v>6.0800640814203597E-6</v>
      </c>
      <c r="AS186" s="185">
        <v>12.3995876735392</v>
      </c>
      <c r="AT186" s="185">
        <v>9.5383160996209497</v>
      </c>
      <c r="AU186" s="185">
        <v>2.2243658053269</v>
      </c>
      <c r="AV186" s="185">
        <v>0.225825718967953</v>
      </c>
      <c r="AW186" s="185">
        <v>9.4642863421273392E-3</v>
      </c>
      <c r="AX186" s="185">
        <v>0.22582570202650001</v>
      </c>
      <c r="AY186" s="185">
        <v>1.6941452934959902E-8</v>
      </c>
      <c r="AZ186" s="185">
        <v>839091.99888317997</v>
      </c>
      <c r="BA186" s="185">
        <v>1.2865132104310101E-5</v>
      </c>
      <c r="BB186" s="23">
        <v>4196976.9838299397</v>
      </c>
      <c r="BC186" s="23">
        <v>22140.9877361869</v>
      </c>
      <c r="BD186" s="67">
        <v>0.53034389271587001</v>
      </c>
      <c r="BE186" s="23">
        <v>2082029.4</v>
      </c>
      <c r="BF186" s="185">
        <v>2.0158106239181501</v>
      </c>
      <c r="BG186" s="185">
        <v>1</v>
      </c>
      <c r="BH186" s="185">
        <v>-0.14000000000000001</v>
      </c>
      <c r="BI186" s="185">
        <v>4.5999999999999999E-2</v>
      </c>
      <c r="BJ186" s="185">
        <v>5625</v>
      </c>
      <c r="BK186" s="185">
        <v>1.0000000196483301</v>
      </c>
      <c r="BL186" s="185">
        <v>327.22316846126301</v>
      </c>
      <c r="BM186" s="185">
        <v>4.1969769838299404</v>
      </c>
      <c r="BN186" s="185">
        <v>327.22316846126301</v>
      </c>
      <c r="BO186" s="185">
        <v>1.0000000196483301</v>
      </c>
      <c r="BP186" s="185">
        <v>82497.148500927098</v>
      </c>
      <c r="BQ186" s="185">
        <v>1</v>
      </c>
      <c r="BR186" s="185">
        <v>0.69596000000000002</v>
      </c>
    </row>
    <row r="187" spans="1:70">
      <c r="A187" s="20" t="s">
        <v>3275</v>
      </c>
      <c r="B187" s="185">
        <v>17236893.2329209</v>
      </c>
      <c r="C187" s="185">
        <v>626.57723583796803</v>
      </c>
      <c r="D187" s="185">
        <v>122.583590976701</v>
      </c>
      <c r="E187" s="185">
        <v>560.26337686439001</v>
      </c>
      <c r="F187" s="185">
        <v>2538890.6454807199</v>
      </c>
      <c r="G187" s="185">
        <v>1699798.64659754</v>
      </c>
      <c r="H187" s="185">
        <v>2.4290890628326198E-5</v>
      </c>
      <c r="I187" s="185">
        <v>6.4066005508525405E-5</v>
      </c>
      <c r="J187" s="185">
        <v>0.452884810527584</v>
      </c>
      <c r="K187" s="185">
        <v>11219.515372648901</v>
      </c>
      <c r="L187" s="185">
        <v>3.02925386118211E-3</v>
      </c>
      <c r="M187" s="185">
        <v>186</v>
      </c>
      <c r="N187" s="185">
        <v>2197.0925999999999</v>
      </c>
      <c r="O187" s="22">
        <v>2.8502295699234199E-6</v>
      </c>
      <c r="P187" s="22">
        <v>5.98473400508856E-3</v>
      </c>
      <c r="Q187" s="22">
        <v>1.905E-3</v>
      </c>
      <c r="R187" s="185">
        <v>0.69596000000000002</v>
      </c>
      <c r="S187" s="23">
        <v>4356434.22265625</v>
      </c>
      <c r="T187" s="185">
        <v>298.84787197440301</v>
      </c>
      <c r="U187" s="186">
        <v>557.10837495113606</v>
      </c>
      <c r="V187" s="185">
        <v>0.03</v>
      </c>
      <c r="W187" s="22">
        <v>65330.456765297</v>
      </c>
      <c r="X187" s="185">
        <v>3.06170850033569E-2</v>
      </c>
      <c r="Y187" s="185">
        <v>5.71502428279324</v>
      </c>
      <c r="Z187" s="185">
        <v>5.7150243315446003</v>
      </c>
      <c r="AA187" s="185">
        <v>-4.8751357617504703E-8</v>
      </c>
      <c r="AB187" s="185">
        <v>1.10239840215693E-5</v>
      </c>
      <c r="AC187" s="185">
        <v>758.58445237329204</v>
      </c>
      <c r="AD187" s="185">
        <v>2020.79670666674</v>
      </c>
      <c r="AE187" s="185">
        <v>557.10837653698002</v>
      </c>
      <c r="AF187" s="25">
        <v>1.5858445294725201E-6</v>
      </c>
      <c r="AG187" s="185">
        <v>1.1137456768428801E-5</v>
      </c>
      <c r="AH187" s="185">
        <v>32.974509272747099</v>
      </c>
      <c r="AI187" s="185">
        <v>0.24260126063117199</v>
      </c>
      <c r="AJ187" s="185">
        <v>23.628909142555401</v>
      </c>
      <c r="AK187" s="185">
        <v>7.4991626941410798</v>
      </c>
      <c r="AL187" s="185">
        <v>1.5871354414155801</v>
      </c>
      <c r="AM187" s="185">
        <v>626.57723579927597</v>
      </c>
      <c r="AN187" s="185">
        <v>3.8692519410687997E-8</v>
      </c>
      <c r="AO187" s="185">
        <v>1.13472746859471E-7</v>
      </c>
      <c r="AP187" s="185">
        <v>2.4980894910550999</v>
      </c>
      <c r="AQ187" s="185">
        <v>3.03248293045824E-5</v>
      </c>
      <c r="AR187" s="185">
        <v>5.6254647576441301E-6</v>
      </c>
      <c r="AS187" s="185">
        <v>11.9348248353985</v>
      </c>
      <c r="AT187" s="185">
        <v>9.3473029156749803</v>
      </c>
      <c r="AU187" s="185">
        <v>2.26766747084418</v>
      </c>
      <c r="AV187" s="185">
        <v>0.230422020210925</v>
      </c>
      <c r="AW187" s="185">
        <v>8.7452204862162094E-3</v>
      </c>
      <c r="AX187" s="185">
        <v>0.230422011635631</v>
      </c>
      <c r="AY187" s="185">
        <v>8.5752941414440897E-9</v>
      </c>
      <c r="AZ187" s="185">
        <v>839091.99888317997</v>
      </c>
      <c r="BA187" s="185">
        <v>1.2139208548439301E-5</v>
      </c>
      <c r="BB187" s="23">
        <v>4394434.6454541897</v>
      </c>
      <c r="BC187" s="23">
        <v>38000.422797937899</v>
      </c>
      <c r="BD187" s="67">
        <v>0.87228271691355597</v>
      </c>
      <c r="BE187" s="23">
        <v>2429034.2999999998</v>
      </c>
      <c r="BF187" s="185">
        <v>1.8091282800964099</v>
      </c>
      <c r="BG187" s="185">
        <v>1</v>
      </c>
      <c r="BH187" s="185">
        <v>-4.7E-2</v>
      </c>
      <c r="BI187" s="185">
        <v>4.5999999999999999E-2</v>
      </c>
      <c r="BJ187" s="185">
        <v>5625</v>
      </c>
      <c r="BK187" s="185">
        <v>1.0000000186575699</v>
      </c>
      <c r="BL187" s="185">
        <v>327.72936386356503</v>
      </c>
      <c r="BM187" s="185">
        <v>4.39443464545419</v>
      </c>
      <c r="BN187" s="185">
        <v>327.72936386356503</v>
      </c>
      <c r="BO187" s="185">
        <v>1.0000000186575699</v>
      </c>
      <c r="BP187" s="185">
        <v>82788.186829331797</v>
      </c>
      <c r="BQ187" s="185">
        <v>1</v>
      </c>
      <c r="BR187" s="185">
        <v>0.69596000000000002</v>
      </c>
    </row>
    <row r="188" spans="1:70">
      <c r="A188" s="20" t="s">
        <v>1225</v>
      </c>
      <c r="B188" s="185">
        <v>17236893.2329209</v>
      </c>
      <c r="C188" s="185">
        <v>626.57723583796803</v>
      </c>
      <c r="D188" s="185">
        <v>122.583590976701</v>
      </c>
      <c r="E188" s="185">
        <v>560.26337686439001</v>
      </c>
      <c r="F188" s="185">
        <v>2538890.6454807199</v>
      </c>
      <c r="G188" s="185">
        <v>1699798.64659754</v>
      </c>
      <c r="H188" s="185">
        <v>2.4290890628326198E-5</v>
      </c>
      <c r="I188" s="185">
        <v>6.4066005508525405E-5</v>
      </c>
      <c r="J188" s="185">
        <v>0.452884810527584</v>
      </c>
      <c r="K188" s="185">
        <v>11219.515372648901</v>
      </c>
      <c r="L188" s="185">
        <v>3.02925386118211E-3</v>
      </c>
      <c r="M188" s="185">
        <v>187</v>
      </c>
      <c r="N188" s="185">
        <v>2414.0893999999998</v>
      </c>
      <c r="O188" s="22">
        <v>2.8502295699234199E-6</v>
      </c>
      <c r="P188" s="22">
        <v>5.98473400508856E-3</v>
      </c>
      <c r="Q188" s="22">
        <v>1.905E-3</v>
      </c>
      <c r="R188" s="185">
        <v>0.69596000000000002</v>
      </c>
      <c r="S188" s="23">
        <v>4716479.4921875</v>
      </c>
      <c r="T188" s="185">
        <v>297.72296123936098</v>
      </c>
      <c r="U188" s="186">
        <v>552.19483876594302</v>
      </c>
      <c r="V188" s="185">
        <v>0.03</v>
      </c>
      <c r="W188" s="22">
        <v>71782.847556931301</v>
      </c>
      <c r="X188" s="185">
        <v>2.93937295782228E-2</v>
      </c>
      <c r="Y188" s="185">
        <v>5.8327404707964403</v>
      </c>
      <c r="Z188" s="185">
        <v>5.8327404814836799</v>
      </c>
      <c r="AA188" s="185">
        <v>-1.06872386496093E-8</v>
      </c>
      <c r="AB188" s="185">
        <v>9.5112532420647704E-6</v>
      </c>
      <c r="AC188" s="185">
        <v>756.56313944595695</v>
      </c>
      <c r="AD188" s="185">
        <v>2175.5698943971502</v>
      </c>
      <c r="AE188" s="185">
        <v>552.19483876594302</v>
      </c>
      <c r="AF188" s="25">
        <v>0</v>
      </c>
      <c r="AG188" s="185">
        <v>9.6199797495388793E-6</v>
      </c>
      <c r="AH188" s="185">
        <v>38.2189869295226</v>
      </c>
      <c r="AI188" s="185">
        <v>0.26118213535816798</v>
      </c>
      <c r="AJ188" s="185">
        <v>21.9726386643643</v>
      </c>
      <c r="AK188" s="185">
        <v>7.5540476227608604</v>
      </c>
      <c r="AL188" s="185">
        <v>1.5871354414155801</v>
      </c>
      <c r="AM188" s="185">
        <v>626.57723583961103</v>
      </c>
      <c r="AN188" s="185">
        <v>-1.6430021787527899E-9</v>
      </c>
      <c r="AO188" s="185">
        <v>1.08726507474111E-7</v>
      </c>
      <c r="AP188" s="185">
        <v>2.5873913115067899</v>
      </c>
      <c r="AQ188" s="185">
        <v>2.8267676910378301E-5</v>
      </c>
      <c r="AR188" s="185">
        <v>4.8643531285064899E-6</v>
      </c>
      <c r="AS188" s="185">
        <v>11.1104884221473</v>
      </c>
      <c r="AT188" s="185">
        <v>8.9894478253735794</v>
      </c>
      <c r="AU188" s="185">
        <v>2.3478831787219101</v>
      </c>
      <c r="AV188" s="185">
        <v>0.23950813278487099</v>
      </c>
      <c r="AW188" s="185">
        <v>7.5451857095720299E-3</v>
      </c>
      <c r="AX188" s="185">
        <v>0.23950812766771901</v>
      </c>
      <c r="AY188" s="185">
        <v>5.1171517856385398E-9</v>
      </c>
      <c r="AZ188" s="185">
        <v>839091.99888317997</v>
      </c>
      <c r="BA188" s="185">
        <v>1.09251649662209E-5</v>
      </c>
      <c r="BB188" s="23">
        <v>4678528.1713303104</v>
      </c>
      <c r="BC188" s="23">
        <v>-37951.320857191502</v>
      </c>
      <c r="BD188" s="67">
        <v>-0.80465357519427405</v>
      </c>
      <c r="BE188" s="23">
        <v>2492126.1</v>
      </c>
      <c r="BF188" s="185">
        <v>1.8773240131509801</v>
      </c>
      <c r="BG188" s="185">
        <v>1</v>
      </c>
      <c r="BH188" s="185">
        <v>-8.5999999999999993E-2</v>
      </c>
      <c r="BI188" s="185">
        <v>4.5999999999999999E-2</v>
      </c>
      <c r="BJ188" s="185">
        <v>5625</v>
      </c>
      <c r="BK188" s="185">
        <v>1.00000001662561</v>
      </c>
      <c r="BL188" s="185">
        <v>328.85427459860699</v>
      </c>
      <c r="BM188" s="185">
        <v>4.67852817133031</v>
      </c>
      <c r="BN188" s="185">
        <v>328.85427459860699</v>
      </c>
      <c r="BO188" s="185">
        <v>1.00000001662561</v>
      </c>
      <c r="BP188" s="185">
        <v>83436.791953887499</v>
      </c>
      <c r="BQ188" s="185">
        <v>1</v>
      </c>
      <c r="BR188" s="185">
        <v>0.69596000000000002</v>
      </c>
    </row>
    <row r="189" spans="1:70">
      <c r="A189" s="20" t="s">
        <v>1226</v>
      </c>
      <c r="B189" s="185">
        <v>17236893.2329209</v>
      </c>
      <c r="C189" s="185">
        <v>626.57723583796803</v>
      </c>
      <c r="D189" s="185">
        <v>122.583590976701</v>
      </c>
      <c r="E189" s="185">
        <v>560.26337686439001</v>
      </c>
      <c r="F189" s="185">
        <v>2538890.6454807199</v>
      </c>
      <c r="G189" s="185">
        <v>1699798.64659754</v>
      </c>
      <c r="H189" s="185">
        <v>2.4290890628326198E-5</v>
      </c>
      <c r="I189" s="185">
        <v>6.4066005508525405E-5</v>
      </c>
      <c r="J189" s="185">
        <v>0.452884810527584</v>
      </c>
      <c r="K189" s="185">
        <v>11219.515372648901</v>
      </c>
      <c r="L189" s="185">
        <v>3.02925386118211E-3</v>
      </c>
      <c r="M189" s="185">
        <v>188</v>
      </c>
      <c r="N189" s="185">
        <v>2983.7060000000001</v>
      </c>
      <c r="O189" s="22">
        <v>2.8502295699234199E-6</v>
      </c>
      <c r="P189" s="22">
        <v>5.98473400508856E-3</v>
      </c>
      <c r="Q189" s="22">
        <v>1.905E-3</v>
      </c>
      <c r="R189" s="185">
        <v>0.69596000000000002</v>
      </c>
      <c r="S189" s="23">
        <v>5580558.33984375</v>
      </c>
      <c r="T189" s="185">
        <v>298.28542199983798</v>
      </c>
      <c r="U189" s="186">
        <v>541.89637898541901</v>
      </c>
      <c r="V189" s="185">
        <v>0.03</v>
      </c>
      <c r="W189" s="22">
        <v>88720.373384971303</v>
      </c>
      <c r="X189" s="185">
        <v>2.68977240407712E-2</v>
      </c>
      <c r="Y189" s="185">
        <v>6.0973655573623198</v>
      </c>
      <c r="Z189" s="185">
        <v>6.0973655637760196</v>
      </c>
      <c r="AA189" s="185">
        <v>-6.4136980171269897E-9</v>
      </c>
      <c r="AB189" s="185">
        <v>6.8041134902182196E-6</v>
      </c>
      <c r="AC189" s="185">
        <v>750.16718579262897</v>
      </c>
      <c r="AD189" s="185">
        <v>2572.2083193029998</v>
      </c>
      <c r="AE189" s="185">
        <v>541.89637898541901</v>
      </c>
      <c r="AF189" s="25">
        <v>0</v>
      </c>
      <c r="AG189" s="185">
        <v>6.9077988830791201E-6</v>
      </c>
      <c r="AH189" s="185">
        <v>53.425102897599501</v>
      </c>
      <c r="AI189" s="185">
        <v>0.30879948428766202</v>
      </c>
      <c r="AJ189" s="185">
        <v>18.654380845278801</v>
      </c>
      <c r="AK189" s="185">
        <v>7.5792120787916701</v>
      </c>
      <c r="AL189" s="185">
        <v>1.5871354414155801</v>
      </c>
      <c r="AM189" s="185">
        <v>626.577235800327</v>
      </c>
      <c r="AN189" s="185">
        <v>3.7641143535438499E-8</v>
      </c>
      <c r="AO189" s="185">
        <v>1.0368539286089901E-7</v>
      </c>
      <c r="AP189" s="185">
        <v>2.7912967090185901</v>
      </c>
      <c r="AQ189" s="185">
        <v>2.4288592167690699E-5</v>
      </c>
      <c r="AR189" s="185">
        <v>3.5057421379700099E-6</v>
      </c>
      <c r="AS189" s="185">
        <v>9.4671906484173594</v>
      </c>
      <c r="AT189" s="185">
        <v>8.1891610257610896</v>
      </c>
      <c r="AU189" s="185">
        <v>2.5288087015036398</v>
      </c>
      <c r="AV189" s="185">
        <v>0.262488007514947</v>
      </c>
      <c r="AW189" s="185">
        <v>5.3976377840146703E-3</v>
      </c>
      <c r="AX189" s="185">
        <v>0.26248800720770599</v>
      </c>
      <c r="AY189" s="185">
        <v>3.0724156552253098E-10</v>
      </c>
      <c r="AZ189" s="185">
        <v>839091.99888317997</v>
      </c>
      <c r="BA189" s="185">
        <v>8.7015443715514207E-6</v>
      </c>
      <c r="BB189" s="23">
        <v>5601741.3589238403</v>
      </c>
      <c r="BC189" s="23">
        <v>21183.019080095</v>
      </c>
      <c r="BD189" s="67">
        <v>0.37958601613128401</v>
      </c>
      <c r="BE189" s="23">
        <v>3028406.4</v>
      </c>
      <c r="BF189" s="185">
        <v>1.8497323737408</v>
      </c>
      <c r="BG189" s="185">
        <v>1</v>
      </c>
      <c r="BH189" s="185">
        <v>-0.114</v>
      </c>
      <c r="BI189" s="185">
        <v>4.5999999999999999E-2</v>
      </c>
      <c r="BJ189" s="185">
        <v>5625</v>
      </c>
      <c r="BK189" s="185">
        <v>1.0000000176133099</v>
      </c>
      <c r="BL189" s="185">
        <v>328.29181383813</v>
      </c>
      <c r="BM189" s="185">
        <v>5.6017413589238396</v>
      </c>
      <c r="BN189" s="185">
        <v>328.29181383813</v>
      </c>
      <c r="BO189" s="185">
        <v>1.0000000176133099</v>
      </c>
      <c r="BP189" s="185">
        <v>83112.169926079005</v>
      </c>
      <c r="BQ189" s="185">
        <v>1</v>
      </c>
      <c r="BR189" s="185">
        <v>0.69596000000000002</v>
      </c>
    </row>
    <row r="190" spans="1:70">
      <c r="A190" s="20" t="s">
        <v>1227</v>
      </c>
      <c r="B190" s="185">
        <v>17236893.2329209</v>
      </c>
      <c r="C190" s="185">
        <v>626.57723583796803</v>
      </c>
      <c r="D190" s="185">
        <v>122.583590976701</v>
      </c>
      <c r="E190" s="185">
        <v>560.26337686439001</v>
      </c>
      <c r="F190" s="185">
        <v>2538890.6454807199</v>
      </c>
      <c r="G190" s="185">
        <v>1699798.64659754</v>
      </c>
      <c r="H190" s="185">
        <v>2.4290890628326198E-5</v>
      </c>
      <c r="I190" s="185">
        <v>6.4066005508525405E-5</v>
      </c>
      <c r="J190" s="185">
        <v>0.452884810527584</v>
      </c>
      <c r="K190" s="185">
        <v>11219.515372648901</v>
      </c>
      <c r="L190" s="185">
        <v>3.02925386118211E-3</v>
      </c>
      <c r="M190" s="185">
        <v>189</v>
      </c>
      <c r="N190" s="185">
        <v>3051.5174999999999</v>
      </c>
      <c r="O190" s="22">
        <v>2.8502295699234199E-6</v>
      </c>
      <c r="P190" s="22">
        <v>5.98473400508856E-3</v>
      </c>
      <c r="Q190" s="22">
        <v>1.905E-3</v>
      </c>
      <c r="R190" s="185">
        <v>0.69596000000000002</v>
      </c>
      <c r="S190" s="23">
        <v>5690958.73046875</v>
      </c>
      <c r="T190" s="185">
        <v>297.72296123936098</v>
      </c>
      <c r="U190" s="186">
        <v>540.63260892440405</v>
      </c>
      <c r="V190" s="185">
        <v>0.03</v>
      </c>
      <c r="W190" s="22">
        <v>90736.745507357002</v>
      </c>
      <c r="X190" s="185">
        <v>2.6652018899410601E-2</v>
      </c>
      <c r="Y190" s="185">
        <v>6.1254069043171304</v>
      </c>
      <c r="Z190" s="185">
        <v>6.1254069065536001</v>
      </c>
      <c r="AA190" s="185">
        <v>-2.2364643470495999E-9</v>
      </c>
      <c r="AB190" s="185">
        <v>6.5650387724955899E-6</v>
      </c>
      <c r="AC190" s="185">
        <v>749.70006180055896</v>
      </c>
      <c r="AD190" s="185">
        <v>2618.6247319272102</v>
      </c>
      <c r="AE190" s="185">
        <v>540.63261042140505</v>
      </c>
      <c r="AF190" s="25">
        <v>1.49700053952984E-6</v>
      </c>
      <c r="AG190" s="185">
        <v>6.6681108808975502E-6</v>
      </c>
      <c r="AH190" s="185">
        <v>55.370649883255901</v>
      </c>
      <c r="AI190" s="185">
        <v>0.31437188064968102</v>
      </c>
      <c r="AJ190" s="185">
        <v>18.332052564778198</v>
      </c>
      <c r="AK190" s="185">
        <v>7.5956723949669103</v>
      </c>
      <c r="AL190" s="185">
        <v>1.5871354414155801</v>
      </c>
      <c r="AM190" s="185">
        <v>626.57723599291899</v>
      </c>
      <c r="AN190" s="185">
        <v>-1.5495118077524199E-7</v>
      </c>
      <c r="AO190" s="185">
        <v>1.03072108401963E-7</v>
      </c>
      <c r="AP190" s="185">
        <v>2.8129089681307602</v>
      </c>
      <c r="AQ190" s="185">
        <v>2.3916795734782299E-5</v>
      </c>
      <c r="AR190" s="185">
        <v>3.3855914946497599E-6</v>
      </c>
      <c r="AS190" s="185">
        <v>9.3077098373672005</v>
      </c>
      <c r="AT190" s="185">
        <v>8.1042153574346596</v>
      </c>
      <c r="AU190" s="185">
        <v>2.54773742310676</v>
      </c>
      <c r="AV190" s="185">
        <v>0.26517154502399898</v>
      </c>
      <c r="AW190" s="185">
        <v>5.2079821100701499E-3</v>
      </c>
      <c r="AX190" s="185">
        <v>0.26517154462220499</v>
      </c>
      <c r="AY190" s="185">
        <v>4.0179426452624501E-10</v>
      </c>
      <c r="AZ190" s="185">
        <v>839091.99888317997</v>
      </c>
      <c r="BA190" s="185">
        <v>8.5025132365643294E-6</v>
      </c>
      <c r="BB190" s="23">
        <v>5698960.6418665396</v>
      </c>
      <c r="BC190" s="23">
        <v>8001.9113977914703</v>
      </c>
      <c r="BD190" s="67">
        <v>0.140607440271006</v>
      </c>
      <c r="BE190" s="23">
        <v>3028406.4</v>
      </c>
      <c r="BF190" s="185">
        <v>1.8818348296538201</v>
      </c>
      <c r="BG190" s="185">
        <v>1</v>
      </c>
      <c r="BH190" s="185">
        <v>-0.156</v>
      </c>
      <c r="BI190" s="185">
        <v>4.5999999999999999E-2</v>
      </c>
      <c r="BJ190" s="185">
        <v>5625</v>
      </c>
      <c r="BK190" s="185">
        <v>1.00000001662561</v>
      </c>
      <c r="BL190" s="185">
        <v>328.85427459860699</v>
      </c>
      <c r="BM190" s="185">
        <v>5.6989606418665399</v>
      </c>
      <c r="BN190" s="185">
        <v>328.85427459860699</v>
      </c>
      <c r="BO190" s="185">
        <v>1.00000001662561</v>
      </c>
      <c r="BP190" s="185">
        <v>83436.791953887499</v>
      </c>
      <c r="BQ190" s="185">
        <v>1</v>
      </c>
      <c r="BR190" s="185">
        <v>0.69596000000000002</v>
      </c>
    </row>
    <row r="191" spans="1:70">
      <c r="A191" s="20" t="s">
        <v>1228</v>
      </c>
      <c r="B191" s="185">
        <v>17236893.2329209</v>
      </c>
      <c r="C191" s="185">
        <v>626.57723583796803</v>
      </c>
      <c r="D191" s="185">
        <v>122.583590976701</v>
      </c>
      <c r="E191" s="185">
        <v>560.26337686439001</v>
      </c>
      <c r="F191" s="185">
        <v>2538890.6454807199</v>
      </c>
      <c r="G191" s="185">
        <v>1699798.64659754</v>
      </c>
      <c r="H191" s="185">
        <v>2.4290890628326198E-5</v>
      </c>
      <c r="I191" s="185">
        <v>6.4066005508525405E-5</v>
      </c>
      <c r="J191" s="185">
        <v>0.452884810527584</v>
      </c>
      <c r="K191" s="185">
        <v>11219.515372648901</v>
      </c>
      <c r="L191" s="185">
        <v>3.02925386118211E-3</v>
      </c>
      <c r="M191" s="185">
        <v>190</v>
      </c>
      <c r="N191" s="185">
        <v>3607.5718000000002</v>
      </c>
      <c r="O191" s="22">
        <v>2.8502295699234199E-6</v>
      </c>
      <c r="P191" s="22">
        <v>5.98473400508856E-3</v>
      </c>
      <c r="Q191" s="22">
        <v>1.905E-3</v>
      </c>
      <c r="R191" s="185">
        <v>0.69596000000000002</v>
      </c>
      <c r="S191" s="23">
        <v>6458440.91796875</v>
      </c>
      <c r="T191" s="185">
        <v>299.91649569119198</v>
      </c>
      <c r="U191" s="186">
        <v>533.09467146412499</v>
      </c>
      <c r="V191" s="185">
        <v>0.03</v>
      </c>
      <c r="W191" s="22">
        <v>107270.99691092</v>
      </c>
      <c r="X191" s="185">
        <v>2.49258812093941E-2</v>
      </c>
      <c r="Y191" s="185">
        <v>6.33395158653222</v>
      </c>
      <c r="Z191" s="185">
        <v>6.3339516227232</v>
      </c>
      <c r="AA191" s="185">
        <v>-3.6190980878814103E-8</v>
      </c>
      <c r="AB191" s="185">
        <v>5.0224850177624702E-6</v>
      </c>
      <c r="AC191" s="185">
        <v>743.45447219940297</v>
      </c>
      <c r="AD191" s="185">
        <v>2993.8675842437601</v>
      </c>
      <c r="AE191" s="185">
        <v>533.09467146412499</v>
      </c>
      <c r="AF191" s="25">
        <v>0</v>
      </c>
      <c r="AG191" s="185">
        <v>5.1214766945864902E-6</v>
      </c>
      <c r="AH191" s="185">
        <v>72.376614774611696</v>
      </c>
      <c r="AI191" s="185">
        <v>0.35942064221708903</v>
      </c>
      <c r="AJ191" s="185">
        <v>16.097662004600899</v>
      </c>
      <c r="AK191" s="185">
        <v>7.5496133980388596</v>
      </c>
      <c r="AL191" s="185">
        <v>1.5871354414155801</v>
      </c>
      <c r="AM191" s="185">
        <v>626.57723575488501</v>
      </c>
      <c r="AN191" s="185">
        <v>8.3083250501658794E-8</v>
      </c>
      <c r="AO191" s="185">
        <v>9.8991676824019995E-8</v>
      </c>
      <c r="AP191" s="185">
        <v>2.97292995260409</v>
      </c>
      <c r="AQ191" s="185">
        <v>2.14113966310024E-5</v>
      </c>
      <c r="AR191" s="185">
        <v>2.6102341857052602E-6</v>
      </c>
      <c r="AS191" s="185">
        <v>8.2044047410686396</v>
      </c>
      <c r="AT191" s="185">
        <v>7.4733558679723497</v>
      </c>
      <c r="AU191" s="185">
        <v>2.6860783655834699</v>
      </c>
      <c r="AV191" s="185">
        <v>0.28685158702061597</v>
      </c>
      <c r="AW191" s="185">
        <v>3.9842890540399897E-3</v>
      </c>
      <c r="AX191" s="185">
        <v>0.28685157724797899</v>
      </c>
      <c r="AY191" s="185">
        <v>9.7726369219230897E-9</v>
      </c>
      <c r="AZ191" s="185">
        <v>839091.99888317997</v>
      </c>
      <c r="BA191" s="185">
        <v>7.2021194486091E-6</v>
      </c>
      <c r="BB191" s="23">
        <v>6461601.5695773698</v>
      </c>
      <c r="BC191" s="23">
        <v>3160.6516086198399</v>
      </c>
      <c r="BD191" s="67">
        <v>4.8938306454522698E-2</v>
      </c>
      <c r="BE191" s="23">
        <v>3722416.2</v>
      </c>
      <c r="BF191" s="185">
        <v>1.73586219874537</v>
      </c>
      <c r="BG191" s="185">
        <v>1</v>
      </c>
      <c r="BH191" s="185">
        <v>-7.5999999999999998E-2</v>
      </c>
      <c r="BI191" s="185">
        <v>4.5999999999999999E-2</v>
      </c>
      <c r="BJ191" s="185">
        <v>5625</v>
      </c>
      <c r="BK191" s="185">
        <v>1.0000000208087401</v>
      </c>
      <c r="BL191" s="185">
        <v>326.66074014677599</v>
      </c>
      <c r="BM191" s="185">
        <v>6.4616015695773701</v>
      </c>
      <c r="BN191" s="185">
        <v>326.66074014677599</v>
      </c>
      <c r="BO191" s="185">
        <v>1.0000000208087401</v>
      </c>
      <c r="BP191" s="185">
        <v>82174.379941497493</v>
      </c>
      <c r="BQ191" s="185">
        <v>1</v>
      </c>
      <c r="BR191" s="185">
        <v>0.69596000000000002</v>
      </c>
    </row>
    <row r="192" spans="1:70">
      <c r="A192" s="20" t="s">
        <v>1229</v>
      </c>
      <c r="B192" s="185">
        <v>17236893.2329209</v>
      </c>
      <c r="C192" s="185">
        <v>626.57723583796803</v>
      </c>
      <c r="D192" s="185">
        <v>122.583590976701</v>
      </c>
      <c r="E192" s="185">
        <v>560.26337686439001</v>
      </c>
      <c r="F192" s="185">
        <v>2538890.6454807199</v>
      </c>
      <c r="G192" s="185">
        <v>1699798.64659754</v>
      </c>
      <c r="H192" s="185">
        <v>2.4290890628326198E-5</v>
      </c>
      <c r="I192" s="185">
        <v>6.4066005508525405E-5</v>
      </c>
      <c r="J192" s="185">
        <v>0.452884810527584</v>
      </c>
      <c r="K192" s="185">
        <v>11219.515372648901</v>
      </c>
      <c r="L192" s="185">
        <v>3.02925386118211E-3</v>
      </c>
      <c r="M192" s="185">
        <v>191</v>
      </c>
      <c r="N192" s="185">
        <v>3648.2586999999999</v>
      </c>
      <c r="O192" s="22">
        <v>2.8502295699234199E-6</v>
      </c>
      <c r="P192" s="22">
        <v>5.98473400508856E-3</v>
      </c>
      <c r="Q192" s="22">
        <v>1.905E-3</v>
      </c>
      <c r="R192" s="185">
        <v>0.69596000000000002</v>
      </c>
      <c r="S192" s="23">
        <v>6580462.40234375</v>
      </c>
      <c r="T192" s="185">
        <v>296.59800912860601</v>
      </c>
      <c r="U192" s="186">
        <v>531.53206594622395</v>
      </c>
      <c r="V192" s="185">
        <v>0.03</v>
      </c>
      <c r="W192" s="22">
        <v>108480.820184351</v>
      </c>
      <c r="X192" s="185">
        <v>2.4816475679600599E-2</v>
      </c>
      <c r="Y192" s="185">
        <v>6.3478981126908902</v>
      </c>
      <c r="Z192" s="185">
        <v>6.3478981428997603</v>
      </c>
      <c r="AA192" s="185">
        <v>-3.0208874512993602E-8</v>
      </c>
      <c r="AB192" s="185">
        <v>4.9327349369830401E-6</v>
      </c>
      <c r="AC192" s="185">
        <v>744.36518426716998</v>
      </c>
      <c r="AD192" s="185">
        <v>3020.9812058765401</v>
      </c>
      <c r="AE192" s="185">
        <v>531.53206594622395</v>
      </c>
      <c r="AF192" s="25">
        <v>0</v>
      </c>
      <c r="AG192" s="185">
        <v>5.0325428617803003E-6</v>
      </c>
      <c r="AH192" s="185">
        <v>73.693492147012293</v>
      </c>
      <c r="AI192" s="185">
        <v>0.36267569442827202</v>
      </c>
      <c r="AJ192" s="185">
        <v>15.9613831004792</v>
      </c>
      <c r="AK192" s="185">
        <v>7.6321306002263496</v>
      </c>
      <c r="AL192" s="185">
        <v>1.5871354414155801</v>
      </c>
      <c r="AM192" s="185">
        <v>626.57723576590104</v>
      </c>
      <c r="AN192" s="185">
        <v>7.2066541179083301E-8</v>
      </c>
      <c r="AO192" s="185">
        <v>9.9807924797256902E-8</v>
      </c>
      <c r="AP192" s="185">
        <v>2.9842363221624701</v>
      </c>
      <c r="AQ192" s="185">
        <v>2.1249461352944501E-5</v>
      </c>
      <c r="AR192" s="185">
        <v>2.5661753932887799E-6</v>
      </c>
      <c r="AS192" s="185">
        <v>8.1389686447330494</v>
      </c>
      <c r="AT192" s="185">
        <v>7.4333173493290499</v>
      </c>
      <c r="AU192" s="185">
        <v>2.69588353157364</v>
      </c>
      <c r="AV192" s="185">
        <v>0.28835279058883001</v>
      </c>
      <c r="AW192" s="185">
        <v>3.9130911782506101E-3</v>
      </c>
      <c r="AX192" s="185">
        <v>0.28835277960452999</v>
      </c>
      <c r="AY192" s="185">
        <v>1.09843000251075E-8</v>
      </c>
      <c r="AZ192" s="185">
        <v>839091.99888317997</v>
      </c>
      <c r="BA192" s="185">
        <v>7.12056923747463E-6</v>
      </c>
      <c r="BB192" s="23">
        <v>6589494.9066015501</v>
      </c>
      <c r="BC192" s="23">
        <v>9032.5042578028497</v>
      </c>
      <c r="BD192" s="67">
        <v>0.13726245521265701</v>
      </c>
      <c r="BE192" s="23">
        <v>3753962.1</v>
      </c>
      <c r="BF192" s="185">
        <v>1.75534401548741</v>
      </c>
      <c r="BG192" s="185">
        <v>1</v>
      </c>
      <c r="BH192" s="185">
        <v>-9.7000000000000003E-2</v>
      </c>
      <c r="BI192" s="185">
        <v>4.5999999999999999E-2</v>
      </c>
      <c r="BJ192" s="185">
        <v>5625</v>
      </c>
      <c r="BK192" s="185">
        <v>1.00000001480822</v>
      </c>
      <c r="BL192" s="185">
        <v>329.97922670936202</v>
      </c>
      <c r="BM192" s="185">
        <v>6.5894949066015496</v>
      </c>
      <c r="BN192" s="185">
        <v>329.97922670936202</v>
      </c>
      <c r="BO192" s="185">
        <v>1.00000001480822</v>
      </c>
      <c r="BP192" s="185">
        <v>84087.951922959604</v>
      </c>
      <c r="BQ192" s="185">
        <v>1</v>
      </c>
      <c r="BR192" s="185">
        <v>0.69596000000000002</v>
      </c>
    </row>
    <row r="193" spans="1:70">
      <c r="A193" s="20" t="s">
        <v>1230</v>
      </c>
      <c r="B193" s="185">
        <v>17236893.2329209</v>
      </c>
      <c r="C193" s="185">
        <v>626.57723583796803</v>
      </c>
      <c r="D193" s="185">
        <v>122.583590976701</v>
      </c>
      <c r="E193" s="185">
        <v>560.26337686439001</v>
      </c>
      <c r="F193" s="185">
        <v>2538890.6454807199</v>
      </c>
      <c r="G193" s="185">
        <v>1699798.64659754</v>
      </c>
      <c r="H193" s="185">
        <v>2.4290890628326198E-5</v>
      </c>
      <c r="I193" s="185">
        <v>6.4066005508525405E-5</v>
      </c>
      <c r="J193" s="185">
        <v>0.452884810527584</v>
      </c>
      <c r="K193" s="185">
        <v>11219.515372648901</v>
      </c>
      <c r="L193" s="185">
        <v>3.02925386118211E-3</v>
      </c>
      <c r="M193" s="185">
        <v>192</v>
      </c>
      <c r="N193" s="185">
        <v>3661.8209999999999</v>
      </c>
      <c r="O193" s="22">
        <v>2.8502295699234199E-6</v>
      </c>
      <c r="P193" s="22">
        <v>5.98473400508856E-3</v>
      </c>
      <c r="Q193" s="22">
        <v>1.905E-3</v>
      </c>
      <c r="R193" s="185">
        <v>0.69596000000000002</v>
      </c>
      <c r="S193" s="23">
        <v>6556070.21484375</v>
      </c>
      <c r="T193" s="185">
        <v>298.84787197440301</v>
      </c>
      <c r="U193" s="186">
        <v>532.04418410014102</v>
      </c>
      <c r="V193" s="185">
        <v>0.03</v>
      </c>
      <c r="W193" s="22">
        <v>108884.094608828</v>
      </c>
      <c r="X193" s="185">
        <v>2.4780443082083201E-2</v>
      </c>
      <c r="Y193" s="185">
        <v>6.3525115929537899</v>
      </c>
      <c r="Z193" s="185">
        <v>6.35251162124099</v>
      </c>
      <c r="AA193" s="185">
        <v>-2.8287202802346201E-8</v>
      </c>
      <c r="AB193" s="185">
        <v>4.9033833539040099E-6</v>
      </c>
      <c r="AC193" s="185">
        <v>743.37490699852106</v>
      </c>
      <c r="AD193" s="185">
        <v>3030.0094905242099</v>
      </c>
      <c r="AE193" s="185">
        <v>532.04418410014102</v>
      </c>
      <c r="AF193" s="25">
        <v>0</v>
      </c>
      <c r="AG193" s="185">
        <v>5.0026818067826202E-6</v>
      </c>
      <c r="AH193" s="185">
        <v>74.134620343814404</v>
      </c>
      <c r="AI193" s="185">
        <v>0.36375956062304399</v>
      </c>
      <c r="AJ193" s="185">
        <v>15.9140927586605</v>
      </c>
      <c r="AK193" s="185">
        <v>7.5762043393476102</v>
      </c>
      <c r="AL193" s="185">
        <v>1.5871354414155801</v>
      </c>
      <c r="AM193" s="185">
        <v>626.57723567076698</v>
      </c>
      <c r="AN193" s="185">
        <v>1.6720127860026E-7</v>
      </c>
      <c r="AO193" s="185">
        <v>9.9298452878604306E-8</v>
      </c>
      <c r="AP193" s="185">
        <v>2.9874741172130901</v>
      </c>
      <c r="AQ193" s="185">
        <v>2.1203426398358499E-5</v>
      </c>
      <c r="AR193" s="185">
        <v>2.5509901298306101E-6</v>
      </c>
      <c r="AS193" s="185">
        <v>8.1149861455331607</v>
      </c>
      <c r="AT193" s="185">
        <v>7.4185624684934801</v>
      </c>
      <c r="AU193" s="185">
        <v>2.6985730239937902</v>
      </c>
      <c r="AV193" s="185">
        <v>0.28890109321929403</v>
      </c>
      <c r="AW193" s="185">
        <v>3.88980684972261E-3</v>
      </c>
      <c r="AX193" s="185">
        <v>0.28890108188186397</v>
      </c>
      <c r="AY193" s="185">
        <v>1.13374305499292E-8</v>
      </c>
      <c r="AZ193" s="185">
        <v>839091.99888317997</v>
      </c>
      <c r="BA193" s="185">
        <v>7.0974427112822801E-6</v>
      </c>
      <c r="BB193" s="23">
        <v>6577220.4856719803</v>
      </c>
      <c r="BC193" s="23">
        <v>21150.270828231201</v>
      </c>
      <c r="BD193" s="67">
        <v>0.32260592298637097</v>
      </c>
      <c r="BE193" s="23">
        <v>3659324.4</v>
      </c>
      <c r="BF193" s="185">
        <v>1.7973865573852901</v>
      </c>
      <c r="BG193" s="185">
        <v>1</v>
      </c>
      <c r="BH193" s="185">
        <v>-0.13800000000000001</v>
      </c>
      <c r="BI193" s="185">
        <v>4.5999999999999999E-2</v>
      </c>
      <c r="BJ193" s="185">
        <v>5625</v>
      </c>
      <c r="BK193" s="185">
        <v>1.0000000186575699</v>
      </c>
      <c r="BL193" s="185">
        <v>327.72936386356503</v>
      </c>
      <c r="BM193" s="185">
        <v>6.5772204856719796</v>
      </c>
      <c r="BN193" s="185">
        <v>327.72936386356503</v>
      </c>
      <c r="BO193" s="185">
        <v>1.0000000186575699</v>
      </c>
      <c r="BP193" s="185">
        <v>82788.186829331797</v>
      </c>
      <c r="BQ193" s="185">
        <v>1</v>
      </c>
      <c r="BR193" s="185">
        <v>0.69596000000000002</v>
      </c>
    </row>
    <row r="194" spans="1:70">
      <c r="A194" s="20" t="s">
        <v>3276</v>
      </c>
      <c r="B194" s="185">
        <v>18271106.826896202</v>
      </c>
      <c r="C194" s="185">
        <v>631.29983468618298</v>
      </c>
      <c r="D194" s="185">
        <v>138.52318499804201</v>
      </c>
      <c r="E194" s="185">
        <v>536.33561616438203</v>
      </c>
      <c r="F194" s="185">
        <v>2495937.2378505501</v>
      </c>
      <c r="G194" s="185">
        <v>1744945.8746917399</v>
      </c>
      <c r="H194" s="185">
        <v>2.53000428176681E-5</v>
      </c>
      <c r="I194" s="185">
        <v>6.1314866074765306E-5</v>
      </c>
      <c r="J194" s="185">
        <v>0.443124715589372</v>
      </c>
      <c r="K194" s="185">
        <v>14125.954358631299</v>
      </c>
      <c r="L194" s="185">
        <v>2.2091942860543502E-3</v>
      </c>
      <c r="M194" s="185">
        <v>193</v>
      </c>
      <c r="N194" s="185">
        <v>2739.5846000000001</v>
      </c>
      <c r="O194" s="22">
        <v>7.0553949389535604E-6</v>
      </c>
      <c r="P194" s="22">
        <v>9.4159815013393298E-3</v>
      </c>
      <c r="Q194" s="22">
        <v>2.9972000000000002E-3</v>
      </c>
      <c r="R194" s="185">
        <v>0.150114</v>
      </c>
      <c r="S194" s="23">
        <v>2928883.69140625</v>
      </c>
      <c r="T194" s="185">
        <v>612.68304621214202</v>
      </c>
      <c r="U194" s="186">
        <v>627.84534587882399</v>
      </c>
      <c r="V194" s="185">
        <v>0.03</v>
      </c>
      <c r="W194" s="22">
        <v>133916.674515894</v>
      </c>
      <c r="X194" s="185">
        <v>2.3587060909025698E-2</v>
      </c>
      <c r="Y194" s="185">
        <v>6.5112307388258204</v>
      </c>
      <c r="Z194" s="185">
        <v>6.5112307565456202</v>
      </c>
      <c r="AA194" s="185">
        <v>-1.7719809619620699E-8</v>
      </c>
      <c r="AB194" s="185">
        <v>6.4253756212537998E-6</v>
      </c>
      <c r="AC194" s="185">
        <v>675.49427271791899</v>
      </c>
      <c r="AD194" s="185">
        <v>3635.77150244014</v>
      </c>
      <c r="AE194" s="185">
        <v>627.84534666578304</v>
      </c>
      <c r="AF194" s="25">
        <v>7.8695882166357499E-7</v>
      </c>
      <c r="AG194" s="185">
        <v>6.50238492499943E-6</v>
      </c>
      <c r="AH194" s="185">
        <v>41.258804146735898</v>
      </c>
      <c r="AI194" s="185">
        <v>0.27735755430529702</v>
      </c>
      <c r="AJ194" s="185">
        <v>15.775514352201601</v>
      </c>
      <c r="AK194" s="185">
        <v>2.4514116699517299</v>
      </c>
      <c r="AL194" s="185">
        <v>1.9545987150045101</v>
      </c>
      <c r="AM194" s="185">
        <v>631.29983467023806</v>
      </c>
      <c r="AN194" s="185">
        <v>1.5945261111483001E-8</v>
      </c>
      <c r="AO194" s="185">
        <v>7.7009303745626797E-8</v>
      </c>
      <c r="AP194" s="185">
        <v>2.28312512080069</v>
      </c>
      <c r="AQ194" s="185">
        <v>2.4188456943586901E-5</v>
      </c>
      <c r="AR194" s="185">
        <v>3.2896971143725301E-6</v>
      </c>
      <c r="AS194" s="185">
        <v>7.98117377558735</v>
      </c>
      <c r="AT194" s="185">
        <v>7.3354274515884699</v>
      </c>
      <c r="AU194" s="185">
        <v>2.0345362177565098</v>
      </c>
      <c r="AV194" s="185">
        <v>0.248588903044175</v>
      </c>
      <c r="AW194" s="185">
        <v>5.6903963802360201E-3</v>
      </c>
      <c r="AX194" s="185">
        <v>0.248588889488007</v>
      </c>
      <c r="AY194" s="185">
        <v>1.35561683545227E-8</v>
      </c>
      <c r="AZ194" s="185">
        <v>750991.36315881298</v>
      </c>
      <c r="BA194" s="185">
        <v>1.0594450879286E-5</v>
      </c>
      <c r="BB194" s="23">
        <v>2927765.74651143</v>
      </c>
      <c r="BC194" s="23">
        <v>-1117.94489481859</v>
      </c>
      <c r="BD194" s="67">
        <v>-3.81696582250362E-2</v>
      </c>
      <c r="BE194" s="23">
        <v>1722406.14</v>
      </c>
      <c r="BF194" s="185">
        <v>1.69981148958946</v>
      </c>
      <c r="BG194" s="185">
        <v>1</v>
      </c>
      <c r="BH194" s="185">
        <v>-5.7000000000000002E-2</v>
      </c>
      <c r="BI194" s="185">
        <v>4.5999999999999999E-2</v>
      </c>
      <c r="BJ194" s="185">
        <v>5625</v>
      </c>
      <c r="BK194" s="185">
        <v>1.0424087189582001</v>
      </c>
      <c r="BL194" s="185">
        <v>18.616788474041002</v>
      </c>
      <c r="BM194" s="185">
        <v>2.92776574651143</v>
      </c>
      <c r="BN194" s="185">
        <v>18.616788474041002</v>
      </c>
      <c r="BO194" s="185">
        <v>1.0424087189582001</v>
      </c>
      <c r="BP194" s="185">
        <v>457.241735163908</v>
      </c>
      <c r="BQ194" s="185">
        <v>1</v>
      </c>
      <c r="BR194" s="185">
        <v>0.150114</v>
      </c>
    </row>
    <row r="195" spans="1:70">
      <c r="A195" s="20" t="s">
        <v>3277</v>
      </c>
      <c r="B195" s="185">
        <v>18271106.826896202</v>
      </c>
      <c r="C195" s="185">
        <v>631.29983468618298</v>
      </c>
      <c r="D195" s="185">
        <v>138.52318499804201</v>
      </c>
      <c r="E195" s="185">
        <v>536.33561616438203</v>
      </c>
      <c r="F195" s="185">
        <v>2495937.2378505501</v>
      </c>
      <c r="G195" s="185">
        <v>1744945.8746917399</v>
      </c>
      <c r="H195" s="185">
        <v>2.53000428176681E-5</v>
      </c>
      <c r="I195" s="185">
        <v>6.1314866074765306E-5</v>
      </c>
      <c r="J195" s="185">
        <v>0.443124715589372</v>
      </c>
      <c r="K195" s="185">
        <v>14125.954358631299</v>
      </c>
      <c r="L195" s="185">
        <v>2.2091942860543502E-3</v>
      </c>
      <c r="M195" s="185">
        <v>194</v>
      </c>
      <c r="N195" s="185">
        <v>2753.1469000000002</v>
      </c>
      <c r="O195" s="22">
        <v>7.0553949389535604E-6</v>
      </c>
      <c r="P195" s="22">
        <v>9.4159815013393298E-3</v>
      </c>
      <c r="Q195" s="22">
        <v>2.9972000000000002E-3</v>
      </c>
      <c r="R195" s="185">
        <v>0.150114</v>
      </c>
      <c r="S195" s="23">
        <v>2936099.51171875</v>
      </c>
      <c r="T195" s="185">
        <v>612.68304621214202</v>
      </c>
      <c r="U195" s="186">
        <v>627.80782572576095</v>
      </c>
      <c r="V195" s="185">
        <v>0.03</v>
      </c>
      <c r="W195" s="22">
        <v>134579.628350132</v>
      </c>
      <c r="X195" s="185">
        <v>2.3542434183711498E-2</v>
      </c>
      <c r="Y195" s="185">
        <v>6.51739911825611</v>
      </c>
      <c r="Z195" s="185">
        <v>6.5173991374830198</v>
      </c>
      <c r="AA195" s="185">
        <v>-1.9226911618375201E-8</v>
      </c>
      <c r="AB195" s="185">
        <v>6.3742875031969701E-6</v>
      </c>
      <c r="AC195" s="185">
        <v>675.37002279869603</v>
      </c>
      <c r="AD195" s="185">
        <v>3650.3122675647301</v>
      </c>
      <c r="AE195" s="185">
        <v>627.80782572576095</v>
      </c>
      <c r="AF195" s="25">
        <v>0</v>
      </c>
      <c r="AG195" s="185">
        <v>6.45120247387111E-6</v>
      </c>
      <c r="AH195" s="185">
        <v>41.589481835195201</v>
      </c>
      <c r="AI195" s="185">
        <v>0.27846680747205299</v>
      </c>
      <c r="AJ195" s="185">
        <v>15.713935360280001</v>
      </c>
      <c r="AK195" s="185">
        <v>2.4476620681140999</v>
      </c>
      <c r="AL195" s="185">
        <v>1.9545987150045101</v>
      </c>
      <c r="AM195" s="185">
        <v>631.29983473374205</v>
      </c>
      <c r="AN195" s="185">
        <v>-4.75590695714345E-8</v>
      </c>
      <c r="AO195" s="185">
        <v>7.6914970674134803E-8</v>
      </c>
      <c r="AP195" s="185">
        <v>2.2865463500747101</v>
      </c>
      <c r="AQ195" s="185">
        <v>2.4116127470150599E-5</v>
      </c>
      <c r="AR195" s="185">
        <v>3.2640587222726199E-6</v>
      </c>
      <c r="AS195" s="185">
        <v>7.9506429974398802</v>
      </c>
      <c r="AT195" s="185">
        <v>7.3162640278836601</v>
      </c>
      <c r="AU195" s="185">
        <v>2.0373366864673899</v>
      </c>
      <c r="AV195" s="185">
        <v>0.249209663607318</v>
      </c>
      <c r="AW195" s="185">
        <v>5.6451520771477999E-3</v>
      </c>
      <c r="AX195" s="185">
        <v>0.249209649380879</v>
      </c>
      <c r="AY195" s="185">
        <v>1.42264398872438E-8</v>
      </c>
      <c r="AZ195" s="185">
        <v>750991.36315881298</v>
      </c>
      <c r="BA195" s="185">
        <v>1.05469663754521E-5</v>
      </c>
      <c r="BB195" s="23">
        <v>2937344.58686127</v>
      </c>
      <c r="BC195" s="23">
        <v>1245.0751425186199</v>
      </c>
      <c r="BD195" s="67">
        <v>4.2405754217430099E-2</v>
      </c>
      <c r="BE195" s="23">
        <v>1747642.86</v>
      </c>
      <c r="BF195" s="185">
        <v>1.6807464809264701</v>
      </c>
      <c r="BG195" s="185">
        <v>1</v>
      </c>
      <c r="BH195" s="185">
        <v>-5.5E-2</v>
      </c>
      <c r="BI195" s="185">
        <v>4.5999999999999999E-2</v>
      </c>
      <c r="BJ195" s="185">
        <v>5625</v>
      </c>
      <c r="BK195" s="185">
        <v>1.0424087189582001</v>
      </c>
      <c r="BL195" s="185">
        <v>18.616788474041002</v>
      </c>
      <c r="BM195" s="185">
        <v>2.9373445868612702</v>
      </c>
      <c r="BN195" s="185">
        <v>18.616788474041002</v>
      </c>
      <c r="BO195" s="185">
        <v>1.0424087189582001</v>
      </c>
      <c r="BP195" s="185">
        <v>457.241735163908</v>
      </c>
      <c r="BQ195" s="185">
        <v>1</v>
      </c>
      <c r="BR195" s="185">
        <v>0.150114</v>
      </c>
    </row>
    <row r="196" spans="1:70">
      <c r="A196" s="20" t="s">
        <v>3278</v>
      </c>
      <c r="B196" s="185">
        <v>18960582.556212999</v>
      </c>
      <c r="C196" s="185">
        <v>634.44823391832597</v>
      </c>
      <c r="D196" s="185">
        <v>149.14958101226799</v>
      </c>
      <c r="E196" s="185">
        <v>520.38377569771103</v>
      </c>
      <c r="F196" s="185">
        <v>2467301.6327637699</v>
      </c>
      <c r="G196" s="185">
        <v>1775044.0267545299</v>
      </c>
      <c r="H196" s="185">
        <v>2.5972810943896E-5</v>
      </c>
      <c r="I196" s="185">
        <v>5.9480773118925399E-5</v>
      </c>
      <c r="J196" s="185">
        <v>0.43661798563056398</v>
      </c>
      <c r="K196" s="185">
        <v>16063.580349286</v>
      </c>
      <c r="L196" s="185">
        <v>1.6624879026359001E-3</v>
      </c>
      <c r="M196" s="185">
        <v>195</v>
      </c>
      <c r="N196" s="185">
        <v>1844.4728</v>
      </c>
      <c r="O196" s="22">
        <v>2.8502295699234199E-6</v>
      </c>
      <c r="P196" s="22">
        <v>5.98473400508856E-3</v>
      </c>
      <c r="Q196" s="22">
        <v>1.905E-3</v>
      </c>
      <c r="R196" s="185">
        <v>0.15240000000000001</v>
      </c>
      <c r="S196" s="23">
        <v>3577259.66796875</v>
      </c>
      <c r="T196" s="185">
        <v>558.46565244536998</v>
      </c>
      <c r="U196" s="186">
        <v>597.10109037325901</v>
      </c>
      <c r="V196" s="185">
        <v>0.03</v>
      </c>
      <c r="W196" s="22">
        <v>59073.218113266499</v>
      </c>
      <c r="X196" s="185">
        <v>2.8903890083005299E-2</v>
      </c>
      <c r="Y196" s="185">
        <v>5.8819570842325399</v>
      </c>
      <c r="Z196" s="185">
        <v>5.8819570995297799</v>
      </c>
      <c r="AA196" s="185">
        <v>-1.5297239919220799E-8</v>
      </c>
      <c r="AB196" s="185">
        <v>8.4460309260993805E-6</v>
      </c>
      <c r="AC196" s="185">
        <v>748.28847622759997</v>
      </c>
      <c r="AD196" s="185">
        <v>1775.39008344588</v>
      </c>
      <c r="AE196" s="185">
        <v>597.10109037325901</v>
      </c>
      <c r="AF196" s="25">
        <v>0</v>
      </c>
      <c r="AG196" s="185">
        <v>8.6004070236843192E-6</v>
      </c>
      <c r="AH196" s="185">
        <v>23.620390460545199</v>
      </c>
      <c r="AI196" s="185">
        <v>0.21305006072789601</v>
      </c>
      <c r="AJ196" s="185">
        <v>16.0305273946955</v>
      </c>
      <c r="AK196" s="185">
        <v>5.7626309429351501</v>
      </c>
      <c r="AL196" s="185">
        <v>2.1883527698787102</v>
      </c>
      <c r="AM196" s="185">
        <v>634.44823394711705</v>
      </c>
      <c r="AN196" s="185">
        <v>-2.87909642793238E-8</v>
      </c>
      <c r="AO196" s="185">
        <v>1.5437609758493399E-7</v>
      </c>
      <c r="AP196" s="185">
        <v>1.8021190175742501</v>
      </c>
      <c r="AQ196" s="185">
        <v>2.7745838616511899E-5</v>
      </c>
      <c r="AR196" s="185">
        <v>4.3773915606346298E-6</v>
      </c>
      <c r="AS196" s="185">
        <v>8.1591365544466097</v>
      </c>
      <c r="AT196" s="185">
        <v>7.44569174485612</v>
      </c>
      <c r="AU196" s="185">
        <v>1.5863050784027899</v>
      </c>
      <c r="AV196" s="185">
        <v>0.215813939171459</v>
      </c>
      <c r="AW196" s="185">
        <v>8.3295048522171993E-3</v>
      </c>
      <c r="AX196" s="185">
        <v>0.215813934900912</v>
      </c>
      <c r="AY196" s="185">
        <v>4.27054622220702E-9</v>
      </c>
      <c r="AZ196" s="185">
        <v>692257.60600924003</v>
      </c>
      <c r="BA196" s="185">
        <v>1.5396229852709301E-5</v>
      </c>
      <c r="BB196" s="23">
        <v>3612078.30152677</v>
      </c>
      <c r="BC196" s="23">
        <v>34818.633558017696</v>
      </c>
      <c r="BD196" s="67">
        <v>0.97333257268932005</v>
      </c>
      <c r="BE196" s="23">
        <v>2555217.9</v>
      </c>
      <c r="BF196" s="185">
        <v>1.4136087186641799</v>
      </c>
      <c r="BG196" s="185">
        <v>1</v>
      </c>
      <c r="BH196" s="185">
        <v>-0.10299999999999999</v>
      </c>
      <c r="BI196" s="185">
        <v>4.5999999999999999E-2</v>
      </c>
      <c r="BJ196" s="185">
        <v>5625</v>
      </c>
      <c r="BK196" s="185">
        <v>1.03654207365804</v>
      </c>
      <c r="BL196" s="185">
        <v>75.982581472955999</v>
      </c>
      <c r="BM196" s="185">
        <v>3.6120783015267701</v>
      </c>
      <c r="BN196" s="185">
        <v>75.982581472955999</v>
      </c>
      <c r="BO196" s="185">
        <v>1.03654207365804</v>
      </c>
      <c r="BP196" s="185">
        <v>1294.7461694579199</v>
      </c>
      <c r="BQ196" s="185">
        <v>1</v>
      </c>
      <c r="BR196" s="185">
        <v>0.15240000000000001</v>
      </c>
    </row>
    <row r="197" spans="1:70">
      <c r="A197" s="20" t="s">
        <v>3279</v>
      </c>
      <c r="B197" s="185">
        <v>18960582.556212999</v>
      </c>
      <c r="C197" s="185">
        <v>634.44823391832597</v>
      </c>
      <c r="D197" s="185">
        <v>149.14958101226799</v>
      </c>
      <c r="E197" s="185">
        <v>520.38377569771103</v>
      </c>
      <c r="F197" s="185">
        <v>2467301.6327637699</v>
      </c>
      <c r="G197" s="185">
        <v>1775044.0267545299</v>
      </c>
      <c r="H197" s="185">
        <v>2.5972810943896E-5</v>
      </c>
      <c r="I197" s="185">
        <v>5.9480773118925399E-5</v>
      </c>
      <c r="J197" s="185">
        <v>0.43661798563056398</v>
      </c>
      <c r="K197" s="185">
        <v>16063.580349286</v>
      </c>
      <c r="L197" s="185">
        <v>1.6624879026359001E-3</v>
      </c>
      <c r="M197" s="185">
        <v>196</v>
      </c>
      <c r="N197" s="185">
        <v>1858.0351000000001</v>
      </c>
      <c r="O197" s="22">
        <v>2.8502295699234199E-6</v>
      </c>
      <c r="P197" s="22">
        <v>5.98473400508856E-3</v>
      </c>
      <c r="Q197" s="22">
        <v>1.905E-3</v>
      </c>
      <c r="R197" s="185">
        <v>0.15240000000000001</v>
      </c>
      <c r="S197" s="23">
        <v>3617333.49609375</v>
      </c>
      <c r="T197" s="185">
        <v>556.26295808654595</v>
      </c>
      <c r="U197" s="186">
        <v>595.046035250969</v>
      </c>
      <c r="V197" s="185">
        <v>0.03</v>
      </c>
      <c r="W197" s="22">
        <v>59507.580011158199</v>
      </c>
      <c r="X197" s="185">
        <v>2.8815898793205799E-2</v>
      </c>
      <c r="Y197" s="185">
        <v>5.8909307153231403</v>
      </c>
      <c r="Z197" s="185">
        <v>5.8909307249756404</v>
      </c>
      <c r="AA197" s="185">
        <v>-9.6524965798039408E-9</v>
      </c>
      <c r="AB197" s="185">
        <v>8.3485965985073606E-6</v>
      </c>
      <c r="AC197" s="185">
        <v>749.90846464410004</v>
      </c>
      <c r="AD197" s="185">
        <v>1785.7200920917101</v>
      </c>
      <c r="AE197" s="185">
        <v>595.046035250969</v>
      </c>
      <c r="AF197" s="25">
        <v>0</v>
      </c>
      <c r="AG197" s="185">
        <v>8.5009863387485694E-6</v>
      </c>
      <c r="AH197" s="185">
        <v>23.896057973621101</v>
      </c>
      <c r="AI197" s="185">
        <v>0.214289680679498</v>
      </c>
      <c r="AJ197" s="185">
        <v>15.9374090369559</v>
      </c>
      <c r="AK197" s="185">
        <v>5.8550352198668598</v>
      </c>
      <c r="AL197" s="185">
        <v>2.1883527698787102</v>
      </c>
      <c r="AM197" s="185">
        <v>634.44823396902598</v>
      </c>
      <c r="AN197" s="185">
        <v>-5.0700350584520499E-8</v>
      </c>
      <c r="AO197" s="185">
        <v>1.5238974024121401E-7</v>
      </c>
      <c r="AP197" s="185">
        <v>1.8058849062461</v>
      </c>
      <c r="AQ197" s="185">
        <v>2.76302401167289E-5</v>
      </c>
      <c r="AR197" s="185">
        <v>4.3266880394948899E-6</v>
      </c>
      <c r="AS197" s="185">
        <v>8.1115525084923199</v>
      </c>
      <c r="AT197" s="185">
        <v>7.4164464059336899</v>
      </c>
      <c r="AU197" s="185">
        <v>1.5892679321041401</v>
      </c>
      <c r="AV197" s="185">
        <v>0.21661697414195999</v>
      </c>
      <c r="AW197" s="185">
        <v>8.2334147820349608E-3</v>
      </c>
      <c r="AX197" s="185">
        <v>0.21661697174769001</v>
      </c>
      <c r="AY197" s="185">
        <v>2.3942701155022E-9</v>
      </c>
      <c r="AZ197" s="185">
        <v>692257.60600924003</v>
      </c>
      <c r="BA197" s="185">
        <v>1.5300111331105799E-5</v>
      </c>
      <c r="BB197" s="23">
        <v>3588001.5484951199</v>
      </c>
      <c r="BC197" s="23">
        <v>-29331.947598626401</v>
      </c>
      <c r="BD197" s="67">
        <v>-0.81087208658812004</v>
      </c>
      <c r="BE197" s="23">
        <v>2744493.3</v>
      </c>
      <c r="BF197" s="185">
        <v>1.3073457124107799</v>
      </c>
      <c r="BG197" s="185">
        <v>1</v>
      </c>
      <c r="BH197" s="185">
        <v>-7.6999999999999999E-2</v>
      </c>
      <c r="BI197" s="185">
        <v>4.5999999999999999E-2</v>
      </c>
      <c r="BJ197" s="185">
        <v>5625</v>
      </c>
      <c r="BK197" s="185">
        <v>1.0354960314619099</v>
      </c>
      <c r="BL197" s="185">
        <v>78.185275831780004</v>
      </c>
      <c r="BM197" s="185">
        <v>3.5880015484951202</v>
      </c>
      <c r="BN197" s="185">
        <v>78.185275831780004</v>
      </c>
      <c r="BO197" s="185">
        <v>1.0354960314619099</v>
      </c>
      <c r="BP197" s="185">
        <v>1458.11529034912</v>
      </c>
      <c r="BQ197" s="185">
        <v>1</v>
      </c>
      <c r="BR197" s="185">
        <v>0.15240000000000001</v>
      </c>
    </row>
    <row r="198" spans="1:70">
      <c r="A198" s="20" t="s">
        <v>3280</v>
      </c>
      <c r="B198" s="185">
        <v>18960582.556212999</v>
      </c>
      <c r="C198" s="185">
        <v>634.44823391832597</v>
      </c>
      <c r="D198" s="185">
        <v>149.14958101226799</v>
      </c>
      <c r="E198" s="185">
        <v>520.38377569771103</v>
      </c>
      <c r="F198" s="185">
        <v>2467301.6327637699</v>
      </c>
      <c r="G198" s="185">
        <v>1775044.0267545299</v>
      </c>
      <c r="H198" s="185">
        <v>2.5972810943896E-5</v>
      </c>
      <c r="I198" s="185">
        <v>5.9480773118925399E-5</v>
      </c>
      <c r="J198" s="185">
        <v>0.43661798563056398</v>
      </c>
      <c r="K198" s="185">
        <v>16063.580349286</v>
      </c>
      <c r="L198" s="185">
        <v>1.6624879026359001E-3</v>
      </c>
      <c r="M198" s="185">
        <v>197</v>
      </c>
      <c r="N198" s="185">
        <v>1871.5974000000001</v>
      </c>
      <c r="O198" s="22">
        <v>2.8502295699234199E-6</v>
      </c>
      <c r="P198" s="22">
        <v>5.98473400508856E-3</v>
      </c>
      <c r="Q198" s="22">
        <v>1.905E-3</v>
      </c>
      <c r="R198" s="185">
        <v>0.15240000000000001</v>
      </c>
      <c r="S198" s="23">
        <v>3855565.91796875</v>
      </c>
      <c r="T198" s="185">
        <v>538.50245457174299</v>
      </c>
      <c r="U198" s="186">
        <v>579.54018437911304</v>
      </c>
      <c r="V198" s="185">
        <v>0.03</v>
      </c>
      <c r="W198" s="22">
        <v>59941.941909049798</v>
      </c>
      <c r="X198" s="185">
        <v>2.8728955433497301E-2</v>
      </c>
      <c r="Y198" s="185">
        <v>5.8998379376894601</v>
      </c>
      <c r="Z198" s="185">
        <v>5.8998379765319902</v>
      </c>
      <c r="AA198" s="185">
        <v>-3.8842527416704797E-8</v>
      </c>
      <c r="AB198" s="185">
        <v>8.2529416135113194E-6</v>
      </c>
      <c r="AC198" s="185">
        <v>765.09198756713897</v>
      </c>
      <c r="AD198" s="185">
        <v>1796.0388933148599</v>
      </c>
      <c r="AE198" s="185">
        <v>579.54018437911304</v>
      </c>
      <c r="AF198" s="25">
        <v>0</v>
      </c>
      <c r="AG198" s="185">
        <v>8.41429136138368E-6</v>
      </c>
      <c r="AH198" s="185">
        <v>24.173023106052099</v>
      </c>
      <c r="AI198" s="185">
        <v>0.215527955719856</v>
      </c>
      <c r="AJ198" s="185">
        <v>15.866031018087501</v>
      </c>
      <c r="AK198" s="185">
        <v>6.6341029200639001</v>
      </c>
      <c r="AL198" s="185">
        <v>2.1883527698787102</v>
      </c>
      <c r="AM198" s="185">
        <v>634.44823396920299</v>
      </c>
      <c r="AN198" s="185">
        <v>-5.0876565182988998E-8</v>
      </c>
      <c r="AO198" s="185">
        <v>1.6134974787236099E-7</v>
      </c>
      <c r="AP198" s="185">
        <v>1.8120623412792001</v>
      </c>
      <c r="AQ198" s="185">
        <v>2.7442174758165E-5</v>
      </c>
      <c r="AR198" s="185">
        <v>4.2878205546280204E-6</v>
      </c>
      <c r="AS198" s="185">
        <v>8.0851364657919405</v>
      </c>
      <c r="AT198" s="185">
        <v>7.40013685886227</v>
      </c>
      <c r="AU198" s="185">
        <v>1.5949363692377401</v>
      </c>
      <c r="AV198" s="185">
        <v>0.21712597204146</v>
      </c>
      <c r="AW198" s="185">
        <v>8.1390795056625696E-3</v>
      </c>
      <c r="AX198" s="185">
        <v>0.21712596691302799</v>
      </c>
      <c r="AY198" s="185">
        <v>5.1284328450584796E-9</v>
      </c>
      <c r="AZ198" s="185">
        <v>692257.60600924003</v>
      </c>
      <c r="BA198" s="185">
        <v>1.5144167026170101E-5</v>
      </c>
      <c r="BB198" s="23">
        <v>3838083.1941841501</v>
      </c>
      <c r="BC198" s="23">
        <v>-17482.723784604601</v>
      </c>
      <c r="BD198" s="67">
        <v>-0.45344118494063002</v>
      </c>
      <c r="BE198" s="23">
        <v>3186135.9</v>
      </c>
      <c r="BF198" s="185">
        <v>1.2046200522030901</v>
      </c>
      <c r="BG198" s="185">
        <v>1</v>
      </c>
      <c r="BH198" s="185">
        <v>-0.1</v>
      </c>
      <c r="BI198" s="185">
        <v>4.5999999999999999E-2</v>
      </c>
      <c r="BJ198" s="185">
        <v>5625</v>
      </c>
      <c r="BK198" s="185">
        <v>1.02636953472714</v>
      </c>
      <c r="BL198" s="185">
        <v>95.945779346582995</v>
      </c>
      <c r="BM198" s="185">
        <v>3.8380831941841498</v>
      </c>
      <c r="BN198" s="185">
        <v>95.945779346582995</v>
      </c>
      <c r="BO198" s="185">
        <v>1.02636953472714</v>
      </c>
      <c r="BP198" s="185">
        <v>3129.9302266965501</v>
      </c>
      <c r="BQ198" s="185">
        <v>1</v>
      </c>
      <c r="BR198" s="185">
        <v>0.15240000000000001</v>
      </c>
    </row>
    <row r="199" spans="1:70">
      <c r="A199" s="20" t="s">
        <v>3281</v>
      </c>
      <c r="B199" s="185">
        <v>18960582.556212999</v>
      </c>
      <c r="C199" s="185">
        <v>634.44823391832597</v>
      </c>
      <c r="D199" s="185">
        <v>149.14958101226799</v>
      </c>
      <c r="E199" s="185">
        <v>520.38377569771103</v>
      </c>
      <c r="F199" s="185">
        <v>2467301.6327637699</v>
      </c>
      <c r="G199" s="185">
        <v>1775044.0267545299</v>
      </c>
      <c r="H199" s="185">
        <v>2.5972810943896E-5</v>
      </c>
      <c r="I199" s="185">
        <v>5.9480773118925399E-5</v>
      </c>
      <c r="J199" s="185">
        <v>0.43661798563056398</v>
      </c>
      <c r="K199" s="185">
        <v>16063.580349286</v>
      </c>
      <c r="L199" s="185">
        <v>1.6624879026359001E-3</v>
      </c>
      <c r="M199" s="185">
        <v>198</v>
      </c>
      <c r="N199" s="185">
        <v>1885.1596999999999</v>
      </c>
      <c r="O199" s="22">
        <v>2.8502295699234199E-6</v>
      </c>
      <c r="P199" s="22">
        <v>5.98473400508856E-3</v>
      </c>
      <c r="Q199" s="22">
        <v>1.905E-3</v>
      </c>
      <c r="R199" s="185">
        <v>0.15240000000000001</v>
      </c>
      <c r="S199" s="23">
        <v>3882918.65234375</v>
      </c>
      <c r="T199" s="185">
        <v>537.34621978095004</v>
      </c>
      <c r="U199" s="186">
        <v>578.37775564003095</v>
      </c>
      <c r="V199" s="185">
        <v>0.03</v>
      </c>
      <c r="W199" s="22">
        <v>60376.303806941498</v>
      </c>
      <c r="X199" s="185">
        <v>2.8643038996504201E-2</v>
      </c>
      <c r="Y199" s="185">
        <v>5.9086797632693697</v>
      </c>
      <c r="Z199" s="185">
        <v>5.9086797749799098</v>
      </c>
      <c r="AA199" s="185">
        <v>-1.1710546310439401E-8</v>
      </c>
      <c r="AB199" s="185">
        <v>8.1590216640322296E-6</v>
      </c>
      <c r="AC199" s="185">
        <v>765.54963318072305</v>
      </c>
      <c r="AD199" s="185">
        <v>1806.34657636468</v>
      </c>
      <c r="AE199" s="185">
        <v>578.37775733817898</v>
      </c>
      <c r="AF199" s="25">
        <v>1.69814825312642E-6</v>
      </c>
      <c r="AG199" s="185">
        <v>8.3202008522769896E-6</v>
      </c>
      <c r="AH199" s="185">
        <v>24.451283074264399</v>
      </c>
      <c r="AI199" s="185">
        <v>0.21676489655905701</v>
      </c>
      <c r="AJ199" s="185">
        <v>15.778652308847301</v>
      </c>
      <c r="AK199" s="185">
        <v>6.6686297361264701</v>
      </c>
      <c r="AL199" s="185">
        <v>2.1883527698787102</v>
      </c>
      <c r="AM199" s="185">
        <v>634.44823389963096</v>
      </c>
      <c r="AN199" s="185">
        <v>1.8694890968618E-8</v>
      </c>
      <c r="AO199" s="185">
        <v>1.6117918824475701E-7</v>
      </c>
      <c r="AP199" s="185">
        <v>1.8161891564510999</v>
      </c>
      <c r="AQ199" s="185">
        <v>2.73176061044981E-5</v>
      </c>
      <c r="AR199" s="185">
        <v>4.2406900202608698E-6</v>
      </c>
      <c r="AS199" s="185">
        <v>8.0421584246951099</v>
      </c>
      <c r="AT199" s="185">
        <v>7.3734875397234996</v>
      </c>
      <c r="AU199" s="185">
        <v>1.59831326382766</v>
      </c>
      <c r="AV199" s="185">
        <v>0.21787589262344001</v>
      </c>
      <c r="AW199" s="185">
        <v>8.0464553273057807E-3</v>
      </c>
      <c r="AX199" s="185">
        <v>0.2178758854557</v>
      </c>
      <c r="AY199" s="185">
        <v>7.1677393465030498E-9</v>
      </c>
      <c r="AZ199" s="185">
        <v>692257.60600924003</v>
      </c>
      <c r="BA199" s="185">
        <v>1.5041167935325501E-5</v>
      </c>
      <c r="BB199" s="23">
        <v>3860280.7219580798</v>
      </c>
      <c r="BC199" s="23">
        <v>-22637.930385673899</v>
      </c>
      <c r="BD199" s="67">
        <v>-0.58301325401214699</v>
      </c>
      <c r="BE199" s="23">
        <v>3091498.2</v>
      </c>
      <c r="BF199" s="185">
        <v>1.24867636085251</v>
      </c>
      <c r="BG199" s="185">
        <v>1</v>
      </c>
      <c r="BH199" s="185">
        <v>-0.13600000000000001</v>
      </c>
      <c r="BI199" s="185">
        <v>4.5999999999999999E-2</v>
      </c>
      <c r="BJ199" s="185">
        <v>5625</v>
      </c>
      <c r="BK199" s="185">
        <v>1.02576384261269</v>
      </c>
      <c r="BL199" s="185">
        <v>97.102014137375903</v>
      </c>
      <c r="BM199" s="185">
        <v>3.8602807219580799</v>
      </c>
      <c r="BN199" s="185">
        <v>97.102014137375903</v>
      </c>
      <c r="BO199" s="185">
        <v>1.02576384261269</v>
      </c>
      <c r="BP199" s="185">
        <v>3260.6400185450798</v>
      </c>
      <c r="BQ199" s="185">
        <v>1</v>
      </c>
      <c r="BR199" s="185">
        <v>0.15240000000000001</v>
      </c>
    </row>
    <row r="200" spans="1:70">
      <c r="A200" s="20" t="s">
        <v>3282</v>
      </c>
      <c r="B200" s="185">
        <v>18960582.556212999</v>
      </c>
      <c r="C200" s="185">
        <v>634.44823391832597</v>
      </c>
      <c r="D200" s="185">
        <v>149.14958101226799</v>
      </c>
      <c r="E200" s="185">
        <v>520.38377569771103</v>
      </c>
      <c r="F200" s="185">
        <v>2467301.6327637699</v>
      </c>
      <c r="G200" s="185">
        <v>1775044.0267545299</v>
      </c>
      <c r="H200" s="185">
        <v>2.5972810943896E-5</v>
      </c>
      <c r="I200" s="185">
        <v>5.9480773118925399E-5</v>
      </c>
      <c r="J200" s="185">
        <v>0.43661798563056398</v>
      </c>
      <c r="K200" s="185">
        <v>16063.580349286</v>
      </c>
      <c r="L200" s="185">
        <v>1.6624879026359001E-3</v>
      </c>
      <c r="M200" s="185">
        <v>199</v>
      </c>
      <c r="N200" s="185">
        <v>2034.345</v>
      </c>
      <c r="O200" s="22">
        <v>2.8502295699234199E-6</v>
      </c>
      <c r="P200" s="22">
        <v>5.98473400508856E-3</v>
      </c>
      <c r="Q200" s="22">
        <v>1.905E-3</v>
      </c>
      <c r="R200" s="185">
        <v>0.15240000000000001</v>
      </c>
      <c r="S200" s="23">
        <v>4802185.05859375</v>
      </c>
      <c r="T200" s="185">
        <v>491.16937847279701</v>
      </c>
      <c r="U200" s="186">
        <v>538.19363248464799</v>
      </c>
      <c r="V200" s="185">
        <v>0.03</v>
      </c>
      <c r="W200" s="22">
        <v>65154.2846837498</v>
      </c>
      <c r="X200" s="185">
        <v>2.77604663894368E-2</v>
      </c>
      <c r="Y200" s="185">
        <v>6.00187050427395</v>
      </c>
      <c r="Z200" s="185">
        <v>6.0018705113914601</v>
      </c>
      <c r="AA200" s="185">
        <v>-7.11750747228734E-9</v>
      </c>
      <c r="AB200" s="185">
        <v>7.2289880152804102E-6</v>
      </c>
      <c r="AC200" s="185">
        <v>800.36328450685096</v>
      </c>
      <c r="AD200" s="185">
        <v>1919.0282633735201</v>
      </c>
      <c r="AE200" s="185">
        <v>538.19363450211699</v>
      </c>
      <c r="AF200" s="25">
        <v>2.0174695691821398E-6</v>
      </c>
      <c r="AG200" s="185">
        <v>7.41216224712248E-6</v>
      </c>
      <c r="AH200" s="185">
        <v>27.5970229712118</v>
      </c>
      <c r="AI200" s="185">
        <v>0.23028690531870999</v>
      </c>
      <c r="AJ200" s="185">
        <v>14.933489600985</v>
      </c>
      <c r="AK200" s="185">
        <v>8.5855139154326992</v>
      </c>
      <c r="AL200" s="185">
        <v>2.1883527698787102</v>
      </c>
      <c r="AM200" s="185">
        <v>634.44823390068302</v>
      </c>
      <c r="AN200" s="185">
        <v>1.7642491911829E-8</v>
      </c>
      <c r="AO200" s="185">
        <v>1.83174231842069E-7</v>
      </c>
      <c r="AP200" s="185">
        <v>1.86594159112459</v>
      </c>
      <c r="AQ200" s="185">
        <v>2.5880264183412E-5</v>
      </c>
      <c r="AR200" s="185">
        <v>3.79766823948228E-6</v>
      </c>
      <c r="AS200" s="185">
        <v>7.65126791231752</v>
      </c>
      <c r="AT200" s="185">
        <v>7.1243568713864196</v>
      </c>
      <c r="AU200" s="185">
        <v>1.6406460962976701</v>
      </c>
      <c r="AV200" s="185">
        <v>0.22529549482692099</v>
      </c>
      <c r="AW200" s="185">
        <v>7.1292529327389798E-3</v>
      </c>
      <c r="AX200" s="185">
        <v>0.225295485420445</v>
      </c>
      <c r="AY200" s="185">
        <v>9.4064760425283095E-9</v>
      </c>
      <c r="AZ200" s="185">
        <v>692257.60600924003</v>
      </c>
      <c r="BA200" s="185">
        <v>1.3869814739385401E-5</v>
      </c>
      <c r="BB200" s="23">
        <v>4757570.1732619302</v>
      </c>
      <c r="BC200" s="23">
        <v>-44614.8853318244</v>
      </c>
      <c r="BD200" s="67">
        <v>-0.92905385334919299</v>
      </c>
      <c r="BE200" s="23">
        <v>4164058.8</v>
      </c>
      <c r="BF200" s="185">
        <v>1.1425319386128601</v>
      </c>
      <c r="BG200" s="185">
        <v>1</v>
      </c>
      <c r="BH200" s="185">
        <v>-0.25700000000000001</v>
      </c>
      <c r="BI200" s="185">
        <v>4.5999999999999999E-2</v>
      </c>
      <c r="BJ200" s="185">
        <v>5625</v>
      </c>
      <c r="BK200" s="185">
        <v>1.0069058634208301</v>
      </c>
      <c r="BL200" s="185">
        <v>143.27885544552899</v>
      </c>
      <c r="BM200" s="185">
        <v>4.7575701732619304</v>
      </c>
      <c r="BN200" s="185">
        <v>143.27885544552899</v>
      </c>
      <c r="BO200" s="185">
        <v>1.0069058634208301</v>
      </c>
      <c r="BP200" s="185">
        <v>10666.5219821385</v>
      </c>
      <c r="BQ200" s="185">
        <v>1</v>
      </c>
      <c r="BR200" s="185">
        <v>0.15240000000000001</v>
      </c>
    </row>
    <row r="201" spans="1:70">
      <c r="A201" s="20" t="s">
        <v>3283</v>
      </c>
      <c r="B201" s="185">
        <v>18960582.556212999</v>
      </c>
      <c r="C201" s="185">
        <v>634.44823391832597</v>
      </c>
      <c r="D201" s="185">
        <v>149.14958101226799</v>
      </c>
      <c r="E201" s="185">
        <v>520.38377569771103</v>
      </c>
      <c r="F201" s="185">
        <v>2467301.6327637699</v>
      </c>
      <c r="G201" s="185">
        <v>1775044.0267545299</v>
      </c>
      <c r="H201" s="185">
        <v>2.5972810943896E-5</v>
      </c>
      <c r="I201" s="185">
        <v>5.9480773118925399E-5</v>
      </c>
      <c r="J201" s="185">
        <v>0.43661798563056398</v>
      </c>
      <c r="K201" s="185">
        <v>16063.580349286</v>
      </c>
      <c r="L201" s="185">
        <v>1.6624879026359001E-3</v>
      </c>
      <c r="M201" s="185">
        <v>200</v>
      </c>
      <c r="N201" s="185">
        <v>2034.345</v>
      </c>
      <c r="O201" s="22">
        <v>2.8502295699234199E-6</v>
      </c>
      <c r="P201" s="22">
        <v>5.98473400508856E-3</v>
      </c>
      <c r="Q201" s="22">
        <v>1.905E-3</v>
      </c>
      <c r="R201" s="185">
        <v>0.15240000000000001</v>
      </c>
      <c r="S201" s="23">
        <v>4321009.66796875</v>
      </c>
      <c r="T201" s="185">
        <v>516.78076663997103</v>
      </c>
      <c r="U201" s="186">
        <v>559.09322518435897</v>
      </c>
      <c r="V201" s="185">
        <v>0.03</v>
      </c>
      <c r="W201" s="22">
        <v>65154.2846837498</v>
      </c>
      <c r="X201" s="185">
        <v>2.77604663894368E-2</v>
      </c>
      <c r="Y201" s="185">
        <v>6.00187050427395</v>
      </c>
      <c r="Z201" s="185">
        <v>6.0018705113914601</v>
      </c>
      <c r="AA201" s="185">
        <v>-7.11750747228734E-9</v>
      </c>
      <c r="AB201" s="185">
        <v>7.2289880152804102E-6</v>
      </c>
      <c r="AC201" s="185">
        <v>776.97529112776999</v>
      </c>
      <c r="AD201" s="185">
        <v>1919.0282633735201</v>
      </c>
      <c r="AE201" s="185">
        <v>559.09322698196797</v>
      </c>
      <c r="AF201" s="25">
        <v>1.79760979790444E-6</v>
      </c>
      <c r="AG201" s="185">
        <v>7.3968203348466199E-6</v>
      </c>
      <c r="AH201" s="185">
        <v>27.5970229712118</v>
      </c>
      <c r="AI201" s="185">
        <v>0.23028690531870999</v>
      </c>
      <c r="AJ201" s="185">
        <v>14.902579823272101</v>
      </c>
      <c r="AK201" s="185">
        <v>7.3801051030467901</v>
      </c>
      <c r="AL201" s="185">
        <v>2.1883527698787102</v>
      </c>
      <c r="AM201" s="185">
        <v>634.44823389791998</v>
      </c>
      <c r="AN201" s="185">
        <v>2.0405650502652901E-8</v>
      </c>
      <c r="AO201" s="185">
        <v>1.6783231956620299E-7</v>
      </c>
      <c r="AP201" s="185">
        <v>1.86178372219116</v>
      </c>
      <c r="AQ201" s="185">
        <v>2.5995988585451501E-5</v>
      </c>
      <c r="AR201" s="185">
        <v>3.7823263272064102E-6</v>
      </c>
      <c r="AS201" s="185">
        <v>7.6203581346045697</v>
      </c>
      <c r="AT201" s="185">
        <v>7.1041168394303096</v>
      </c>
      <c r="AU201" s="185">
        <v>1.63598508197494</v>
      </c>
      <c r="AV201" s="185">
        <v>0.22579864021622501</v>
      </c>
      <c r="AW201" s="185">
        <v>7.1292529327389798E-3</v>
      </c>
      <c r="AX201" s="185">
        <v>0.22579863145642401</v>
      </c>
      <c r="AY201" s="185">
        <v>8.7598015785506095E-9</v>
      </c>
      <c r="AZ201" s="185">
        <v>692257.60600924003</v>
      </c>
      <c r="BA201" s="185">
        <v>1.39629476160939E-5</v>
      </c>
      <c r="BB201" s="23">
        <v>4330020.6964092003</v>
      </c>
      <c r="BC201" s="23">
        <v>9011.0284404549693</v>
      </c>
      <c r="BD201" s="67">
        <v>0.20853988148309199</v>
      </c>
      <c r="BE201" s="23">
        <v>3722416.2</v>
      </c>
      <c r="BF201" s="185">
        <v>1.1632285224874099</v>
      </c>
      <c r="BG201" s="185">
        <v>1</v>
      </c>
      <c r="BH201" s="185">
        <v>-0.189</v>
      </c>
      <c r="BI201" s="185">
        <v>4.5999999999999999E-2</v>
      </c>
      <c r="BJ201" s="185">
        <v>5625</v>
      </c>
      <c r="BK201" s="185">
        <v>1.0157406097164601</v>
      </c>
      <c r="BL201" s="185">
        <v>117.66746727835501</v>
      </c>
      <c r="BM201" s="185">
        <v>4.3300206964092096</v>
      </c>
      <c r="BN201" s="185">
        <v>117.66746727835501</v>
      </c>
      <c r="BO201" s="185">
        <v>1.0157406097164601</v>
      </c>
      <c r="BP201" s="185">
        <v>6032.2354734343298</v>
      </c>
      <c r="BQ201" s="185">
        <v>1</v>
      </c>
      <c r="BR201" s="185">
        <v>0.15240000000000001</v>
      </c>
    </row>
    <row r="202" spans="1:70">
      <c r="A202" s="20" t="s">
        <v>3284</v>
      </c>
      <c r="B202" s="185">
        <v>18960582.556212999</v>
      </c>
      <c r="C202" s="185">
        <v>634.44823391832597</v>
      </c>
      <c r="D202" s="185">
        <v>149.14958101226799</v>
      </c>
      <c r="E202" s="185">
        <v>520.38377569771103</v>
      </c>
      <c r="F202" s="185">
        <v>2467301.6327637699</v>
      </c>
      <c r="G202" s="185">
        <v>1775044.0267545299</v>
      </c>
      <c r="H202" s="185">
        <v>2.5972810943896E-5</v>
      </c>
      <c r="I202" s="185">
        <v>5.9480773118925399E-5</v>
      </c>
      <c r="J202" s="185">
        <v>0.43661798563056398</v>
      </c>
      <c r="K202" s="185">
        <v>16063.580349286</v>
      </c>
      <c r="L202" s="185">
        <v>1.6624879026359001E-3</v>
      </c>
      <c r="M202" s="185">
        <v>201</v>
      </c>
      <c r="N202" s="185">
        <v>2047.9073000000001</v>
      </c>
      <c r="O202" s="22">
        <v>2.8502295699234199E-6</v>
      </c>
      <c r="P202" s="22">
        <v>5.98473400508856E-3</v>
      </c>
      <c r="Q202" s="22">
        <v>1.905E-3</v>
      </c>
      <c r="R202" s="185">
        <v>0.15240000000000001</v>
      </c>
      <c r="S202" s="23">
        <v>4816711.42578125</v>
      </c>
      <c r="T202" s="185">
        <v>491.16937847279701</v>
      </c>
      <c r="U202" s="186">
        <v>538.02351755010397</v>
      </c>
      <c r="V202" s="185">
        <v>0.03</v>
      </c>
      <c r="W202" s="22">
        <v>65588.6465816415</v>
      </c>
      <c r="X202" s="185">
        <v>2.7685474811265799E-2</v>
      </c>
      <c r="Y202" s="185">
        <v>6.0099936332252604</v>
      </c>
      <c r="Z202" s="185">
        <v>6.0099936385649304</v>
      </c>
      <c r="AA202" s="185">
        <v>-5.3396638222125098E-9</v>
      </c>
      <c r="AB202" s="185">
        <v>7.1528795247520302E-6</v>
      </c>
      <c r="AC202" s="185">
        <v>799.74363238639705</v>
      </c>
      <c r="AD202" s="185">
        <v>1929.2107278755</v>
      </c>
      <c r="AE202" s="185">
        <v>538.02351956133498</v>
      </c>
      <c r="AF202" s="25">
        <v>2.0112302081543E-6</v>
      </c>
      <c r="AG202" s="185">
        <v>7.3356250624186598E-6</v>
      </c>
      <c r="AH202" s="185">
        <v>27.890662442441201</v>
      </c>
      <c r="AI202" s="185">
        <v>0.23150881970289799</v>
      </c>
      <c r="AJ202" s="185">
        <v>14.857707680934899</v>
      </c>
      <c r="AK202" s="185">
        <v>8.5672401352494205</v>
      </c>
      <c r="AL202" s="185">
        <v>2.1883527698787102</v>
      </c>
      <c r="AM202" s="185">
        <v>634.44823385733298</v>
      </c>
      <c r="AN202" s="185">
        <v>6.09934431849979E-8</v>
      </c>
      <c r="AO202" s="185">
        <v>1.8274553766663301E-7</v>
      </c>
      <c r="AP202" s="185">
        <v>1.8697207497791799</v>
      </c>
      <c r="AQ202" s="185">
        <v>2.5775749346154802E-5</v>
      </c>
      <c r="AR202" s="185">
        <v>3.7591853000426502E-6</v>
      </c>
      <c r="AS202" s="185">
        <v>7.61392189912248</v>
      </c>
      <c r="AT202" s="185">
        <v>7.0998920018595202</v>
      </c>
      <c r="AU202" s="185">
        <v>1.64368761736854</v>
      </c>
      <c r="AV202" s="185">
        <v>0.22603313241064099</v>
      </c>
      <c r="AW202" s="185">
        <v>7.0541944766786199E-3</v>
      </c>
      <c r="AX202" s="185">
        <v>0.226033122052754</v>
      </c>
      <c r="AY202" s="185">
        <v>1.0357887519907301E-8</v>
      </c>
      <c r="AZ202" s="185">
        <v>692257.60600924003</v>
      </c>
      <c r="BA202" s="185">
        <v>1.37858818485054E-5</v>
      </c>
      <c r="BB202" s="23">
        <v>4775333.5627309103</v>
      </c>
      <c r="BC202" s="23">
        <v>-41377.863050335996</v>
      </c>
      <c r="BD202" s="67">
        <v>-0.85904799753754602</v>
      </c>
      <c r="BE202" s="23">
        <v>4164058.8</v>
      </c>
      <c r="BF202" s="185">
        <v>1.14679782205067</v>
      </c>
      <c r="BG202" s="185">
        <v>1</v>
      </c>
      <c r="BH202" s="185">
        <v>-0.26300000000000001</v>
      </c>
      <c r="BI202" s="185">
        <v>4.5999999999999999E-2</v>
      </c>
      <c r="BJ202" s="185">
        <v>5625</v>
      </c>
      <c r="BK202" s="185">
        <v>1.0069058634208301</v>
      </c>
      <c r="BL202" s="185">
        <v>143.27885544552899</v>
      </c>
      <c r="BM202" s="185">
        <v>4.7753335627309097</v>
      </c>
      <c r="BN202" s="185">
        <v>143.27885544552899</v>
      </c>
      <c r="BO202" s="185">
        <v>1.0069058634208301</v>
      </c>
      <c r="BP202" s="185">
        <v>10666.5219821385</v>
      </c>
      <c r="BQ202" s="185">
        <v>1</v>
      </c>
      <c r="BR202" s="185">
        <v>0.15240000000000001</v>
      </c>
    </row>
    <row r="203" spans="1:70">
      <c r="A203" s="20" t="s">
        <v>3285</v>
      </c>
      <c r="B203" s="185">
        <v>18960582.556212999</v>
      </c>
      <c r="C203" s="185">
        <v>634.44823391832597</v>
      </c>
      <c r="D203" s="185">
        <v>149.14958101226799</v>
      </c>
      <c r="E203" s="185">
        <v>520.38377569771103</v>
      </c>
      <c r="F203" s="185">
        <v>2467301.6327637699</v>
      </c>
      <c r="G203" s="185">
        <v>1775044.0267545299</v>
      </c>
      <c r="H203" s="185">
        <v>2.5972810943896E-5</v>
      </c>
      <c r="I203" s="185">
        <v>5.9480773118925399E-5</v>
      </c>
      <c r="J203" s="185">
        <v>0.43661798563056398</v>
      </c>
      <c r="K203" s="185">
        <v>16063.580349286</v>
      </c>
      <c r="L203" s="185">
        <v>1.6624879026359001E-3</v>
      </c>
      <c r="M203" s="185">
        <v>202</v>
      </c>
      <c r="N203" s="185">
        <v>2047.9073000000001</v>
      </c>
      <c r="O203" s="22">
        <v>2.8502295699234199E-6</v>
      </c>
      <c r="P203" s="22">
        <v>5.98473400508856E-3</v>
      </c>
      <c r="Q203" s="22">
        <v>1.905E-3</v>
      </c>
      <c r="R203" s="185">
        <v>0.15240000000000001</v>
      </c>
      <c r="S203" s="23">
        <v>4315904.39453125</v>
      </c>
      <c r="T203" s="185">
        <v>517.88193873595401</v>
      </c>
      <c r="U203" s="186">
        <v>559.86452122228798</v>
      </c>
      <c r="V203" s="185">
        <v>0.03</v>
      </c>
      <c r="W203" s="22">
        <v>65588.6465816415</v>
      </c>
      <c r="X203" s="185">
        <v>2.7685474811265799E-2</v>
      </c>
      <c r="Y203" s="185">
        <v>6.0099936332252604</v>
      </c>
      <c r="Z203" s="185">
        <v>6.0099936385649304</v>
      </c>
      <c r="AA203" s="185">
        <v>-5.3396638222125098E-9</v>
      </c>
      <c r="AB203" s="185">
        <v>7.1528795247520302E-6</v>
      </c>
      <c r="AC203" s="185">
        <v>775.50864310147699</v>
      </c>
      <c r="AD203" s="185">
        <v>1929.2107278755</v>
      </c>
      <c r="AE203" s="185">
        <v>559.86452122228798</v>
      </c>
      <c r="AF203" s="25">
        <v>0</v>
      </c>
      <c r="AG203" s="185">
        <v>7.3189814161135601E-6</v>
      </c>
      <c r="AH203" s="185">
        <v>27.890662442441201</v>
      </c>
      <c r="AI203" s="185">
        <v>0.23150881970289799</v>
      </c>
      <c r="AJ203" s="185">
        <v>14.823997338674801</v>
      </c>
      <c r="AK203" s="185">
        <v>7.3164147847674696</v>
      </c>
      <c r="AL203" s="185">
        <v>2.1883527698787102</v>
      </c>
      <c r="AM203" s="185">
        <v>634.44823385372501</v>
      </c>
      <c r="AN203" s="185">
        <v>6.4600726545904803E-8</v>
      </c>
      <c r="AO203" s="185">
        <v>1.6610189136153501E-7</v>
      </c>
      <c r="AP203" s="185">
        <v>1.86513957375978</v>
      </c>
      <c r="AQ203" s="185">
        <v>2.59025261998793E-5</v>
      </c>
      <c r="AR203" s="185">
        <v>3.7425416537375501E-6</v>
      </c>
      <c r="AS203" s="185">
        <v>7.5802115568623698</v>
      </c>
      <c r="AT203" s="185">
        <v>7.0777055457055402</v>
      </c>
      <c r="AU203" s="185">
        <v>1.63855125709094</v>
      </c>
      <c r="AV203" s="185">
        <v>0.226588316668833</v>
      </c>
      <c r="AW203" s="185">
        <v>7.0541944766786199E-3</v>
      </c>
      <c r="AX203" s="185">
        <v>0.22658830705494201</v>
      </c>
      <c r="AY203" s="185">
        <v>9.6138914051913105E-9</v>
      </c>
      <c r="AZ203" s="185">
        <v>692257.60600924003</v>
      </c>
      <c r="BA203" s="185">
        <v>1.38877146591579E-5</v>
      </c>
      <c r="BB203" s="23">
        <v>4308591.0690499004</v>
      </c>
      <c r="BC203" s="23">
        <v>-7313.3254813486701</v>
      </c>
      <c r="BD203" s="67">
        <v>-0.16945059048609801</v>
      </c>
      <c r="BE203" s="23">
        <v>3722416.2</v>
      </c>
      <c r="BF203" s="185">
        <v>1.1574716091795201</v>
      </c>
      <c r="BG203" s="185">
        <v>1</v>
      </c>
      <c r="BH203" s="185">
        <v>-0.187</v>
      </c>
      <c r="BI203" s="185">
        <v>4.5999999999999999E-2</v>
      </c>
      <c r="BJ203" s="185">
        <v>5625</v>
      </c>
      <c r="BK203" s="185">
        <v>1.01622312001427</v>
      </c>
      <c r="BL203" s="185">
        <v>116.566295182372</v>
      </c>
      <c r="BM203" s="185">
        <v>4.3085910690498999</v>
      </c>
      <c r="BN203" s="185">
        <v>116.566295182372</v>
      </c>
      <c r="BO203" s="185">
        <v>1.01622312001427</v>
      </c>
      <c r="BP203" s="185">
        <v>5862.3975579541202</v>
      </c>
      <c r="BQ203" s="185">
        <v>1</v>
      </c>
      <c r="BR203" s="185">
        <v>0.15240000000000001</v>
      </c>
    </row>
    <row r="204" spans="1:70">
      <c r="A204" s="20" t="s">
        <v>3286</v>
      </c>
      <c r="B204" s="185">
        <v>18960582.556212999</v>
      </c>
      <c r="C204" s="185">
        <v>634.44823391832597</v>
      </c>
      <c r="D204" s="185">
        <v>149.14958101226799</v>
      </c>
      <c r="E204" s="185">
        <v>520.38377569771103</v>
      </c>
      <c r="F204" s="185">
        <v>2467301.6327637699</v>
      </c>
      <c r="G204" s="185">
        <v>1775044.0267545299</v>
      </c>
      <c r="H204" s="185">
        <v>2.5972810943896E-5</v>
      </c>
      <c r="I204" s="185">
        <v>5.9480773118925399E-5</v>
      </c>
      <c r="J204" s="185">
        <v>0.43661798563056398</v>
      </c>
      <c r="K204" s="185">
        <v>16063.580349286</v>
      </c>
      <c r="L204" s="185">
        <v>1.6624879026359001E-3</v>
      </c>
      <c r="M204" s="185">
        <v>203</v>
      </c>
      <c r="N204" s="185">
        <v>2061.4695999999999</v>
      </c>
      <c r="O204" s="22">
        <v>2.8502295699234199E-6</v>
      </c>
      <c r="P204" s="22">
        <v>5.98473400508856E-3</v>
      </c>
      <c r="Q204" s="22">
        <v>1.905E-3</v>
      </c>
      <c r="R204" s="185">
        <v>0.15240000000000001</v>
      </c>
      <c r="S204" s="23">
        <v>4086287.79296875</v>
      </c>
      <c r="T204" s="185">
        <v>534.05487488333199</v>
      </c>
      <c r="U204" s="186">
        <v>573.54237533697403</v>
      </c>
      <c r="V204" s="185">
        <v>0.03</v>
      </c>
      <c r="W204" s="22">
        <v>66023.008479533193</v>
      </c>
      <c r="X204" s="185">
        <v>2.7611290226907802E-2</v>
      </c>
      <c r="Y204" s="185">
        <v>6.0180618873112204</v>
      </c>
      <c r="Z204" s="185">
        <v>6.0180619341428496</v>
      </c>
      <c r="AA204" s="185">
        <v>-4.6831631905774897E-8</v>
      </c>
      <c r="AB204" s="185">
        <v>7.0780382335173803E-6</v>
      </c>
      <c r="AC204" s="185">
        <v>761.83807756814599</v>
      </c>
      <c r="AD204" s="185">
        <v>1939.3833880575601</v>
      </c>
      <c r="AE204" s="185">
        <v>573.54237533697301</v>
      </c>
      <c r="AF204" s="25">
        <v>0</v>
      </c>
      <c r="AG204" s="185">
        <v>7.2337946176495899E-6</v>
      </c>
      <c r="AH204" s="185">
        <v>28.185570879174001</v>
      </c>
      <c r="AI204" s="185">
        <v>0.23272955755074301</v>
      </c>
      <c r="AJ204" s="185">
        <v>14.7287150804093</v>
      </c>
      <c r="AK204" s="185">
        <v>6.6209247906200499</v>
      </c>
      <c r="AL204" s="185">
        <v>2.1883527698787102</v>
      </c>
      <c r="AM204" s="185">
        <v>634.448233936679</v>
      </c>
      <c r="AN204" s="185">
        <v>-1.83530346475891E-8</v>
      </c>
      <c r="AO204" s="185">
        <v>1.5575638413221001E-7</v>
      </c>
      <c r="AP204" s="185">
        <v>1.86603730275959</v>
      </c>
      <c r="AQ204" s="185">
        <v>2.5877609382385E-5</v>
      </c>
      <c r="AR204" s="185">
        <v>3.6947755008909002E-6</v>
      </c>
      <c r="AS204" s="185">
        <v>7.5229251748345103</v>
      </c>
      <c r="AT204" s="185">
        <v>7.0397752417076402</v>
      </c>
      <c r="AU204" s="185">
        <v>1.6383637772593</v>
      </c>
      <c r="AV204" s="185">
        <v>0.22767352550029499</v>
      </c>
      <c r="AW204" s="185">
        <v>6.98038573693569E-3</v>
      </c>
      <c r="AX204" s="185">
        <v>0.22767351539410299</v>
      </c>
      <c r="AY204" s="185">
        <v>1.01061915780409E-8</v>
      </c>
      <c r="AZ204" s="185">
        <v>692257.60600924003</v>
      </c>
      <c r="BA204" s="185">
        <v>1.38676806428874E-5</v>
      </c>
      <c r="BB204" s="23">
        <v>4046071.0865659602</v>
      </c>
      <c r="BC204" s="23">
        <v>-40216.706402790704</v>
      </c>
      <c r="BD204" s="67">
        <v>-0.98418683265508999</v>
      </c>
      <c r="BE204" s="23">
        <v>3438503.1</v>
      </c>
      <c r="BF204" s="185">
        <v>1.1766954889661001</v>
      </c>
      <c r="BG204" s="185">
        <v>1</v>
      </c>
      <c r="BH204" s="185">
        <v>-0.14599999999999999</v>
      </c>
      <c r="BI204" s="185">
        <v>4.5999999999999999E-2</v>
      </c>
      <c r="BJ204" s="185">
        <v>5625</v>
      </c>
      <c r="BK204" s="185">
        <v>1.02405209803871</v>
      </c>
      <c r="BL204" s="185">
        <v>100.39335903499401</v>
      </c>
      <c r="BM204" s="185">
        <v>4.0460710865659602</v>
      </c>
      <c r="BN204" s="185">
        <v>100.39335903499401</v>
      </c>
      <c r="BO204" s="185">
        <v>1.02405209803871</v>
      </c>
      <c r="BP204" s="185">
        <v>3647.35781552969</v>
      </c>
      <c r="BQ204" s="185">
        <v>1</v>
      </c>
      <c r="BR204" s="185">
        <v>0.15240000000000001</v>
      </c>
    </row>
    <row r="205" spans="1:70">
      <c r="A205" s="20" t="s">
        <v>3287</v>
      </c>
      <c r="B205" s="185">
        <v>18960582.556212999</v>
      </c>
      <c r="C205" s="185">
        <v>634.44823391832597</v>
      </c>
      <c r="D205" s="185">
        <v>149.14958101226799</v>
      </c>
      <c r="E205" s="185">
        <v>520.38377569771103</v>
      </c>
      <c r="F205" s="185">
        <v>2467301.6327637699</v>
      </c>
      <c r="G205" s="185">
        <v>1775044.0267545299</v>
      </c>
      <c r="H205" s="185">
        <v>2.5972810943896E-5</v>
      </c>
      <c r="I205" s="185">
        <v>5.9480773118925399E-5</v>
      </c>
      <c r="J205" s="185">
        <v>0.43661798563056398</v>
      </c>
      <c r="K205" s="185">
        <v>16063.580349286</v>
      </c>
      <c r="L205" s="185">
        <v>1.6624879026359001E-3</v>
      </c>
      <c r="M205" s="185">
        <v>204</v>
      </c>
      <c r="N205" s="185">
        <v>2075.0319</v>
      </c>
      <c r="O205" s="22">
        <v>2.8502295699234199E-6</v>
      </c>
      <c r="P205" s="22">
        <v>5.98473400508856E-3</v>
      </c>
      <c r="Q205" s="22">
        <v>1.905E-3</v>
      </c>
      <c r="R205" s="185">
        <v>0.15240000000000001</v>
      </c>
      <c r="S205" s="23">
        <v>4045361.328125</v>
      </c>
      <c r="T205" s="185">
        <v>537.92469521286102</v>
      </c>
      <c r="U205" s="186">
        <v>576.76120285538502</v>
      </c>
      <c r="V205" s="185">
        <v>0.03</v>
      </c>
      <c r="W205" s="22">
        <v>66457.370377424799</v>
      </c>
      <c r="X205" s="185">
        <v>2.7537897758732399E-2</v>
      </c>
      <c r="Y205" s="185">
        <v>6.0260760524703603</v>
      </c>
      <c r="Z205" s="185">
        <v>6.0260760849766299</v>
      </c>
      <c r="AA205" s="185">
        <v>-3.25062741168836E-8</v>
      </c>
      <c r="AB205" s="185">
        <v>7.0044354320592796E-6</v>
      </c>
      <c r="AC205" s="185">
        <v>758.30964396818104</v>
      </c>
      <c r="AD205" s="185">
        <v>1949.5463069387699</v>
      </c>
      <c r="AE205" s="185">
        <v>576.76120285538502</v>
      </c>
      <c r="AF205" s="25">
        <v>0</v>
      </c>
      <c r="AG205" s="185">
        <v>7.1589062482810904E-6</v>
      </c>
      <c r="AH205" s="185">
        <v>28.481745638371301</v>
      </c>
      <c r="AI205" s="185">
        <v>0.23394912642465099</v>
      </c>
      <c r="AJ205" s="185">
        <v>14.6526186226323</v>
      </c>
      <c r="AK205" s="185">
        <v>6.4481868521859296</v>
      </c>
      <c r="AL205" s="185">
        <v>2.1883527698787102</v>
      </c>
      <c r="AM205" s="185">
        <v>634.44823395139304</v>
      </c>
      <c r="AN205" s="185">
        <v>-3.30675220538978E-8</v>
      </c>
      <c r="AO205" s="185">
        <v>1.5447081622181101E-7</v>
      </c>
      <c r="AP205" s="185">
        <v>1.86939755880115</v>
      </c>
      <c r="AQ205" s="185">
        <v>2.5784662602417699E-5</v>
      </c>
      <c r="AR205" s="185">
        <v>3.6566885322514502E-6</v>
      </c>
      <c r="AS205" s="185">
        <v>7.48439225582801</v>
      </c>
      <c r="AT205" s="185">
        <v>7.0140990981447304</v>
      </c>
      <c r="AU205" s="185">
        <v>1.6409423566668899</v>
      </c>
      <c r="AV205" s="185">
        <v>0.22845520213426099</v>
      </c>
      <c r="AW205" s="185">
        <v>6.9077984000852502E-3</v>
      </c>
      <c r="AX205" s="185">
        <v>0.22845519977401499</v>
      </c>
      <c r="AY205" s="185">
        <v>2.3602461929339602E-9</v>
      </c>
      <c r="AZ205" s="185">
        <v>692257.60600924003</v>
      </c>
      <c r="BA205" s="185">
        <v>1.3793033205282199E-5</v>
      </c>
      <c r="BB205" s="23">
        <v>4034392.4613605998</v>
      </c>
      <c r="BC205" s="23">
        <v>-10968.8667643969</v>
      </c>
      <c r="BD205" s="67">
        <v>-0.27114677465611903</v>
      </c>
      <c r="BE205" s="23">
        <v>3375411.3</v>
      </c>
      <c r="BF205" s="185">
        <v>1.19522988542481</v>
      </c>
      <c r="BG205" s="185">
        <v>1</v>
      </c>
      <c r="BH205" s="185">
        <v>-0.13800000000000001</v>
      </c>
      <c r="BI205" s="185">
        <v>4.5999999999999999E-2</v>
      </c>
      <c r="BJ205" s="185">
        <v>5625</v>
      </c>
      <c r="BK205" s="185">
        <v>1.0260666656645301</v>
      </c>
      <c r="BL205" s="185">
        <v>96.523538705464901</v>
      </c>
      <c r="BM205" s="185">
        <v>4.0343924613605999</v>
      </c>
      <c r="BN205" s="185">
        <v>96.523538705464901</v>
      </c>
      <c r="BO205" s="185">
        <v>1.0260666656645301</v>
      </c>
      <c r="BP205" s="185">
        <v>3194.9104277881902</v>
      </c>
      <c r="BQ205" s="185">
        <v>1</v>
      </c>
      <c r="BR205" s="185">
        <v>0.15240000000000001</v>
      </c>
    </row>
    <row r="206" spans="1:70">
      <c r="A206" s="20" t="s">
        <v>3288</v>
      </c>
      <c r="B206" s="185">
        <v>18960582.556212999</v>
      </c>
      <c r="C206" s="185">
        <v>634.44823391832597</v>
      </c>
      <c r="D206" s="185">
        <v>149.14958101226799</v>
      </c>
      <c r="E206" s="185">
        <v>520.38377569771103</v>
      </c>
      <c r="F206" s="185">
        <v>2467301.6327637699</v>
      </c>
      <c r="G206" s="185">
        <v>1775044.0267545299</v>
      </c>
      <c r="H206" s="185">
        <v>2.5972810943896E-5</v>
      </c>
      <c r="I206" s="185">
        <v>5.9480773118925399E-5</v>
      </c>
      <c r="J206" s="185">
        <v>0.43661798563056398</v>
      </c>
      <c r="K206" s="185">
        <v>16063.580349286</v>
      </c>
      <c r="L206" s="185">
        <v>1.6624879026359001E-3</v>
      </c>
      <c r="M206" s="185">
        <v>205</v>
      </c>
      <c r="N206" s="185">
        <v>2685.3353999999999</v>
      </c>
      <c r="O206" s="22">
        <v>2.8502295699234199E-6</v>
      </c>
      <c r="P206" s="22">
        <v>5.98473400508856E-3</v>
      </c>
      <c r="Q206" s="22">
        <v>1.905E-3</v>
      </c>
      <c r="R206" s="185">
        <v>0.15240000000000001</v>
      </c>
      <c r="S206" s="23">
        <v>4197888.18359375</v>
      </c>
      <c r="T206" s="185">
        <v>561.28950888079305</v>
      </c>
      <c r="U206" s="186">
        <v>592.43103972782399</v>
      </c>
      <c r="V206" s="185">
        <v>0.03</v>
      </c>
      <c r="W206" s="22">
        <v>86003.655782549802</v>
      </c>
      <c r="X206" s="185">
        <v>2.48783807458107E-2</v>
      </c>
      <c r="Y206" s="185">
        <v>6.3399954316979397</v>
      </c>
      <c r="Z206" s="185">
        <v>6.3399954657620103</v>
      </c>
      <c r="AA206" s="185">
        <v>-3.4064068010763997E-8</v>
      </c>
      <c r="AB206" s="185">
        <v>4.6295021533103401E-6</v>
      </c>
      <c r="AC206" s="185">
        <v>724.70817306569097</v>
      </c>
      <c r="AD206" s="185">
        <v>2398.0209791092798</v>
      </c>
      <c r="AE206" s="185">
        <v>592.43103972782399</v>
      </c>
      <c r="AF206" s="25">
        <v>0</v>
      </c>
      <c r="AG206" s="185">
        <v>4.7606909448245198E-6</v>
      </c>
      <c r="AH206" s="185">
        <v>43.092872993623303</v>
      </c>
      <c r="AI206" s="185">
        <v>0.28776690823595802</v>
      </c>
      <c r="AJ206" s="185">
        <v>11.985550404981399</v>
      </c>
      <c r="AK206" s="185">
        <v>5.02996733937223</v>
      </c>
      <c r="AL206" s="185">
        <v>2.1883527698787102</v>
      </c>
      <c r="AM206" s="185">
        <v>634.44823398433505</v>
      </c>
      <c r="AN206" s="185">
        <v>-6.6008851717924699E-8</v>
      </c>
      <c r="AO206" s="185">
        <v>1.3118879151418501E-7</v>
      </c>
      <c r="AP206" s="185">
        <v>2.00034887888265</v>
      </c>
      <c r="AQ206" s="185">
        <v>2.25192177886083E-5</v>
      </c>
      <c r="AR206" s="185">
        <v>2.4459398681693502E-6</v>
      </c>
      <c r="AS206" s="185">
        <v>6.1579161338686497</v>
      </c>
      <c r="AT206" s="185">
        <v>6.0386921517804204</v>
      </c>
      <c r="AU206" s="185">
        <v>1.7377357703066001</v>
      </c>
      <c r="AV206" s="185">
        <v>0.26261310857604903</v>
      </c>
      <c r="AW206" s="185">
        <v>4.5656310031009098E-3</v>
      </c>
      <c r="AX206" s="185">
        <v>0.262613104814024</v>
      </c>
      <c r="AY206" s="185">
        <v>3.7620252468784096E-9</v>
      </c>
      <c r="AZ206" s="185">
        <v>692257.60600924003</v>
      </c>
      <c r="BA206" s="185">
        <v>1.1257645116979301E-5</v>
      </c>
      <c r="BB206" s="23">
        <v>4197982.8641311498</v>
      </c>
      <c r="BC206" s="23">
        <v>94.680537402629895</v>
      </c>
      <c r="BD206" s="67">
        <v>2.2554325713739099E-3</v>
      </c>
      <c r="BE206" s="23">
        <v>3596232.6</v>
      </c>
      <c r="BF206" s="185">
        <v>1.1673279598575299</v>
      </c>
      <c r="BG206" s="185">
        <v>1</v>
      </c>
      <c r="BH206" s="185">
        <v>-0.104</v>
      </c>
      <c r="BI206" s="185">
        <v>4.5999999999999999E-2</v>
      </c>
      <c r="BJ206" s="185">
        <v>5625</v>
      </c>
      <c r="BK206" s="185">
        <v>1.0378327278381201</v>
      </c>
      <c r="BL206" s="185">
        <v>73.158725037532903</v>
      </c>
      <c r="BM206" s="185">
        <v>4.1979828641311503</v>
      </c>
      <c r="BN206" s="185">
        <v>73.158725037532903</v>
      </c>
      <c r="BO206" s="185">
        <v>1.0378327278381201</v>
      </c>
      <c r="BP206" s="185">
        <v>1099.5010461147101</v>
      </c>
      <c r="BQ206" s="185">
        <v>1</v>
      </c>
      <c r="BR206" s="185">
        <v>0.15240000000000001</v>
      </c>
    </row>
    <row r="207" spans="1:70">
      <c r="A207" s="20" t="s">
        <v>3289</v>
      </c>
      <c r="B207" s="185">
        <v>18960582.556212999</v>
      </c>
      <c r="C207" s="185">
        <v>634.44823391832597</v>
      </c>
      <c r="D207" s="185">
        <v>149.14958101226799</v>
      </c>
      <c r="E207" s="185">
        <v>520.38377569771103</v>
      </c>
      <c r="F207" s="185">
        <v>2467301.6327637699</v>
      </c>
      <c r="G207" s="185">
        <v>1775044.0267545299</v>
      </c>
      <c r="H207" s="185">
        <v>2.5972810943896E-5</v>
      </c>
      <c r="I207" s="185">
        <v>5.9480773118925399E-5</v>
      </c>
      <c r="J207" s="185">
        <v>0.43661798563056398</v>
      </c>
      <c r="K207" s="185">
        <v>16063.580349286</v>
      </c>
      <c r="L207" s="185">
        <v>1.6624879026359001E-3</v>
      </c>
      <c r="M207" s="185">
        <v>206</v>
      </c>
      <c r="N207" s="185">
        <v>2698.8977</v>
      </c>
      <c r="O207" s="22">
        <v>2.8502295699234199E-6</v>
      </c>
      <c r="P207" s="22">
        <v>5.98473400508856E-3</v>
      </c>
      <c r="Q207" s="22">
        <v>1.905E-3</v>
      </c>
      <c r="R207" s="185">
        <v>0.15240000000000001</v>
      </c>
      <c r="S207" s="23">
        <v>4765616.50390625</v>
      </c>
      <c r="T207" s="185">
        <v>525.63284033909497</v>
      </c>
      <c r="U207" s="186">
        <v>560.80834170491903</v>
      </c>
      <c r="V207" s="185">
        <v>0.03</v>
      </c>
      <c r="W207" s="22">
        <v>86438.017680441495</v>
      </c>
      <c r="X207" s="185">
        <v>2.4830525859102299E-2</v>
      </c>
      <c r="Y207" s="185">
        <v>6.3461019016727098</v>
      </c>
      <c r="Z207" s="185">
        <v>6.3461019330903401</v>
      </c>
      <c r="AA207" s="185">
        <v>-3.1417631163321897E-8</v>
      </c>
      <c r="AB207" s="185">
        <v>4.5919242072455102E-6</v>
      </c>
      <c r="AC207" s="185">
        <v>749.35777845335599</v>
      </c>
      <c r="AD207" s="185">
        <v>2407.8130717556101</v>
      </c>
      <c r="AE207" s="185">
        <v>560.80834170491903</v>
      </c>
      <c r="AF207" s="25">
        <v>0</v>
      </c>
      <c r="AG207" s="185">
        <v>4.73941868228778E-6</v>
      </c>
      <c r="AH207" s="185">
        <v>43.445522903344802</v>
      </c>
      <c r="AI207" s="185">
        <v>0.28894197728270299</v>
      </c>
      <c r="AJ207" s="185">
        <v>11.980718378724699</v>
      </c>
      <c r="AK207" s="185">
        <v>6.4045604287223004</v>
      </c>
      <c r="AL207" s="185">
        <v>2.1883527698787102</v>
      </c>
      <c r="AM207" s="185">
        <v>634.44823405113198</v>
      </c>
      <c r="AN207" s="185">
        <v>-1.32805666908098E-7</v>
      </c>
      <c r="AO207" s="185">
        <v>1.47494475042275E-7</v>
      </c>
      <c r="AP207" s="185">
        <v>2.0114780047610501</v>
      </c>
      <c r="AQ207" s="185">
        <v>2.22707180340888E-5</v>
      </c>
      <c r="AR207" s="185">
        <v>2.4434565786650299E-6</v>
      </c>
      <c r="AS207" s="185">
        <v>6.1767839269048901</v>
      </c>
      <c r="AT207" s="185">
        <v>6.0539886791861397</v>
      </c>
      <c r="AU207" s="185">
        <v>1.7492514594111499</v>
      </c>
      <c r="AV207" s="185">
        <v>0.26222654534990097</v>
      </c>
      <c r="AW207" s="185">
        <v>4.5285715029851703E-3</v>
      </c>
      <c r="AX207" s="185">
        <v>0.26222653908771398</v>
      </c>
      <c r="AY207" s="185">
        <v>6.26218721322402E-9</v>
      </c>
      <c r="AZ207" s="185">
        <v>692257.60600924003</v>
      </c>
      <c r="BA207" s="185">
        <v>1.10718178281718E-5</v>
      </c>
      <c r="BB207" s="23">
        <v>4798972.9838898797</v>
      </c>
      <c r="BC207" s="23">
        <v>33356.479983625897</v>
      </c>
      <c r="BD207" s="67">
        <v>0.69994049996017305</v>
      </c>
      <c r="BE207" s="23">
        <v>4511063.7</v>
      </c>
      <c r="BF207" s="185">
        <v>1.063822925819</v>
      </c>
      <c r="BG207" s="185">
        <v>1</v>
      </c>
      <c r="BH207" s="185">
        <v>-0.20200000000000001</v>
      </c>
      <c r="BI207" s="185">
        <v>4.5999999999999999E-2</v>
      </c>
      <c r="BJ207" s="185">
        <v>5625</v>
      </c>
      <c r="BK207" s="185">
        <v>1.0198214433421799</v>
      </c>
      <c r="BL207" s="185">
        <v>108.815393579231</v>
      </c>
      <c r="BM207" s="185">
        <v>4.7989729838898798</v>
      </c>
      <c r="BN207" s="185">
        <v>108.815393579231</v>
      </c>
      <c r="BO207" s="185">
        <v>1.0198214433421799</v>
      </c>
      <c r="BP207" s="185">
        <v>4735.5583934644701</v>
      </c>
      <c r="BQ207" s="185">
        <v>1</v>
      </c>
      <c r="BR207" s="185">
        <v>0.15240000000000001</v>
      </c>
    </row>
    <row r="208" spans="1:70">
      <c r="A208" s="20" t="s">
        <v>3290</v>
      </c>
      <c r="B208" s="185">
        <v>18960582.556212999</v>
      </c>
      <c r="C208" s="185">
        <v>634.44823391832597</v>
      </c>
      <c r="D208" s="185">
        <v>149.14958101226799</v>
      </c>
      <c r="E208" s="185">
        <v>520.38377569771103</v>
      </c>
      <c r="F208" s="185">
        <v>2467301.6327637699</v>
      </c>
      <c r="G208" s="185">
        <v>1775044.0267545299</v>
      </c>
      <c r="H208" s="185">
        <v>2.5972810943896E-5</v>
      </c>
      <c r="I208" s="185">
        <v>5.9480773118925399E-5</v>
      </c>
      <c r="J208" s="185">
        <v>0.43661798563056398</v>
      </c>
      <c r="K208" s="185">
        <v>16063.580349286</v>
      </c>
      <c r="L208" s="185">
        <v>1.6624879026359001E-3</v>
      </c>
      <c r="M208" s="185">
        <v>207</v>
      </c>
      <c r="N208" s="185">
        <v>2726.0223000000001</v>
      </c>
      <c r="O208" s="22">
        <v>2.8502295699234199E-6</v>
      </c>
      <c r="P208" s="22">
        <v>5.98473400508856E-3</v>
      </c>
      <c r="Q208" s="22">
        <v>1.905E-3</v>
      </c>
      <c r="R208" s="185">
        <v>0.15240000000000001</v>
      </c>
      <c r="S208" s="23">
        <v>5742041.015625</v>
      </c>
      <c r="T208" s="185">
        <v>481.73347125662798</v>
      </c>
      <c r="U208" s="186">
        <v>523.69434419362403</v>
      </c>
      <c r="V208" s="185">
        <v>0.03</v>
      </c>
      <c r="W208" s="22">
        <v>87306.741476224794</v>
      </c>
      <c r="X208" s="185">
        <v>2.4735969360293E-2</v>
      </c>
      <c r="Y208" s="185">
        <v>6.3582197371331297</v>
      </c>
      <c r="Z208" s="185">
        <v>6.35821976348383</v>
      </c>
      <c r="AA208" s="185">
        <v>-2.63506914066625E-8</v>
      </c>
      <c r="AB208" s="185">
        <v>4.5182029201920501E-6</v>
      </c>
      <c r="AC208" s="185">
        <v>782.642114464722</v>
      </c>
      <c r="AD208" s="185">
        <v>2427.37713909897</v>
      </c>
      <c r="AE208" s="185">
        <v>523.69434419362403</v>
      </c>
      <c r="AF208" s="25">
        <v>0</v>
      </c>
      <c r="AG208" s="185">
        <v>4.6903186997320702E-6</v>
      </c>
      <c r="AH208" s="185">
        <v>44.1544020576722</v>
      </c>
      <c r="AI208" s="185">
        <v>0.29128970118544001</v>
      </c>
      <c r="AJ208" s="185">
        <v>11.9529368890478</v>
      </c>
      <c r="AK208" s="185">
        <v>8.2666029836745292</v>
      </c>
      <c r="AL208" s="185">
        <v>2.1883527698787102</v>
      </c>
      <c r="AM208" s="185">
        <v>634.44823388292298</v>
      </c>
      <c r="AN208" s="185">
        <v>3.5403445508563898E-8</v>
      </c>
      <c r="AO208" s="185">
        <v>1.72115779540028E-7</v>
      </c>
      <c r="AP208" s="185">
        <v>2.0298956509902002</v>
      </c>
      <c r="AQ208" s="185">
        <v>2.1868418132789899E-5</v>
      </c>
      <c r="AR208" s="185">
        <v>2.4312172396360498E-6</v>
      </c>
      <c r="AS208" s="185">
        <v>6.1957807324680898</v>
      </c>
      <c r="AT208" s="185">
        <v>6.0693426668307398</v>
      </c>
      <c r="AU208" s="185">
        <v>1.7679370118131701</v>
      </c>
      <c r="AV208" s="185">
        <v>0.26195863917703299</v>
      </c>
      <c r="AW208" s="185">
        <v>4.4558673152316E-3</v>
      </c>
      <c r="AX208" s="185">
        <v>0.26195862825280503</v>
      </c>
      <c r="AY208" s="185">
        <v>1.09242282997357E-8</v>
      </c>
      <c r="AZ208" s="185">
        <v>692257.60600924003</v>
      </c>
      <c r="BA208" s="185">
        <v>1.07731735481685E-5</v>
      </c>
      <c r="BB208" s="23">
        <v>5755307.2830022397</v>
      </c>
      <c r="BC208" s="23">
        <v>13266.2673772424</v>
      </c>
      <c r="BD208" s="67">
        <v>0.23103748895458701</v>
      </c>
      <c r="BE208" s="23">
        <v>5236619.4000000004</v>
      </c>
      <c r="BF208" s="185">
        <v>1.0990501396764201</v>
      </c>
      <c r="BG208" s="185">
        <v>1</v>
      </c>
      <c r="BH208" s="185">
        <v>-0.376</v>
      </c>
      <c r="BI208" s="185">
        <v>4.5999999999999999E-2</v>
      </c>
      <c r="BJ208" s="185">
        <v>5625</v>
      </c>
      <c r="BK208" s="185">
        <v>1.0048068533957799</v>
      </c>
      <c r="BL208" s="185">
        <v>152.71476266169799</v>
      </c>
      <c r="BM208" s="185">
        <v>5.7553072830022396</v>
      </c>
      <c r="BN208" s="185">
        <v>152.71476266169799</v>
      </c>
      <c r="BO208" s="185">
        <v>1.0048068533957799</v>
      </c>
      <c r="BP208" s="185">
        <v>12704.6177218829</v>
      </c>
      <c r="BQ208" s="185">
        <v>1</v>
      </c>
      <c r="BR208" s="185">
        <v>0.15240000000000001</v>
      </c>
    </row>
    <row r="209" spans="1:70">
      <c r="A209" s="20" t="s">
        <v>3291</v>
      </c>
      <c r="B209" s="185">
        <v>18960582.556212999</v>
      </c>
      <c r="C209" s="185">
        <v>634.44823391832597</v>
      </c>
      <c r="D209" s="185">
        <v>149.14958101226799</v>
      </c>
      <c r="E209" s="185">
        <v>520.38377569771103</v>
      </c>
      <c r="F209" s="185">
        <v>2467301.6327637699</v>
      </c>
      <c r="G209" s="185">
        <v>1775044.0267545299</v>
      </c>
      <c r="H209" s="185">
        <v>2.5972810943896E-5</v>
      </c>
      <c r="I209" s="185">
        <v>5.9480773118925399E-5</v>
      </c>
      <c r="J209" s="185">
        <v>0.43661798563056398</v>
      </c>
      <c r="K209" s="185">
        <v>16063.580349286</v>
      </c>
      <c r="L209" s="185">
        <v>1.6624879026359001E-3</v>
      </c>
      <c r="M209" s="185">
        <v>208</v>
      </c>
      <c r="N209" s="185">
        <v>2726.0223000000001</v>
      </c>
      <c r="O209" s="22">
        <v>2.8502295699234199E-6</v>
      </c>
      <c r="P209" s="22">
        <v>5.98473400508856E-3</v>
      </c>
      <c r="Q209" s="22">
        <v>1.905E-3</v>
      </c>
      <c r="R209" s="185">
        <v>0.15240000000000001</v>
      </c>
      <c r="S209" s="23">
        <v>5726562.01171875</v>
      </c>
      <c r="T209" s="185">
        <v>482.30962211684403</v>
      </c>
      <c r="U209" s="186">
        <v>524.15737978448999</v>
      </c>
      <c r="V209" s="185">
        <v>0.03</v>
      </c>
      <c r="W209" s="22">
        <v>87306.741476224794</v>
      </c>
      <c r="X209" s="185">
        <v>2.4735969360293E-2</v>
      </c>
      <c r="Y209" s="185">
        <v>6.3582197371331297</v>
      </c>
      <c r="Z209" s="185">
        <v>6.35821976348383</v>
      </c>
      <c r="AA209" s="185">
        <v>-2.63506914066625E-8</v>
      </c>
      <c r="AB209" s="185">
        <v>4.5182029201920501E-6</v>
      </c>
      <c r="AC209" s="185">
        <v>782.11788869394195</v>
      </c>
      <c r="AD209" s="185">
        <v>2427.37713909897</v>
      </c>
      <c r="AE209" s="185">
        <v>524.15738161462696</v>
      </c>
      <c r="AF209" s="25">
        <v>1.8301367390449701E-6</v>
      </c>
      <c r="AG209" s="185">
        <v>4.68897239728106E-6</v>
      </c>
      <c r="AH209" s="185">
        <v>44.1544020576722</v>
      </c>
      <c r="AI209" s="185">
        <v>0.29128970118544001</v>
      </c>
      <c r="AJ209" s="185">
        <v>11.949505934935599</v>
      </c>
      <c r="AK209" s="185">
        <v>8.2382139876399396</v>
      </c>
      <c r="AL209" s="185">
        <v>2.1883527698787102</v>
      </c>
      <c r="AM209" s="185">
        <v>634.44823388210705</v>
      </c>
      <c r="AN209" s="185">
        <v>3.62186938218656E-8</v>
      </c>
      <c r="AO209" s="185">
        <v>1.7076947708901199E-7</v>
      </c>
      <c r="AP209" s="185">
        <v>2.0291811487290801</v>
      </c>
      <c r="AQ209" s="185">
        <v>2.1883821178600901E-5</v>
      </c>
      <c r="AR209" s="185">
        <v>2.4298709371850298E-6</v>
      </c>
      <c r="AS209" s="185">
        <v>6.1923497783558501</v>
      </c>
      <c r="AT209" s="185">
        <v>6.0665731172227799</v>
      </c>
      <c r="AU209" s="185">
        <v>1.7671302705354499</v>
      </c>
      <c r="AV209" s="185">
        <v>0.26205087819363798</v>
      </c>
      <c r="AW209" s="185">
        <v>4.4558673152316E-3</v>
      </c>
      <c r="AX209" s="185">
        <v>0.26205086744609801</v>
      </c>
      <c r="AY209" s="185">
        <v>1.07475398580803E-8</v>
      </c>
      <c r="AZ209" s="185">
        <v>692257.60600924003</v>
      </c>
      <c r="BA209" s="185">
        <v>1.07845576982159E-5</v>
      </c>
      <c r="BB209" s="23">
        <v>5704261.0751226302</v>
      </c>
      <c r="BC209" s="23">
        <v>-22300.9365961244</v>
      </c>
      <c r="BD209" s="67">
        <v>-0.38942975821248699</v>
      </c>
      <c r="BE209" s="23">
        <v>5110435.8</v>
      </c>
      <c r="BF209" s="185">
        <v>1.11619855886315</v>
      </c>
      <c r="BG209" s="185">
        <v>1</v>
      </c>
      <c r="BH209" s="185">
        <v>-0.39300000000000002</v>
      </c>
      <c r="BI209" s="185">
        <v>4.5999999999999999E-2</v>
      </c>
      <c r="BJ209" s="185">
        <v>5625</v>
      </c>
      <c r="BK209" s="185">
        <v>1.00491884480104</v>
      </c>
      <c r="BL209" s="185">
        <v>152.138611801482</v>
      </c>
      <c r="BM209" s="185">
        <v>5.7042610751226297</v>
      </c>
      <c r="BN209" s="185">
        <v>152.138611801482</v>
      </c>
      <c r="BO209" s="185">
        <v>1.00491884480104</v>
      </c>
      <c r="BP209" s="185">
        <v>12575.068256763499</v>
      </c>
      <c r="BQ209" s="185">
        <v>1</v>
      </c>
      <c r="BR209" s="185">
        <v>0.15240000000000001</v>
      </c>
    </row>
    <row r="210" spans="1:70">
      <c r="A210" s="20" t="s">
        <v>3292</v>
      </c>
      <c r="B210" s="185">
        <v>18960582.556212999</v>
      </c>
      <c r="C210" s="185">
        <v>634.44823391832597</v>
      </c>
      <c r="D210" s="185">
        <v>149.14958101226799</v>
      </c>
      <c r="E210" s="185">
        <v>520.38377569771103</v>
      </c>
      <c r="F210" s="185">
        <v>2467301.6327637699</v>
      </c>
      <c r="G210" s="185">
        <v>1775044.0267545299</v>
      </c>
      <c r="H210" s="185">
        <v>2.5972810943896E-5</v>
      </c>
      <c r="I210" s="185">
        <v>5.9480773118925399E-5</v>
      </c>
      <c r="J210" s="185">
        <v>0.43661798563056398</v>
      </c>
      <c r="K210" s="185">
        <v>16063.580349286</v>
      </c>
      <c r="L210" s="185">
        <v>1.6624879026359001E-3</v>
      </c>
      <c r="M210" s="185">
        <v>209</v>
      </c>
      <c r="N210" s="185">
        <v>2726.0223000000001</v>
      </c>
      <c r="O210" s="22">
        <v>2.8502295699234199E-6</v>
      </c>
      <c r="P210" s="22">
        <v>5.98473400508856E-3</v>
      </c>
      <c r="Q210" s="22">
        <v>1.905E-3</v>
      </c>
      <c r="R210" s="185">
        <v>0.15240000000000001</v>
      </c>
      <c r="S210" s="23">
        <v>4254541.015625</v>
      </c>
      <c r="T210" s="185">
        <v>559.60722906880403</v>
      </c>
      <c r="U210" s="186">
        <v>590.69796047878299</v>
      </c>
      <c r="V210" s="185">
        <v>0.03</v>
      </c>
      <c r="W210" s="22">
        <v>87306.741476224794</v>
      </c>
      <c r="X210" s="185">
        <v>2.4735969360293E-2</v>
      </c>
      <c r="Y210" s="185">
        <v>6.3582197371331297</v>
      </c>
      <c r="Z210" s="185">
        <v>6.35821976348383</v>
      </c>
      <c r="AA210" s="185">
        <v>-2.63506914066625E-8</v>
      </c>
      <c r="AB210" s="185">
        <v>4.5182029201920501E-6</v>
      </c>
      <c r="AC210" s="185">
        <v>725.20123857111196</v>
      </c>
      <c r="AD210" s="185">
        <v>2427.37713909897</v>
      </c>
      <c r="AE210" s="185">
        <v>590.69796047878299</v>
      </c>
      <c r="AF210" s="25">
        <v>0</v>
      </c>
      <c r="AG210" s="185">
        <v>4.6498432246460803E-6</v>
      </c>
      <c r="AH210" s="185">
        <v>44.1544020576722</v>
      </c>
      <c r="AI210" s="185">
        <v>0.29128970118544001</v>
      </c>
      <c r="AJ210" s="185">
        <v>11.849788077585499</v>
      </c>
      <c r="AK210" s="185">
        <v>5.0783204303473903</v>
      </c>
      <c r="AL210" s="185">
        <v>2.1883527698787102</v>
      </c>
      <c r="AM210" s="185">
        <v>634.44823387410895</v>
      </c>
      <c r="AN210" s="185">
        <v>4.4217244976607597E-8</v>
      </c>
      <c r="AO210" s="185">
        <v>1.3164030445403901E-7</v>
      </c>
      <c r="AP210" s="185">
        <v>2.0082656638617502</v>
      </c>
      <c r="AQ210" s="185">
        <v>2.2342021703566801E-5</v>
      </c>
      <c r="AR210" s="185">
        <v>2.3907417645500599E-6</v>
      </c>
      <c r="AS210" s="185">
        <v>6.0926319210057303</v>
      </c>
      <c r="AT210" s="185">
        <v>5.9854007964987197</v>
      </c>
      <c r="AU210" s="185">
        <v>1.74348560948721</v>
      </c>
      <c r="AV210" s="185">
        <v>0.26478005437454</v>
      </c>
      <c r="AW210" s="185">
        <v>4.4558673152316E-3</v>
      </c>
      <c r="AX210" s="185">
        <v>0.26478004867504101</v>
      </c>
      <c r="AY210" s="185">
        <v>5.6994994279690997E-9</v>
      </c>
      <c r="AZ210" s="185">
        <v>692257.60600924003</v>
      </c>
      <c r="BA210" s="185">
        <v>1.11250329603329E-5</v>
      </c>
      <c r="BB210" s="23">
        <v>4262643.9232648201</v>
      </c>
      <c r="BC210" s="23">
        <v>8102.9076398201296</v>
      </c>
      <c r="BD210" s="67">
        <v>0.190453156052834</v>
      </c>
      <c r="BE210" s="23">
        <v>3785508</v>
      </c>
      <c r="BF210" s="185">
        <v>1.1260427724006401</v>
      </c>
      <c r="BG210" s="185">
        <v>1</v>
      </c>
      <c r="BH210" s="185">
        <v>-9.2999999999999999E-2</v>
      </c>
      <c r="BI210" s="185">
        <v>4.5999999999999999E-2</v>
      </c>
      <c r="BJ210" s="185">
        <v>5625</v>
      </c>
      <c r="BK210" s="185">
        <v>1.0370711015047001</v>
      </c>
      <c r="BL210" s="185">
        <v>74.841004849521894</v>
      </c>
      <c r="BM210" s="185">
        <v>4.2626439232648199</v>
      </c>
      <c r="BN210" s="185">
        <v>74.841004849521894</v>
      </c>
      <c r="BO210" s="185">
        <v>1.0370711015047001</v>
      </c>
      <c r="BP210" s="185">
        <v>1213.89561892441</v>
      </c>
      <c r="BQ210" s="185">
        <v>1</v>
      </c>
      <c r="BR210" s="185">
        <v>0.15240000000000001</v>
      </c>
    </row>
    <row r="211" spans="1:70">
      <c r="A211" s="20" t="s">
        <v>3293</v>
      </c>
      <c r="B211" s="185">
        <v>18960582.556212999</v>
      </c>
      <c r="C211" s="185">
        <v>634.44823391832597</v>
      </c>
      <c r="D211" s="185">
        <v>149.14958101226799</v>
      </c>
      <c r="E211" s="185">
        <v>520.38377569771103</v>
      </c>
      <c r="F211" s="185">
        <v>2467301.6327637699</v>
      </c>
      <c r="G211" s="185">
        <v>1775044.0267545299</v>
      </c>
      <c r="H211" s="185">
        <v>2.5972810943896E-5</v>
      </c>
      <c r="I211" s="185">
        <v>5.9480773118925399E-5</v>
      </c>
      <c r="J211" s="185">
        <v>0.43661798563056398</v>
      </c>
      <c r="K211" s="185">
        <v>16063.580349286</v>
      </c>
      <c r="L211" s="185">
        <v>1.6624879026359001E-3</v>
      </c>
      <c r="M211" s="185">
        <v>210</v>
      </c>
      <c r="N211" s="185">
        <v>2739.5846000000001</v>
      </c>
      <c r="O211" s="22">
        <v>2.8502295699234199E-6</v>
      </c>
      <c r="P211" s="22">
        <v>5.98473400508856E-3</v>
      </c>
      <c r="Q211" s="22">
        <v>1.905E-3</v>
      </c>
      <c r="R211" s="185">
        <v>0.15240000000000001</v>
      </c>
      <c r="S211" s="23">
        <v>4970690.91796875</v>
      </c>
      <c r="T211" s="185">
        <v>516.17931085542295</v>
      </c>
      <c r="U211" s="186">
        <v>552.32359862259602</v>
      </c>
      <c r="V211" s="185">
        <v>0.03</v>
      </c>
      <c r="W211" s="22">
        <v>87741.103374116501</v>
      </c>
      <c r="X211" s="185">
        <v>2.4689257625448699E-2</v>
      </c>
      <c r="Y211" s="185">
        <v>6.3642317268426796</v>
      </c>
      <c r="Z211" s="185">
        <v>6.3642317508062201</v>
      </c>
      <c r="AA211" s="185">
        <v>-2.3963539597105001E-8</v>
      </c>
      <c r="AB211" s="185">
        <v>4.4820429169196396E-6</v>
      </c>
      <c r="AC211" s="185">
        <v>754.92457190287303</v>
      </c>
      <c r="AD211" s="185">
        <v>2437.1492054158398</v>
      </c>
      <c r="AE211" s="185">
        <v>552.32359862259602</v>
      </c>
      <c r="AF211" s="25">
        <v>0</v>
      </c>
      <c r="AG211" s="185">
        <v>4.6327584548578201E-6</v>
      </c>
      <c r="AH211" s="185">
        <v>44.510628749939897</v>
      </c>
      <c r="AI211" s="185">
        <v>0.29246236703598</v>
      </c>
      <c r="AJ211" s="185">
        <v>11.8537780442417</v>
      </c>
      <c r="AK211" s="185">
        <v>6.7407432510522298</v>
      </c>
      <c r="AL211" s="185">
        <v>2.1883527698787102</v>
      </c>
      <c r="AM211" s="185">
        <v>634.448233843666</v>
      </c>
      <c r="AN211" s="185">
        <v>7.4660420068539706E-8</v>
      </c>
      <c r="AO211" s="185">
        <v>1.5071553793817801E-7</v>
      </c>
      <c r="AP211" s="185">
        <v>2.0211407240824202</v>
      </c>
      <c r="AQ211" s="185">
        <v>2.2058282266061999E-5</v>
      </c>
      <c r="AR211" s="185">
        <v>2.3917369963979999E-6</v>
      </c>
      <c r="AS211" s="185">
        <v>6.1197059531076601</v>
      </c>
      <c r="AT211" s="185">
        <v>6.0075702424605701</v>
      </c>
      <c r="AU211" s="185">
        <v>1.7569882132449399</v>
      </c>
      <c r="AV211" s="185">
        <v>0.26415251083748598</v>
      </c>
      <c r="AW211" s="185">
        <v>4.42020619519202E-3</v>
      </c>
      <c r="AX211" s="185">
        <v>0.26415250194312101</v>
      </c>
      <c r="AY211" s="185">
        <v>8.8943656328943599E-9</v>
      </c>
      <c r="AZ211" s="185">
        <v>692257.60600924003</v>
      </c>
      <c r="BA211" s="185">
        <v>1.09137785425981E-5</v>
      </c>
      <c r="BB211" s="23">
        <v>4974785.67330781</v>
      </c>
      <c r="BC211" s="23">
        <v>4094.7553390562498</v>
      </c>
      <c r="BD211" s="67">
        <v>8.2377991442878898E-2</v>
      </c>
      <c r="BE211" s="23">
        <v>4574155.5</v>
      </c>
      <c r="BF211" s="185">
        <v>1.0875856042296299</v>
      </c>
      <c r="BG211" s="185">
        <v>1</v>
      </c>
      <c r="BH211" s="185">
        <v>-0.26700000000000002</v>
      </c>
      <c r="BI211" s="185">
        <v>4.5999999999999999E-2</v>
      </c>
      <c r="BJ211" s="185">
        <v>5625</v>
      </c>
      <c r="BK211" s="185">
        <v>1.01548033342054</v>
      </c>
      <c r="BL211" s="185">
        <v>118.268923062903</v>
      </c>
      <c r="BM211" s="185">
        <v>4.9747856733078102</v>
      </c>
      <c r="BN211" s="185">
        <v>118.268923062903</v>
      </c>
      <c r="BO211" s="185">
        <v>1.01548033342054</v>
      </c>
      <c r="BP211" s="185">
        <v>6126.0243174266298</v>
      </c>
      <c r="BQ211" s="185">
        <v>1</v>
      </c>
      <c r="BR211" s="185">
        <v>0.15240000000000001</v>
      </c>
    </row>
    <row r="212" spans="1:70">
      <c r="A212" s="20" t="s">
        <v>3294</v>
      </c>
      <c r="B212" s="185">
        <v>18960582.556212999</v>
      </c>
      <c r="C212" s="185">
        <v>634.44823391832597</v>
      </c>
      <c r="D212" s="185">
        <v>149.14958101226799</v>
      </c>
      <c r="E212" s="185">
        <v>520.38377569771103</v>
      </c>
      <c r="F212" s="185">
        <v>2467301.6327637699</v>
      </c>
      <c r="G212" s="185">
        <v>1775044.0267545299</v>
      </c>
      <c r="H212" s="185">
        <v>2.5972810943896E-5</v>
      </c>
      <c r="I212" s="185">
        <v>5.9480773118925399E-5</v>
      </c>
      <c r="J212" s="185">
        <v>0.43661798563056398</v>
      </c>
      <c r="K212" s="185">
        <v>16063.580349286</v>
      </c>
      <c r="L212" s="185">
        <v>1.6624879026359001E-3</v>
      </c>
      <c r="M212" s="185">
        <v>211</v>
      </c>
      <c r="N212" s="185">
        <v>2766.7091999999998</v>
      </c>
      <c r="O212" s="22">
        <v>2.8502295699234199E-6</v>
      </c>
      <c r="P212" s="22">
        <v>5.98473400508856E-3</v>
      </c>
      <c r="Q212" s="22">
        <v>1.905E-3</v>
      </c>
      <c r="R212" s="185">
        <v>0.15240000000000001</v>
      </c>
      <c r="S212" s="23">
        <v>4993933.10546875</v>
      </c>
      <c r="T212" s="185">
        <v>516.17931085542295</v>
      </c>
      <c r="U212" s="186">
        <v>552.13659108680599</v>
      </c>
      <c r="V212" s="185">
        <v>0.03</v>
      </c>
      <c r="W212" s="22">
        <v>88609.8271698998</v>
      </c>
      <c r="X212" s="185">
        <v>2.4596942564935501E-2</v>
      </c>
      <c r="Y212" s="185">
        <v>6.3761633767970602</v>
      </c>
      <c r="Z212" s="185">
        <v>6.3761633963344897</v>
      </c>
      <c r="AA212" s="185">
        <v>-1.95374338929355E-8</v>
      </c>
      <c r="AB212" s="185">
        <v>4.4110839093320403E-6</v>
      </c>
      <c r="AC212" s="185">
        <v>754.21995850784106</v>
      </c>
      <c r="AD212" s="185">
        <v>2456.67362836139</v>
      </c>
      <c r="AE212" s="185">
        <v>552.13659265288004</v>
      </c>
      <c r="AF212" s="25">
        <v>1.56607325152436E-6</v>
      </c>
      <c r="AG212" s="185">
        <v>4.5612322902433903E-6</v>
      </c>
      <c r="AH212" s="185">
        <v>45.226650051759599</v>
      </c>
      <c r="AI212" s="185">
        <v>0.294805333538392</v>
      </c>
      <c r="AJ212" s="185">
        <v>11.764261501597201</v>
      </c>
      <c r="AK212" s="185">
        <v>6.7198247764419001</v>
      </c>
      <c r="AL212" s="185">
        <v>2.1883527698787102</v>
      </c>
      <c r="AM212" s="185">
        <v>634.44823378099898</v>
      </c>
      <c r="AN212" s="185">
        <v>1.3732710613112399E-7</v>
      </c>
      <c r="AO212" s="185">
        <v>1.5014838091135301E-7</v>
      </c>
      <c r="AP212" s="185">
        <v>2.0260625727162802</v>
      </c>
      <c r="AQ212" s="185">
        <v>2.1951241488450398E-5</v>
      </c>
      <c r="AR212" s="185">
        <v>2.3556903355773702E-6</v>
      </c>
      <c r="AS212" s="185">
        <v>6.0757609700773996</v>
      </c>
      <c r="AT212" s="185">
        <v>5.9715362197304698</v>
      </c>
      <c r="AU212" s="185">
        <v>1.7604407269942299</v>
      </c>
      <c r="AV212" s="185">
        <v>0.265621845722054</v>
      </c>
      <c r="AW212" s="185">
        <v>4.3502261769821603E-3</v>
      </c>
      <c r="AX212" s="185">
        <v>0.265621835307294</v>
      </c>
      <c r="AY212" s="185">
        <v>1.04147601098781E-8</v>
      </c>
      <c r="AZ212" s="185">
        <v>692257.60600924003</v>
      </c>
      <c r="BA212" s="185">
        <v>1.0834434130541699E-5</v>
      </c>
      <c r="BB212" s="23">
        <v>4992360.1037208196</v>
      </c>
      <c r="BC212" s="23">
        <v>-1573.0017479267001</v>
      </c>
      <c r="BD212" s="67">
        <v>-3.1498254275856001E-2</v>
      </c>
      <c r="BE212" s="23">
        <v>4479517.8</v>
      </c>
      <c r="BF212" s="185">
        <v>1.11448605109256</v>
      </c>
      <c r="BG212" s="185">
        <v>1</v>
      </c>
      <c r="BH212" s="185">
        <v>-0.28999999999999998</v>
      </c>
      <c r="BI212" s="185">
        <v>4.5999999999999999E-2</v>
      </c>
      <c r="BJ212" s="185">
        <v>5625</v>
      </c>
      <c r="BK212" s="185">
        <v>1.01548033342054</v>
      </c>
      <c r="BL212" s="185">
        <v>118.268923062903</v>
      </c>
      <c r="BM212" s="185">
        <v>4.9923601037208201</v>
      </c>
      <c r="BN212" s="185">
        <v>118.268923062903</v>
      </c>
      <c r="BO212" s="185">
        <v>1.01548033342054</v>
      </c>
      <c r="BP212" s="185">
        <v>6126.0243174266298</v>
      </c>
      <c r="BQ212" s="185">
        <v>1</v>
      </c>
      <c r="BR212" s="185">
        <v>0.15240000000000001</v>
      </c>
    </row>
    <row r="213" spans="1:70">
      <c r="A213" s="20" t="s">
        <v>3295</v>
      </c>
      <c r="B213" s="185">
        <v>18960582.556212999</v>
      </c>
      <c r="C213" s="185">
        <v>634.44823391832597</v>
      </c>
      <c r="D213" s="185">
        <v>149.14958101226799</v>
      </c>
      <c r="E213" s="185">
        <v>520.38377569771103</v>
      </c>
      <c r="F213" s="185">
        <v>2467301.6327637699</v>
      </c>
      <c r="G213" s="185">
        <v>1775044.0267545299</v>
      </c>
      <c r="H213" s="185">
        <v>2.5972810943896E-5</v>
      </c>
      <c r="I213" s="185">
        <v>5.9480773118925399E-5</v>
      </c>
      <c r="J213" s="185">
        <v>0.43661798563056398</v>
      </c>
      <c r="K213" s="185">
        <v>16063.580349286</v>
      </c>
      <c r="L213" s="185">
        <v>1.6624879026359001E-3</v>
      </c>
      <c r="M213" s="185">
        <v>212</v>
      </c>
      <c r="N213" s="185">
        <v>3377.0127000000002</v>
      </c>
      <c r="O213" s="22">
        <v>2.8502295699234199E-6</v>
      </c>
      <c r="P213" s="22">
        <v>5.98473400508856E-3</v>
      </c>
      <c r="Q213" s="22">
        <v>1.905E-3</v>
      </c>
      <c r="R213" s="185">
        <v>0.15240000000000001</v>
      </c>
      <c r="S213" s="23">
        <v>4731005.859375</v>
      </c>
      <c r="T213" s="185">
        <v>558.46565244536998</v>
      </c>
      <c r="U213" s="186">
        <v>586.37363355857497</v>
      </c>
      <c r="V213" s="185">
        <v>0.03</v>
      </c>
      <c r="W213" s="22">
        <v>108156.11257502501</v>
      </c>
      <c r="X213" s="185">
        <v>2.2842853749086001E-2</v>
      </c>
      <c r="Y213" s="185">
        <v>6.6164467317851301</v>
      </c>
      <c r="Z213" s="185">
        <v>6.6164467598196204</v>
      </c>
      <c r="AA213" s="185">
        <v>-2.8034487620232101E-8</v>
      </c>
      <c r="AB213" s="185">
        <v>3.1881425212607502E-6</v>
      </c>
      <c r="AC213" s="185">
        <v>715.03770121848095</v>
      </c>
      <c r="AD213" s="185">
        <v>2889.6900303443399</v>
      </c>
      <c r="AE213" s="185">
        <v>586.37363355857599</v>
      </c>
      <c r="AF213" s="25">
        <v>0</v>
      </c>
      <c r="AG213" s="185">
        <v>3.3139356947343799E-6</v>
      </c>
      <c r="AH213" s="185">
        <v>62.575166256186201</v>
      </c>
      <c r="AI213" s="185">
        <v>0.34676809462331698</v>
      </c>
      <c r="AJ213" s="185">
        <v>10.05380255987</v>
      </c>
      <c r="AK213" s="185">
        <v>4.8038323844938802</v>
      </c>
      <c r="AL213" s="185">
        <v>2.1883527698787102</v>
      </c>
      <c r="AM213" s="185">
        <v>634.44823423390699</v>
      </c>
      <c r="AN213" s="185">
        <v>-3.1558079172100401E-7</v>
      </c>
      <c r="AO213" s="185">
        <v>1.2579317347363E-7</v>
      </c>
      <c r="AP213" s="185">
        <v>2.1071788156791902</v>
      </c>
      <c r="AQ213" s="185">
        <v>2.0293736281311501E-5</v>
      </c>
      <c r="AR213" s="185">
        <v>1.7198644341040099E-6</v>
      </c>
      <c r="AS213" s="185">
        <v>5.2177166496316598</v>
      </c>
      <c r="AT213" s="185">
        <v>5.2102994137739804</v>
      </c>
      <c r="AU213" s="185">
        <v>1.8067656001313901</v>
      </c>
      <c r="AV213" s="185">
        <v>0.30041321554780898</v>
      </c>
      <c r="AW213" s="185">
        <v>3.1441571588781202E-3</v>
      </c>
      <c r="AX213" s="185">
        <v>0.30041321375761998</v>
      </c>
      <c r="AY213" s="185">
        <v>1.7901889415305999E-9</v>
      </c>
      <c r="AZ213" s="185">
        <v>692257.60600924003</v>
      </c>
      <c r="BA213" s="185">
        <v>9.6307613432276903E-6</v>
      </c>
      <c r="BB213" s="23">
        <v>4705306.6987573998</v>
      </c>
      <c r="BC213" s="23">
        <v>-25699.160617603</v>
      </c>
      <c r="BD213" s="67">
        <v>-0.54320711877110295</v>
      </c>
      <c r="BE213" s="23">
        <v>4258696.5</v>
      </c>
      <c r="BF213" s="185">
        <v>1.1048701636186999</v>
      </c>
      <c r="BG213" s="185">
        <v>1</v>
      </c>
      <c r="BH213" s="185">
        <v>-0.161</v>
      </c>
      <c r="BI213" s="185">
        <v>4.5999999999999999E-2</v>
      </c>
      <c r="BJ213" s="185">
        <v>5625</v>
      </c>
      <c r="BK213" s="185">
        <v>1.03654207365804</v>
      </c>
      <c r="BL213" s="185">
        <v>75.982581472955999</v>
      </c>
      <c r="BM213" s="185">
        <v>4.7053066987573997</v>
      </c>
      <c r="BN213" s="185">
        <v>75.982581472955999</v>
      </c>
      <c r="BO213" s="185">
        <v>1.03654207365804</v>
      </c>
      <c r="BP213" s="185">
        <v>1294.7461694579199</v>
      </c>
      <c r="BQ213" s="185">
        <v>1</v>
      </c>
      <c r="BR213" s="185">
        <v>0.15240000000000001</v>
      </c>
    </row>
    <row r="214" spans="1:70">
      <c r="A214" s="20" t="s">
        <v>3296</v>
      </c>
      <c r="B214" s="185">
        <v>18960582.556212999</v>
      </c>
      <c r="C214" s="185">
        <v>634.44823391832597</v>
      </c>
      <c r="D214" s="185">
        <v>149.14958101226799</v>
      </c>
      <c r="E214" s="185">
        <v>520.38377569771103</v>
      </c>
      <c r="F214" s="185">
        <v>2467301.6327637699</v>
      </c>
      <c r="G214" s="185">
        <v>1775044.0267545299</v>
      </c>
      <c r="H214" s="185">
        <v>2.5972810943896E-5</v>
      </c>
      <c r="I214" s="185">
        <v>5.9480773118925399E-5</v>
      </c>
      <c r="J214" s="185">
        <v>0.43661798563056398</v>
      </c>
      <c r="K214" s="185">
        <v>16063.580349286</v>
      </c>
      <c r="L214" s="185">
        <v>1.6624879026359001E-3</v>
      </c>
      <c r="M214" s="185">
        <v>213</v>
      </c>
      <c r="N214" s="185">
        <v>3458.3865000000001</v>
      </c>
      <c r="O214" s="22">
        <v>2.8502295699234199E-6</v>
      </c>
      <c r="P214" s="22">
        <v>5.98473400508856E-3</v>
      </c>
      <c r="Q214" s="22">
        <v>1.905E-3</v>
      </c>
      <c r="R214" s="185">
        <v>0.15240000000000001</v>
      </c>
      <c r="S214" s="23">
        <v>4873364.2578125</v>
      </c>
      <c r="T214" s="185">
        <v>553.48995463629501</v>
      </c>
      <c r="U214" s="186">
        <v>581.56128368087195</v>
      </c>
      <c r="V214" s="185">
        <v>0.03</v>
      </c>
      <c r="W214" s="22">
        <v>110762.283962375</v>
      </c>
      <c r="X214" s="185">
        <v>2.2647019765432101E-2</v>
      </c>
      <c r="Y214" s="185">
        <v>6.6449921225727904</v>
      </c>
      <c r="Z214" s="185">
        <v>6.6449921260745999</v>
      </c>
      <c r="AA214" s="185">
        <v>-3.5018077326753899E-9</v>
      </c>
      <c r="AB214" s="185">
        <v>3.0661638644763198E-6</v>
      </c>
      <c r="AC214" s="185">
        <v>716.97177521950596</v>
      </c>
      <c r="AD214" s="185">
        <v>2946.6085378586199</v>
      </c>
      <c r="AE214" s="185">
        <v>581.56128489052105</v>
      </c>
      <c r="AF214" s="25">
        <v>1.20964921279665E-6</v>
      </c>
      <c r="AG214" s="185">
        <v>3.19409369485065E-6</v>
      </c>
      <c r="AH214" s="185">
        <v>65.064542253478393</v>
      </c>
      <c r="AI214" s="185">
        <v>0.353598419742021</v>
      </c>
      <c r="AJ214" s="185">
        <v>9.8810958025903801</v>
      </c>
      <c r="AK214" s="185">
        <v>4.9542854726448704</v>
      </c>
      <c r="AL214" s="185">
        <v>2.1883527698787102</v>
      </c>
      <c r="AM214" s="185">
        <v>634.44823401175904</v>
      </c>
      <c r="AN214" s="185">
        <v>-9.3433072834159195E-8</v>
      </c>
      <c r="AO214" s="185">
        <v>1.27929830374337E-7</v>
      </c>
      <c r="AP214" s="185">
        <v>2.1197887148715702</v>
      </c>
      <c r="AQ214" s="185">
        <v>2.0053013392052701E-5</v>
      </c>
      <c r="AR214" s="185">
        <v>1.6610117626125001E-6</v>
      </c>
      <c r="AS214" s="185">
        <v>5.1384267099187202</v>
      </c>
      <c r="AT214" s="185">
        <v>5.1337347252413199</v>
      </c>
      <c r="AU214" s="185">
        <v>1.81528048622007</v>
      </c>
      <c r="AV214" s="185">
        <v>0.30450822865150001</v>
      </c>
      <c r="AW214" s="185">
        <v>3.0238613865274399E-3</v>
      </c>
      <c r="AX214" s="185">
        <v>0.30450822681623202</v>
      </c>
      <c r="AY214" s="185">
        <v>1.8352672714883099E-9</v>
      </c>
      <c r="AZ214" s="185">
        <v>692257.60600924003</v>
      </c>
      <c r="BA214" s="185">
        <v>9.4599113823792893E-6</v>
      </c>
      <c r="BB214" s="23">
        <v>4871651.8034949396</v>
      </c>
      <c r="BC214" s="23">
        <v>-1712.4543175604199</v>
      </c>
      <c r="BD214" s="67">
        <v>-3.5139058501838398E-2</v>
      </c>
      <c r="BE214" s="23">
        <v>4668793.2</v>
      </c>
      <c r="BF214" s="185">
        <v>1.0434499012496301</v>
      </c>
      <c r="BG214" s="185">
        <v>1</v>
      </c>
      <c r="BH214" s="185">
        <v>-0.156</v>
      </c>
      <c r="BI214" s="185">
        <v>4.5999999999999999E-2</v>
      </c>
      <c r="BJ214" s="185">
        <v>5625</v>
      </c>
      <c r="BK214" s="185">
        <v>1.03413778508881</v>
      </c>
      <c r="BL214" s="185">
        <v>80.958279282031</v>
      </c>
      <c r="BM214" s="185">
        <v>4.8716518034949399</v>
      </c>
      <c r="BN214" s="185">
        <v>80.958279282031</v>
      </c>
      <c r="BO214" s="185">
        <v>1.03413778508881</v>
      </c>
      <c r="BP214" s="185">
        <v>1677.58064174485</v>
      </c>
      <c r="BQ214" s="185">
        <v>1</v>
      </c>
      <c r="BR214" s="185">
        <v>0.15240000000000001</v>
      </c>
    </row>
    <row r="215" spans="1:70">
      <c r="A215" s="20" t="s">
        <v>3297</v>
      </c>
      <c r="B215" s="185">
        <v>18960582.556212999</v>
      </c>
      <c r="C215" s="185">
        <v>634.44823391832597</v>
      </c>
      <c r="D215" s="185">
        <v>149.14958101226799</v>
      </c>
      <c r="E215" s="185">
        <v>520.38377569771103</v>
      </c>
      <c r="F215" s="185">
        <v>2467301.6327637699</v>
      </c>
      <c r="G215" s="185">
        <v>1775044.0267545299</v>
      </c>
      <c r="H215" s="185">
        <v>2.5972810943896E-5</v>
      </c>
      <c r="I215" s="185">
        <v>5.9480773118925399E-5</v>
      </c>
      <c r="J215" s="185">
        <v>0.43661798563056398</v>
      </c>
      <c r="K215" s="185">
        <v>16063.580349286</v>
      </c>
      <c r="L215" s="185">
        <v>1.6624879026359001E-3</v>
      </c>
      <c r="M215" s="185">
        <v>214</v>
      </c>
      <c r="N215" s="185">
        <v>3485.5111000000002</v>
      </c>
      <c r="O215" s="22">
        <v>2.8502295699234199E-6</v>
      </c>
      <c r="P215" s="22">
        <v>5.98473400508856E-3</v>
      </c>
      <c r="Q215" s="22">
        <v>1.905E-3</v>
      </c>
      <c r="R215" s="185">
        <v>0.15240000000000001</v>
      </c>
      <c r="S215" s="23">
        <v>4912585.44921875</v>
      </c>
      <c r="T215" s="185">
        <v>552.32824485842298</v>
      </c>
      <c r="U215" s="186">
        <v>580.40528195330899</v>
      </c>
      <c r="V215" s="185">
        <v>0.03</v>
      </c>
      <c r="W215" s="22">
        <v>111631.007758158</v>
      </c>
      <c r="X215" s="185">
        <v>2.25833669063405E-2</v>
      </c>
      <c r="Y215" s="185">
        <v>6.6543502294361199</v>
      </c>
      <c r="Z215" s="185">
        <v>6.6543502370940999</v>
      </c>
      <c r="AA215" s="185">
        <v>-7.6579791397079994E-9</v>
      </c>
      <c r="AB215" s="185">
        <v>3.0271353797416399E-6</v>
      </c>
      <c r="AC215" s="185">
        <v>717.29518062681598</v>
      </c>
      <c r="AD215" s="185">
        <v>2965.54283494523</v>
      </c>
      <c r="AE215" s="185">
        <v>580.40528195330899</v>
      </c>
      <c r="AF215" s="25">
        <v>0</v>
      </c>
      <c r="AG215" s="185">
        <v>3.15630907419011E-6</v>
      </c>
      <c r="AH215" s="185">
        <v>65.903411407168306</v>
      </c>
      <c r="AI215" s="185">
        <v>0.35587057006084599</v>
      </c>
      <c r="AJ215" s="185">
        <v>9.8269498790940606</v>
      </c>
      <c r="AK215" s="185">
        <v>4.9850507012520202</v>
      </c>
      <c r="AL215" s="185">
        <v>2.1883527698787102</v>
      </c>
      <c r="AM215" s="185">
        <v>634.44823413601</v>
      </c>
      <c r="AN215" s="185">
        <v>-2.1768380520370601E-7</v>
      </c>
      <c r="AO215" s="185">
        <v>1.2917369444847E-7</v>
      </c>
      <c r="AP215" s="185">
        <v>2.1244537411920899</v>
      </c>
      <c r="AQ215" s="185">
        <v>1.9965042424288701E-5</v>
      </c>
      <c r="AR215" s="185">
        <v>1.6427413843192901E-6</v>
      </c>
      <c r="AS215" s="185">
        <v>5.1145616188305301</v>
      </c>
      <c r="AT215" s="185">
        <v>5.1104584535611801</v>
      </c>
      <c r="AU215" s="185">
        <v>1.81866176314109</v>
      </c>
      <c r="AV215" s="185">
        <v>0.305791978050999</v>
      </c>
      <c r="AW215" s="185">
        <v>2.9853713601687201E-3</v>
      </c>
      <c r="AX215" s="185">
        <v>0.305791976252898</v>
      </c>
      <c r="AY215" s="185">
        <v>1.7981006128486899E-9</v>
      </c>
      <c r="AZ215" s="185">
        <v>692257.60600924003</v>
      </c>
      <c r="BA215" s="185">
        <v>9.3977298903603401E-6</v>
      </c>
      <c r="BB215" s="23">
        <v>4951566.3909877799</v>
      </c>
      <c r="BC215" s="23">
        <v>38980.941769030898</v>
      </c>
      <c r="BD215" s="67">
        <v>0.79349137377814005</v>
      </c>
      <c r="BE215" s="23">
        <v>4542609.5999999996</v>
      </c>
      <c r="BF215" s="185">
        <v>1.09002684073661</v>
      </c>
      <c r="BG215" s="185">
        <v>1</v>
      </c>
      <c r="BH215" s="185">
        <v>-0.186</v>
      </c>
      <c r="BI215" s="185">
        <v>4.5999999999999999E-2</v>
      </c>
      <c r="BJ215" s="185">
        <v>5625</v>
      </c>
      <c r="BK215" s="185">
        <v>1.0335570508341301</v>
      </c>
      <c r="BL215" s="185">
        <v>82.119989059903006</v>
      </c>
      <c r="BM215" s="185">
        <v>4.9515663909877796</v>
      </c>
      <c r="BN215" s="185">
        <v>82.119989059903006</v>
      </c>
      <c r="BO215" s="185">
        <v>1.0335570508341301</v>
      </c>
      <c r="BP215" s="185">
        <v>1774.09347840635</v>
      </c>
      <c r="BQ215" s="185">
        <v>1</v>
      </c>
      <c r="BR215" s="185">
        <v>0.15240000000000001</v>
      </c>
    </row>
    <row r="216" spans="1:70">
      <c r="A216" s="20" t="s">
        <v>3298</v>
      </c>
      <c r="B216" s="185">
        <v>18960582.556212999</v>
      </c>
      <c r="C216" s="185">
        <v>634.44823391832597</v>
      </c>
      <c r="D216" s="185">
        <v>149.14958101226799</v>
      </c>
      <c r="E216" s="185">
        <v>520.38377569771103</v>
      </c>
      <c r="F216" s="185">
        <v>2467301.6327637699</v>
      </c>
      <c r="G216" s="185">
        <v>1775044.0267545299</v>
      </c>
      <c r="H216" s="185">
        <v>2.5972810943896E-5</v>
      </c>
      <c r="I216" s="185">
        <v>5.9480773118925399E-5</v>
      </c>
      <c r="J216" s="185">
        <v>0.43661798563056398</v>
      </c>
      <c r="K216" s="185">
        <v>16063.580349286</v>
      </c>
      <c r="L216" s="185">
        <v>1.6624879026359001E-3</v>
      </c>
      <c r="M216" s="185">
        <v>215</v>
      </c>
      <c r="N216" s="185">
        <v>3499.0734000000002</v>
      </c>
      <c r="O216" s="22">
        <v>2.8502295699234199E-6</v>
      </c>
      <c r="P216" s="22">
        <v>5.98473400508856E-3</v>
      </c>
      <c r="Q216" s="22">
        <v>1.905E-3</v>
      </c>
      <c r="R216" s="185">
        <v>0.15240000000000001</v>
      </c>
      <c r="S216" s="23">
        <v>4948901.3671875</v>
      </c>
      <c r="T216" s="185">
        <v>550.74250143598601</v>
      </c>
      <c r="U216" s="186">
        <v>578.91746570197495</v>
      </c>
      <c r="V216" s="185">
        <v>0.03</v>
      </c>
      <c r="W216" s="22">
        <v>112065.36965605</v>
      </c>
      <c r="X216" s="185">
        <v>2.2551835812529699E-2</v>
      </c>
      <c r="Y216" s="185">
        <v>6.65900053050576</v>
      </c>
      <c r="Z216" s="185">
        <v>6.6590005392263896</v>
      </c>
      <c r="AA216" s="185">
        <v>-8.7206322163524402E-9</v>
      </c>
      <c r="AB216" s="185">
        <v>3.0079143673425098E-6</v>
      </c>
      <c r="AC216" s="185">
        <v>718.03069640098295</v>
      </c>
      <c r="AD216" s="185">
        <v>2975.0028723136102</v>
      </c>
      <c r="AE216" s="185">
        <v>578.91746570197495</v>
      </c>
      <c r="AF216" s="25">
        <v>0</v>
      </c>
      <c r="AG216" s="185">
        <v>3.1368741028243899E-6</v>
      </c>
      <c r="AH216" s="185">
        <v>66.324543837517894</v>
      </c>
      <c r="AI216" s="185">
        <v>0.35700579186624798</v>
      </c>
      <c r="AJ216" s="185">
        <v>9.7975952398831794</v>
      </c>
      <c r="AK216" s="185">
        <v>5.0355742754407</v>
      </c>
      <c r="AL216" s="185">
        <v>2.1883527698787102</v>
      </c>
      <c r="AM216" s="185">
        <v>634.44823423742605</v>
      </c>
      <c r="AN216" s="185">
        <v>-3.19099626722164E-7</v>
      </c>
      <c r="AO216" s="185">
        <v>1.2895973548188499E-7</v>
      </c>
      <c r="AP216" s="185">
        <v>2.1259871388374001</v>
      </c>
      <c r="AQ216" s="185">
        <v>1.9936252684246001E-5</v>
      </c>
      <c r="AR216" s="185">
        <v>1.6329169191531401E-6</v>
      </c>
      <c r="AS216" s="185">
        <v>5.1001916270132002</v>
      </c>
      <c r="AT216" s="185">
        <v>5.0963905647427703</v>
      </c>
      <c r="AU216" s="185">
        <v>1.81944094922567</v>
      </c>
      <c r="AV216" s="185">
        <v>0.30654618961173502</v>
      </c>
      <c r="AW216" s="185">
        <v>2.9664155313961298E-3</v>
      </c>
      <c r="AX216" s="185">
        <v>0.30654618782444198</v>
      </c>
      <c r="AY216" s="185">
        <v>1.78729303579317E-9</v>
      </c>
      <c r="AZ216" s="185">
        <v>692257.60600924003</v>
      </c>
      <c r="BA216" s="185">
        <v>9.3774098253238594E-6</v>
      </c>
      <c r="BB216" s="23">
        <v>4954076.6420345902</v>
      </c>
      <c r="BC216" s="23">
        <v>5175.2748470911802</v>
      </c>
      <c r="BD216" s="67">
        <v>0.104574216843451</v>
      </c>
      <c r="BE216" s="23">
        <v>4542609.5999999996</v>
      </c>
      <c r="BF216" s="185">
        <v>1.0905794418332999</v>
      </c>
      <c r="BG216" s="185">
        <v>1</v>
      </c>
      <c r="BH216" s="185">
        <v>-0.19900000000000001</v>
      </c>
      <c r="BI216" s="185">
        <v>4.5999999999999999E-2</v>
      </c>
      <c r="BJ216" s="185">
        <v>5625</v>
      </c>
      <c r="BK216" s="185">
        <v>1.03275487729941</v>
      </c>
      <c r="BL216" s="185">
        <v>83.705732482339997</v>
      </c>
      <c r="BM216" s="185">
        <v>4.9540766420345896</v>
      </c>
      <c r="BN216" s="185">
        <v>83.705732482339997</v>
      </c>
      <c r="BO216" s="185">
        <v>1.03275487729941</v>
      </c>
      <c r="BP216" s="185">
        <v>1910.1910518178699</v>
      </c>
      <c r="BQ216" s="185">
        <v>1</v>
      </c>
      <c r="BR216" s="185">
        <v>0.15240000000000001</v>
      </c>
    </row>
    <row r="217" spans="1:70">
      <c r="A217" s="20" t="s">
        <v>3299</v>
      </c>
      <c r="B217" s="185">
        <v>18960582.556212999</v>
      </c>
      <c r="C217" s="185">
        <v>634.44823391832597</v>
      </c>
      <c r="D217" s="185">
        <v>149.14958101226799</v>
      </c>
      <c r="E217" s="185">
        <v>520.38377569771103</v>
      </c>
      <c r="F217" s="185">
        <v>2467301.6327637699</v>
      </c>
      <c r="G217" s="185">
        <v>1775044.0267545299</v>
      </c>
      <c r="H217" s="185">
        <v>2.5972810943896E-5</v>
      </c>
      <c r="I217" s="185">
        <v>5.9480773118925399E-5</v>
      </c>
      <c r="J217" s="185">
        <v>0.43661798563056398</v>
      </c>
      <c r="K217" s="185">
        <v>16063.580349286</v>
      </c>
      <c r="L217" s="185">
        <v>1.6624879026359001E-3</v>
      </c>
      <c r="M217" s="185">
        <v>216</v>
      </c>
      <c r="N217" s="185">
        <v>1939.4088999999999</v>
      </c>
      <c r="O217" s="22">
        <v>2.8502295699234199E-6</v>
      </c>
      <c r="P217" s="22">
        <v>5.98473400508856E-3</v>
      </c>
      <c r="Q217" s="22">
        <v>1.905E-3</v>
      </c>
      <c r="R217" s="185">
        <v>0.69596000000000002</v>
      </c>
      <c r="S217" s="23">
        <v>4757805.95703125</v>
      </c>
      <c r="T217" s="185">
        <v>299.02073658241198</v>
      </c>
      <c r="U217" s="186">
        <v>522.19508849638601</v>
      </c>
      <c r="V217" s="185">
        <v>0.03</v>
      </c>
      <c r="W217" s="22">
        <v>62113.751398508197</v>
      </c>
      <c r="X217" s="185">
        <v>2.83092601952524E-2</v>
      </c>
      <c r="Y217" s="185">
        <v>5.9434106746186597</v>
      </c>
      <c r="Z217" s="185">
        <v>5.9434106924163803</v>
      </c>
      <c r="AA217" s="185">
        <v>-1.7797724183310499E-8</v>
      </c>
      <c r="AB217" s="185">
        <v>7.7998488366138193E-6</v>
      </c>
      <c r="AC217" s="185">
        <v>824.76653417045497</v>
      </c>
      <c r="AD217" s="185">
        <v>1847.46844965574</v>
      </c>
      <c r="AE217" s="185">
        <v>522.19508849638601</v>
      </c>
      <c r="AF217" s="25">
        <v>0</v>
      </c>
      <c r="AG217" s="185">
        <v>7.9907660087481395E-6</v>
      </c>
      <c r="AH217" s="185">
        <v>25.577232648385198</v>
      </c>
      <c r="AI217" s="185">
        <v>0.22169959664756</v>
      </c>
      <c r="AJ217" s="185">
        <v>15.4988851335892</v>
      </c>
      <c r="AK217" s="185">
        <v>9.7343649639911796</v>
      </c>
      <c r="AL217" s="185">
        <v>2.1883527698787102</v>
      </c>
      <c r="AM217" s="185">
        <v>634.44823391337502</v>
      </c>
      <c r="AN217" s="185">
        <v>4.9511754696140997E-9</v>
      </c>
      <c r="AO217" s="185">
        <v>1.9091717213432201E-7</v>
      </c>
      <c r="AP217" s="185">
        <v>1.8397545141304701</v>
      </c>
      <c r="AQ217" s="185">
        <v>2.6622267381288199E-5</v>
      </c>
      <c r="AR217" s="185">
        <v>4.0908415904412298E-6</v>
      </c>
      <c r="AS217" s="185">
        <v>7.9345939851755398</v>
      </c>
      <c r="AT217" s="185">
        <v>7.3061609253977204</v>
      </c>
      <c r="AU217" s="185">
        <v>1.6197729302028401</v>
      </c>
      <c r="AV217" s="185">
        <v>0.219981583927637</v>
      </c>
      <c r="AW217" s="185">
        <v>7.6922378451602397E-3</v>
      </c>
      <c r="AX217" s="185">
        <v>0.21998157970625301</v>
      </c>
      <c r="AY217" s="185">
        <v>4.2213841311422601E-9</v>
      </c>
      <c r="AZ217" s="185">
        <v>692257.60600924003</v>
      </c>
      <c r="BA217" s="185">
        <v>1.4470554183622E-5</v>
      </c>
      <c r="BB217" s="23">
        <v>4752819.4125141297</v>
      </c>
      <c r="BC217" s="23">
        <v>-4986.5445171184801</v>
      </c>
      <c r="BD217" s="67">
        <v>-0.104807647940101</v>
      </c>
      <c r="BE217" s="23">
        <v>2082029.4</v>
      </c>
      <c r="BF217" s="185">
        <v>2.2827820839197202</v>
      </c>
      <c r="BG217" s="185">
        <v>1</v>
      </c>
      <c r="BH217" s="185">
        <v>-0.113</v>
      </c>
      <c r="BI217" s="185">
        <v>4.5999999999999999E-2</v>
      </c>
      <c r="BJ217" s="185">
        <v>5625</v>
      </c>
      <c r="BK217" s="185">
        <v>1.00000000839947</v>
      </c>
      <c r="BL217" s="185">
        <v>335.42749733591398</v>
      </c>
      <c r="BM217" s="185">
        <v>4.7528194125141301</v>
      </c>
      <c r="BN217" s="185">
        <v>335.42749733591398</v>
      </c>
      <c r="BO217" s="185">
        <v>1.00000000839947</v>
      </c>
      <c r="BP217" s="185">
        <v>87277.406182161503</v>
      </c>
      <c r="BQ217" s="185">
        <v>1</v>
      </c>
      <c r="BR217" s="185">
        <v>0.69596000000000002</v>
      </c>
    </row>
    <row r="218" spans="1:70">
      <c r="A218" s="20" t="s">
        <v>3300</v>
      </c>
      <c r="B218" s="185">
        <v>18960582.556212999</v>
      </c>
      <c r="C218" s="185">
        <v>634.44823391832597</v>
      </c>
      <c r="D218" s="185">
        <v>149.14958101226799</v>
      </c>
      <c r="E218" s="185">
        <v>520.38377569771103</v>
      </c>
      <c r="F218" s="185">
        <v>2467301.6327637699</v>
      </c>
      <c r="G218" s="185">
        <v>1775044.0267545299</v>
      </c>
      <c r="H218" s="185">
        <v>2.5972810943896E-5</v>
      </c>
      <c r="I218" s="185">
        <v>5.9480773118925399E-5</v>
      </c>
      <c r="J218" s="185">
        <v>0.43661798563056398</v>
      </c>
      <c r="K218" s="185">
        <v>16063.580349286</v>
      </c>
      <c r="L218" s="185">
        <v>1.6624879026359001E-3</v>
      </c>
      <c r="M218" s="185">
        <v>217</v>
      </c>
      <c r="N218" s="185">
        <v>1980.0958000000001</v>
      </c>
      <c r="O218" s="22">
        <v>2.8502295699234199E-6</v>
      </c>
      <c r="P218" s="22">
        <v>5.98473400508856E-3</v>
      </c>
      <c r="Q218" s="22">
        <v>1.905E-3</v>
      </c>
      <c r="R218" s="185">
        <v>0.69596000000000002</v>
      </c>
      <c r="S218" s="23">
        <v>4869246.34765625</v>
      </c>
      <c r="T218" s="185">
        <v>296.26172292177802</v>
      </c>
      <c r="U218" s="186">
        <v>519.97022270798595</v>
      </c>
      <c r="V218" s="185">
        <v>0.03</v>
      </c>
      <c r="W218" s="22">
        <v>63416.837092183203</v>
      </c>
      <c r="X218" s="185">
        <v>2.8068795115359198E-2</v>
      </c>
      <c r="Y218" s="185">
        <v>5.9688149502597696</v>
      </c>
      <c r="Z218" s="185">
        <v>5.96881496562143</v>
      </c>
      <c r="AA218" s="185">
        <v>-1.5361651506395901E-8</v>
      </c>
      <c r="AB218" s="185">
        <v>7.5467037009651301E-6</v>
      </c>
      <c r="AC218" s="185">
        <v>825.31096821103699</v>
      </c>
      <c r="AD218" s="185">
        <v>1878.19843314684</v>
      </c>
      <c r="AE218" s="185">
        <v>519.97022270798595</v>
      </c>
      <c r="AF218" s="25">
        <v>0</v>
      </c>
      <c r="AG218" s="185">
        <v>7.7373690447171698E-6</v>
      </c>
      <c r="AH218" s="185">
        <v>26.435190279273101</v>
      </c>
      <c r="AI218" s="185">
        <v>0.22538725093265999</v>
      </c>
      <c r="AJ218" s="185">
        <v>15.2570230094138</v>
      </c>
      <c r="AK218" s="185">
        <v>9.8101323771631694</v>
      </c>
      <c r="AL218" s="185">
        <v>2.1883527698787102</v>
      </c>
      <c r="AM218" s="185">
        <v>634.44823380953005</v>
      </c>
      <c r="AN218" s="185">
        <v>1.08795688902319E-7</v>
      </c>
      <c r="AO218" s="185">
        <v>1.90665343752041E-7</v>
      </c>
      <c r="AP218" s="185">
        <v>1.8519802753051</v>
      </c>
      <c r="AQ218" s="185">
        <v>2.6271936251885101E-5</v>
      </c>
      <c r="AR218" s="185">
        <v>3.9640171942346103E-6</v>
      </c>
      <c r="AS218" s="185">
        <v>7.8164943655417902</v>
      </c>
      <c r="AT218" s="185">
        <v>7.2311808159670097</v>
      </c>
      <c r="AU218" s="185">
        <v>1.6298159651077999</v>
      </c>
      <c r="AV218" s="185">
        <v>0.22216431019730601</v>
      </c>
      <c r="AW218" s="185">
        <v>7.4425852386104403E-3</v>
      </c>
      <c r="AX218" s="185">
        <v>0.222164303908058</v>
      </c>
      <c r="AY218" s="185">
        <v>6.28924856638235E-9</v>
      </c>
      <c r="AZ218" s="185">
        <v>692257.60600924003</v>
      </c>
      <c r="BA218" s="185">
        <v>1.41858618054433E-5</v>
      </c>
      <c r="BB218" s="23">
        <v>4841807.5132353101</v>
      </c>
      <c r="BC218" s="23">
        <v>-27438.834420937099</v>
      </c>
      <c r="BD218" s="67">
        <v>-0.56351296405745499</v>
      </c>
      <c r="BE218" s="23">
        <v>2082029.4</v>
      </c>
      <c r="BF218" s="185">
        <v>2.3255231233695901</v>
      </c>
      <c r="BG218" s="185">
        <v>1</v>
      </c>
      <c r="BH218" s="185">
        <v>-0.17599999999999999</v>
      </c>
      <c r="BI218" s="185">
        <v>4.5999999999999999E-2</v>
      </c>
      <c r="BJ218" s="185">
        <v>5625</v>
      </c>
      <c r="BK218" s="185">
        <v>1.0000000062777199</v>
      </c>
      <c r="BL218" s="185">
        <v>338.18651099654801</v>
      </c>
      <c r="BM218" s="185">
        <v>4.8418075132353096</v>
      </c>
      <c r="BN218" s="185">
        <v>338.18651099654801</v>
      </c>
      <c r="BO218" s="185">
        <v>1.0000000062777199</v>
      </c>
      <c r="BP218" s="185">
        <v>88915.195340294405</v>
      </c>
      <c r="BQ218" s="185">
        <v>1</v>
      </c>
      <c r="BR218" s="185">
        <v>0.69596000000000002</v>
      </c>
    </row>
    <row r="219" spans="1:70">
      <c r="A219" s="20" t="s">
        <v>3301</v>
      </c>
      <c r="B219" s="185">
        <v>18960582.556212999</v>
      </c>
      <c r="C219" s="185">
        <v>634.44823391832597</v>
      </c>
      <c r="D219" s="185">
        <v>149.14958101226799</v>
      </c>
      <c r="E219" s="185">
        <v>520.38377569771103</v>
      </c>
      <c r="F219" s="185">
        <v>2467301.6327637699</v>
      </c>
      <c r="G219" s="185">
        <v>1775044.0267545299</v>
      </c>
      <c r="H219" s="185">
        <v>2.5972810943896E-5</v>
      </c>
      <c r="I219" s="185">
        <v>5.9480773118925399E-5</v>
      </c>
      <c r="J219" s="185">
        <v>0.43661798563056398</v>
      </c>
      <c r="K219" s="185">
        <v>16063.580349286</v>
      </c>
      <c r="L219" s="185">
        <v>1.6624879026359001E-3</v>
      </c>
      <c r="M219" s="185">
        <v>218</v>
      </c>
      <c r="N219" s="185">
        <v>2183.5302999999999</v>
      </c>
      <c r="O219" s="22">
        <v>2.8502295699234199E-6</v>
      </c>
      <c r="P219" s="22">
        <v>5.98473400508856E-3</v>
      </c>
      <c r="Q219" s="22">
        <v>1.905E-3</v>
      </c>
      <c r="R219" s="185">
        <v>0.69596000000000002</v>
      </c>
      <c r="S219" s="23">
        <v>5206018.06640625</v>
      </c>
      <c r="T219" s="185">
        <v>297.89465084985301</v>
      </c>
      <c r="U219" s="186">
        <v>514.79157281219204</v>
      </c>
      <c r="V219" s="185">
        <v>0.03</v>
      </c>
      <c r="W219" s="22">
        <v>69932.265560558197</v>
      </c>
      <c r="X219" s="185">
        <v>2.6977699453061801E-2</v>
      </c>
      <c r="Y219" s="185">
        <v>6.0883210266442198</v>
      </c>
      <c r="Z219" s="185">
        <v>6.0883210344052801</v>
      </c>
      <c r="AA219" s="185">
        <v>-7.7610655679904994E-9</v>
      </c>
      <c r="AB219" s="185">
        <v>6.4569900462768704E-6</v>
      </c>
      <c r="AC219" s="185">
        <v>818.92667097828996</v>
      </c>
      <c r="AD219" s="185">
        <v>2030.5096834251899</v>
      </c>
      <c r="AE219" s="185">
        <v>514.79157500145902</v>
      </c>
      <c r="AF219" s="25">
        <v>2.1892666381973001E-6</v>
      </c>
      <c r="AG219" s="185">
        <v>6.64490275395862E-6</v>
      </c>
      <c r="AH219" s="185">
        <v>30.896524059432299</v>
      </c>
      <c r="AI219" s="185">
        <v>0.24366487984582999</v>
      </c>
      <c r="AJ219" s="185">
        <v>14.165395682238</v>
      </c>
      <c r="AK219" s="185">
        <v>9.7092053180152593</v>
      </c>
      <c r="AL219" s="185">
        <v>2.1883527698787102</v>
      </c>
      <c r="AM219" s="185">
        <v>634.44823397229902</v>
      </c>
      <c r="AN219" s="185">
        <v>-5.39735083293635E-8</v>
      </c>
      <c r="AO219" s="185">
        <v>1.8791270768175601E-7</v>
      </c>
      <c r="AP219" s="185">
        <v>1.9088775339966599</v>
      </c>
      <c r="AQ219" s="185">
        <v>2.4729120000877399E-5</v>
      </c>
      <c r="AR219" s="185">
        <v>3.4164077308201899E-6</v>
      </c>
      <c r="AS219" s="185">
        <v>7.2829910550751498</v>
      </c>
      <c r="AT219" s="185">
        <v>6.8777081852133897</v>
      </c>
      <c r="AU219" s="185">
        <v>1.6758559385647001</v>
      </c>
      <c r="AV219" s="185">
        <v>0.233021595431957</v>
      </c>
      <c r="AW219" s="185">
        <v>6.3679058710266996E-3</v>
      </c>
      <c r="AX219" s="185">
        <v>0.23302159011141099</v>
      </c>
      <c r="AY219" s="185">
        <v>5.3205458649951997E-9</v>
      </c>
      <c r="AZ219" s="185">
        <v>692257.60600924003</v>
      </c>
      <c r="BA219" s="185">
        <v>1.2954796502372501E-5</v>
      </c>
      <c r="BB219" s="23">
        <v>5225369.8981934097</v>
      </c>
      <c r="BC219" s="23">
        <v>19351.8317871615</v>
      </c>
      <c r="BD219" s="67">
        <v>0.371720411652744</v>
      </c>
      <c r="BE219" s="23">
        <v>2397488.4</v>
      </c>
      <c r="BF219" s="185">
        <v>2.1795183235061399</v>
      </c>
      <c r="BG219" s="185">
        <v>1</v>
      </c>
      <c r="BH219" s="185">
        <v>-6.9000000000000006E-2</v>
      </c>
      <c r="BI219" s="185">
        <v>4.5999999999999999E-2</v>
      </c>
      <c r="BJ219" s="185">
        <v>5625</v>
      </c>
      <c r="BK219" s="185">
        <v>1.00000000746077</v>
      </c>
      <c r="BL219" s="185">
        <v>336.55358306847302</v>
      </c>
      <c r="BM219" s="185">
        <v>5.22536989819341</v>
      </c>
      <c r="BN219" s="185">
        <v>336.55358306847302</v>
      </c>
      <c r="BO219" s="185">
        <v>1.00000000746077</v>
      </c>
      <c r="BP219" s="185">
        <v>87944.027630749697</v>
      </c>
      <c r="BQ219" s="185">
        <v>1</v>
      </c>
      <c r="BR219" s="185">
        <v>0.69596000000000002</v>
      </c>
    </row>
    <row r="220" spans="1:70">
      <c r="A220" s="20" t="s">
        <v>3302</v>
      </c>
      <c r="B220" s="185">
        <v>18960582.556212999</v>
      </c>
      <c r="C220" s="185">
        <v>634.44823391832597</v>
      </c>
      <c r="D220" s="185">
        <v>149.14958101226799</v>
      </c>
      <c r="E220" s="185">
        <v>520.38377569771103</v>
      </c>
      <c r="F220" s="185">
        <v>2467301.6327637699</v>
      </c>
      <c r="G220" s="185">
        <v>1775044.0267545299</v>
      </c>
      <c r="H220" s="185">
        <v>2.5972810943896E-5</v>
      </c>
      <c r="I220" s="185">
        <v>5.9480773118925399E-5</v>
      </c>
      <c r="J220" s="185">
        <v>0.43661798563056398</v>
      </c>
      <c r="K220" s="185">
        <v>16063.580349286</v>
      </c>
      <c r="L220" s="185">
        <v>1.6624879026359001E-3</v>
      </c>
      <c r="M220" s="185">
        <v>219</v>
      </c>
      <c r="N220" s="185">
        <v>2237.7795000000001</v>
      </c>
      <c r="O220" s="22">
        <v>2.8502295699234199E-6</v>
      </c>
      <c r="P220" s="22">
        <v>5.98473400508856E-3</v>
      </c>
      <c r="Q220" s="22">
        <v>1.905E-3</v>
      </c>
      <c r="R220" s="185">
        <v>0.69596000000000002</v>
      </c>
      <c r="S220" s="23">
        <v>5308802.63671875</v>
      </c>
      <c r="T220" s="185">
        <v>297.33158579482898</v>
      </c>
      <c r="U220" s="186">
        <v>513.14887331007901</v>
      </c>
      <c r="V220" s="185">
        <v>0.03</v>
      </c>
      <c r="W220" s="22">
        <v>71669.713152124794</v>
      </c>
      <c r="X220" s="185">
        <v>2.6714291734591802E-2</v>
      </c>
      <c r="Y220" s="185">
        <v>6.1182633683354597</v>
      </c>
      <c r="Z220" s="185">
        <v>6.11826337149511</v>
      </c>
      <c r="AA220" s="185">
        <v>-3.1596503191622101E-9</v>
      </c>
      <c r="AB220" s="185">
        <v>6.2083362143430397E-6</v>
      </c>
      <c r="AC220" s="185">
        <v>817.88575038792499</v>
      </c>
      <c r="AD220" s="185">
        <v>2070.7730741799401</v>
      </c>
      <c r="AE220" s="185">
        <v>513.14887331007901</v>
      </c>
      <c r="AF220" s="25">
        <v>0</v>
      </c>
      <c r="AG220" s="185">
        <v>6.3966371299477301E-6</v>
      </c>
      <c r="AH220" s="185">
        <v>32.133979447731797</v>
      </c>
      <c r="AI220" s="185">
        <v>0.248496560458105</v>
      </c>
      <c r="AJ220" s="185">
        <v>13.9065448125936</v>
      </c>
      <c r="AK220" s="185">
        <v>9.7128660529817008</v>
      </c>
      <c r="AL220" s="185">
        <v>2.1883527698787102</v>
      </c>
      <c r="AM220" s="185">
        <v>634.44823382026902</v>
      </c>
      <c r="AN220" s="185">
        <v>9.8057398645323701E-8</v>
      </c>
      <c r="AO220" s="185">
        <v>1.8830091560469401E-7</v>
      </c>
      <c r="AP220" s="185">
        <v>1.9234169597370501</v>
      </c>
      <c r="AQ220" s="185">
        <v>2.4356670060905201E-5</v>
      </c>
      <c r="AR220" s="185">
        <v>3.2924690227762099E-6</v>
      </c>
      <c r="AS220" s="185">
        <v>7.1579592650252204</v>
      </c>
      <c r="AT220" s="185">
        <v>6.7911246074786797</v>
      </c>
      <c r="AU220" s="185">
        <v>1.6875711066008501</v>
      </c>
      <c r="AV220" s="185">
        <v>0.23584585313620199</v>
      </c>
      <c r="AW220" s="185">
        <v>6.1226826037029799E-3</v>
      </c>
      <c r="AX220" s="185">
        <v>0.235845846039551</v>
      </c>
      <c r="AY220" s="185">
        <v>7.0966511833692197E-9</v>
      </c>
      <c r="AZ220" s="185">
        <v>692257.60600924003</v>
      </c>
      <c r="BA220" s="185">
        <v>1.2663229331322399E-5</v>
      </c>
      <c r="BB220" s="23">
        <v>5356726.1385847097</v>
      </c>
      <c r="BC220" s="23">
        <v>47923.501865956903</v>
      </c>
      <c r="BD220" s="67">
        <v>0.90271771518666499</v>
      </c>
      <c r="BE220" s="23">
        <v>2397488.4</v>
      </c>
      <c r="BF220" s="185">
        <v>2.2343074271327898</v>
      </c>
      <c r="BG220" s="185">
        <v>1</v>
      </c>
      <c r="BH220" s="185">
        <v>-0.128</v>
      </c>
      <c r="BI220" s="185">
        <v>4.5999999999999999E-2</v>
      </c>
      <c r="BJ220" s="185">
        <v>5625</v>
      </c>
      <c r="BK220" s="185">
        <v>1.0000000070303099</v>
      </c>
      <c r="BL220" s="185">
        <v>337.11664812349699</v>
      </c>
      <c r="BM220" s="185">
        <v>5.35672613858471</v>
      </c>
      <c r="BN220" s="185">
        <v>337.11664812349699</v>
      </c>
      <c r="BO220" s="185">
        <v>1.0000000070303099</v>
      </c>
      <c r="BP220" s="185">
        <v>88278.302592141903</v>
      </c>
      <c r="BQ220" s="185">
        <v>1</v>
      </c>
      <c r="BR220" s="185">
        <v>0.69596000000000002</v>
      </c>
    </row>
    <row r="221" spans="1:70">
      <c r="A221" s="20" t="s">
        <v>1231</v>
      </c>
      <c r="B221" s="185">
        <v>18960582.556212999</v>
      </c>
      <c r="C221" s="185">
        <v>634.44823391832597</v>
      </c>
      <c r="D221" s="185">
        <v>149.14958101226799</v>
      </c>
      <c r="E221" s="185">
        <v>520.38377569771103</v>
      </c>
      <c r="F221" s="185">
        <v>2467301.6327637699</v>
      </c>
      <c r="G221" s="185">
        <v>1775044.0267545299</v>
      </c>
      <c r="H221" s="185">
        <v>2.5972810943896E-5</v>
      </c>
      <c r="I221" s="185">
        <v>5.9480773118925399E-5</v>
      </c>
      <c r="J221" s="185">
        <v>0.43661798563056398</v>
      </c>
      <c r="K221" s="185">
        <v>16063.580349286</v>
      </c>
      <c r="L221" s="185">
        <v>1.6624879026359001E-3</v>
      </c>
      <c r="M221" s="185">
        <v>220</v>
      </c>
      <c r="N221" s="185">
        <v>2793.8337999999999</v>
      </c>
      <c r="O221" s="22">
        <v>2.8502295699234199E-6</v>
      </c>
      <c r="P221" s="22">
        <v>5.98473400508856E-3</v>
      </c>
      <c r="Q221" s="22">
        <v>1.905E-3</v>
      </c>
      <c r="R221" s="185">
        <v>0.69596000000000002</v>
      </c>
      <c r="S221" s="23">
        <v>6217053.22265625</v>
      </c>
      <c r="T221" s="185">
        <v>298.45770121924102</v>
      </c>
      <c r="U221" s="186">
        <v>500.89519821428598</v>
      </c>
      <c r="V221" s="185">
        <v>0.03</v>
      </c>
      <c r="W221" s="22">
        <v>89478.550965683098</v>
      </c>
      <c r="X221" s="185">
        <v>2.45060735861381E-2</v>
      </c>
      <c r="Y221" s="185">
        <v>6.3879739049883204</v>
      </c>
      <c r="Z221" s="185">
        <v>6.3879739206029802</v>
      </c>
      <c r="AA221" s="185">
        <v>-1.5614659787388499E-8</v>
      </c>
      <c r="AB221" s="185">
        <v>4.3418879052211302E-6</v>
      </c>
      <c r="AC221" s="185">
        <v>804.34668302558498</v>
      </c>
      <c r="AD221" s="185">
        <v>2476.1720656518701</v>
      </c>
      <c r="AE221" s="185">
        <v>500.89519821428598</v>
      </c>
      <c r="AF221" s="25">
        <v>0</v>
      </c>
      <c r="AG221" s="185">
        <v>4.5237365262028603E-6</v>
      </c>
      <c r="AH221" s="185">
        <v>45.947420263063499</v>
      </c>
      <c r="AI221" s="185">
        <v>0.29714518171461501</v>
      </c>
      <c r="AJ221" s="185">
        <v>11.760157499792699</v>
      </c>
      <c r="AK221" s="185">
        <v>9.5334112903946906</v>
      </c>
      <c r="AL221" s="185">
        <v>2.1883527698787102</v>
      </c>
      <c r="AM221" s="185">
        <v>634.44823377511102</v>
      </c>
      <c r="AN221" s="185">
        <v>1.43214833769889E-7</v>
      </c>
      <c r="AO221" s="185">
        <v>1.8184862098172799E-7</v>
      </c>
      <c r="AP221" s="185">
        <v>2.04905578663758</v>
      </c>
      <c r="AQ221" s="185">
        <v>2.1461359547889901E-5</v>
      </c>
      <c r="AR221" s="185">
        <v>2.3527925735922901E-6</v>
      </c>
      <c r="AS221" s="185">
        <v>6.1164506530209</v>
      </c>
      <c r="AT221" s="185">
        <v>6.0049098481322298</v>
      </c>
      <c r="AU221" s="185">
        <v>1.78433002800313</v>
      </c>
      <c r="AV221" s="185">
        <v>0.26472575863444497</v>
      </c>
      <c r="AW221" s="185">
        <v>4.2819848388863302E-3</v>
      </c>
      <c r="AX221" s="185">
        <v>0.26472575808780702</v>
      </c>
      <c r="AY221" s="185">
        <v>5.4663817916633703E-10</v>
      </c>
      <c r="AZ221" s="185">
        <v>692257.60600924003</v>
      </c>
      <c r="BA221" s="185">
        <v>1.04737800150903E-5</v>
      </c>
      <c r="BB221" s="23">
        <v>6254578.5052590799</v>
      </c>
      <c r="BC221" s="23">
        <v>37525.282602828003</v>
      </c>
      <c r="BD221" s="67">
        <v>0.60358631748684399</v>
      </c>
      <c r="BE221" s="23">
        <v>2996860.5</v>
      </c>
      <c r="BF221" s="185">
        <v>2.0870435928729698</v>
      </c>
      <c r="BG221" s="185">
        <v>1</v>
      </c>
      <c r="BH221" s="185">
        <v>-0.11899999999999999</v>
      </c>
      <c r="BI221" s="185">
        <v>4.5999999999999999E-2</v>
      </c>
      <c r="BJ221" s="185">
        <v>5625</v>
      </c>
      <c r="BK221" s="185">
        <v>1.00000000791667</v>
      </c>
      <c r="BL221" s="185">
        <v>335.99053269908501</v>
      </c>
      <c r="BM221" s="185">
        <v>6.2545785052590803</v>
      </c>
      <c r="BN221" s="185">
        <v>335.99053269908501</v>
      </c>
      <c r="BO221" s="185">
        <v>1.00000000791667</v>
      </c>
      <c r="BP221" s="185">
        <v>87610.395447488103</v>
      </c>
      <c r="BQ221" s="185">
        <v>1</v>
      </c>
      <c r="BR221" s="185">
        <v>0.69596000000000002</v>
      </c>
    </row>
    <row r="222" spans="1:70">
      <c r="A222" s="20" t="s">
        <v>1232</v>
      </c>
      <c r="B222" s="185">
        <v>18960582.556212999</v>
      </c>
      <c r="C222" s="185">
        <v>634.44823391832597</v>
      </c>
      <c r="D222" s="185">
        <v>149.14958101226799</v>
      </c>
      <c r="E222" s="185">
        <v>520.38377569771103</v>
      </c>
      <c r="F222" s="185">
        <v>2467301.6327637699</v>
      </c>
      <c r="G222" s="185">
        <v>1775044.0267545299</v>
      </c>
      <c r="H222" s="185">
        <v>2.5972810943896E-5</v>
      </c>
      <c r="I222" s="185">
        <v>5.9480773118925399E-5</v>
      </c>
      <c r="J222" s="185">
        <v>0.43661798563056398</v>
      </c>
      <c r="K222" s="185">
        <v>16063.580349286</v>
      </c>
      <c r="L222" s="185">
        <v>1.6624879026359001E-3</v>
      </c>
      <c r="M222" s="185">
        <v>221</v>
      </c>
      <c r="N222" s="185">
        <v>2861.6453000000001</v>
      </c>
      <c r="O222" s="22">
        <v>2.8502295699234199E-6</v>
      </c>
      <c r="P222" s="22">
        <v>5.98473400508856E-3</v>
      </c>
      <c r="Q222" s="22">
        <v>1.905E-3</v>
      </c>
      <c r="R222" s="185">
        <v>0.69596000000000002</v>
      </c>
      <c r="S222" s="23">
        <v>6336169.43359375</v>
      </c>
      <c r="T222" s="185">
        <v>297.89465084985301</v>
      </c>
      <c r="U222" s="186">
        <v>499.32176043104198</v>
      </c>
      <c r="V222" s="185">
        <v>0.03</v>
      </c>
      <c r="W222" s="22">
        <v>91650.360455141403</v>
      </c>
      <c r="X222" s="185">
        <v>2.4284988303401998E-2</v>
      </c>
      <c r="Y222" s="185">
        <v>6.4169853926356204</v>
      </c>
      <c r="Z222" s="185">
        <v>6.4169854006844904</v>
      </c>
      <c r="AA222" s="185">
        <v>-8.0488700149317099E-9</v>
      </c>
      <c r="AB222" s="185">
        <v>4.1762257979177299E-6</v>
      </c>
      <c r="AC222" s="185">
        <v>803.22430810619505</v>
      </c>
      <c r="AD222" s="185">
        <v>2524.8067203953901</v>
      </c>
      <c r="AE222" s="185">
        <v>499.32176246328498</v>
      </c>
      <c r="AF222" s="25">
        <v>2.0322430032138102E-6</v>
      </c>
      <c r="AG222" s="185">
        <v>4.3579954949598802E-6</v>
      </c>
      <c r="AH222" s="185">
        <v>47.770057935032703</v>
      </c>
      <c r="AI222" s="185">
        <v>0.30298142933320998</v>
      </c>
      <c r="AJ222" s="185">
        <v>11.551807152889801</v>
      </c>
      <c r="AK222" s="185">
        <v>9.5327603657751894</v>
      </c>
      <c r="AL222" s="185">
        <v>2.1883527698787102</v>
      </c>
      <c r="AM222" s="185">
        <v>634.44823371085499</v>
      </c>
      <c r="AN222" s="185">
        <v>2.07470748136984E-7</v>
      </c>
      <c r="AO222" s="185">
        <v>1.8176969704215001E-7</v>
      </c>
      <c r="AP222" s="185">
        <v>2.0626423369883198</v>
      </c>
      <c r="AQ222" s="185">
        <v>2.1179560319597302E-5</v>
      </c>
      <c r="AR222" s="185">
        <v>2.2698825960010101E-6</v>
      </c>
      <c r="AS222" s="185">
        <v>6.0168134728523901</v>
      </c>
      <c r="AT222" s="185">
        <v>5.9227889786658601</v>
      </c>
      <c r="AU222" s="185">
        <v>1.7944950703951701</v>
      </c>
      <c r="AV222" s="185">
        <v>0.26814726659315202</v>
      </c>
      <c r="AW222" s="185">
        <v>4.1186082968530501E-3</v>
      </c>
      <c r="AX222" s="185">
        <v>0.26814726585485299</v>
      </c>
      <c r="AY222" s="185">
        <v>7.3829964364335896E-10</v>
      </c>
      <c r="AZ222" s="185">
        <v>692257.60600924003</v>
      </c>
      <c r="BA222" s="185">
        <v>1.02681691051304E-5</v>
      </c>
      <c r="BB222" s="23">
        <v>6377051.9505705303</v>
      </c>
      <c r="BC222" s="23">
        <v>40882.516976779298</v>
      </c>
      <c r="BD222" s="67">
        <v>0.64522449099962897</v>
      </c>
      <c r="BE222" s="23">
        <v>2776039.2</v>
      </c>
      <c r="BF222" s="185">
        <v>2.29717647739648</v>
      </c>
      <c r="BG222" s="185">
        <v>1</v>
      </c>
      <c r="BH222" s="185">
        <v>-0.33800000000000002</v>
      </c>
      <c r="BI222" s="185">
        <v>4.5999999999999999E-2</v>
      </c>
      <c r="BJ222" s="185">
        <v>5625</v>
      </c>
      <c r="BK222" s="185">
        <v>1.00000000746077</v>
      </c>
      <c r="BL222" s="185">
        <v>336.55358306847302</v>
      </c>
      <c r="BM222" s="185">
        <v>6.3770519505705296</v>
      </c>
      <c r="BN222" s="185">
        <v>336.55358306847302</v>
      </c>
      <c r="BO222" s="185">
        <v>1.00000000746077</v>
      </c>
      <c r="BP222" s="185">
        <v>87944.027630749697</v>
      </c>
      <c r="BQ222" s="185">
        <v>1</v>
      </c>
      <c r="BR222" s="185">
        <v>0.69596000000000002</v>
      </c>
    </row>
    <row r="223" spans="1:70">
      <c r="A223" s="20" t="s">
        <v>1233</v>
      </c>
      <c r="B223" s="185">
        <v>18960582.556212999</v>
      </c>
      <c r="C223" s="185">
        <v>634.44823391832597</v>
      </c>
      <c r="D223" s="185">
        <v>149.14958101226799</v>
      </c>
      <c r="E223" s="185">
        <v>520.38377569771103</v>
      </c>
      <c r="F223" s="185">
        <v>2467301.6327637699</v>
      </c>
      <c r="G223" s="185">
        <v>1775044.0267545299</v>
      </c>
      <c r="H223" s="185">
        <v>2.5972810943896E-5</v>
      </c>
      <c r="I223" s="185">
        <v>5.9480773118925399E-5</v>
      </c>
      <c r="J223" s="185">
        <v>0.43661798563056398</v>
      </c>
      <c r="K223" s="185">
        <v>16063.580349286</v>
      </c>
      <c r="L223" s="185">
        <v>1.6624879026359001E-3</v>
      </c>
      <c r="M223" s="185">
        <v>222</v>
      </c>
      <c r="N223" s="185">
        <v>3471.9488000000001</v>
      </c>
      <c r="O223" s="22">
        <v>2.8502295699234199E-6</v>
      </c>
      <c r="P223" s="22">
        <v>5.98473400508856E-3</v>
      </c>
      <c r="Q223" s="22">
        <v>1.905E-3</v>
      </c>
      <c r="R223" s="185">
        <v>0.69596000000000002</v>
      </c>
      <c r="S223" s="23">
        <v>7260546.38671875</v>
      </c>
      <c r="T223" s="185">
        <v>299.02073658241198</v>
      </c>
      <c r="U223" s="186">
        <v>489.261216608371</v>
      </c>
      <c r="V223" s="185">
        <v>0.03</v>
      </c>
      <c r="W223" s="22">
        <v>111196.645860266</v>
      </c>
      <c r="X223" s="185">
        <v>2.2615094215070301E-2</v>
      </c>
      <c r="Y223" s="185">
        <v>6.6496808099286699</v>
      </c>
      <c r="Z223" s="185">
        <v>6.6496808158942198</v>
      </c>
      <c r="AA223" s="185">
        <v>-5.9655480555420598E-9</v>
      </c>
      <c r="AB223" s="185">
        <v>3.0465509744099398E-6</v>
      </c>
      <c r="AC223" s="185">
        <v>790.92049267315599</v>
      </c>
      <c r="AD223" s="185">
        <v>2956.0780652656899</v>
      </c>
      <c r="AE223" s="185">
        <v>489.26121851757603</v>
      </c>
      <c r="AF223" s="25">
        <v>1.9092048546554001E-6</v>
      </c>
      <c r="AG223" s="185">
        <v>3.2244119592290202E-6</v>
      </c>
      <c r="AH223" s="185">
        <v>65.483410582009796</v>
      </c>
      <c r="AI223" s="185">
        <v>0.354734780369442</v>
      </c>
      <c r="AJ223" s="185">
        <v>10.006943271451201</v>
      </c>
      <c r="AK223" s="185">
        <v>9.3449473760680508</v>
      </c>
      <c r="AL223" s="185">
        <v>2.1883527698787102</v>
      </c>
      <c r="AM223" s="185">
        <v>634.44823399622805</v>
      </c>
      <c r="AN223" s="185">
        <v>-7.7901859185658395E-8</v>
      </c>
      <c r="AO223" s="185">
        <v>1.7786098481908099E-7</v>
      </c>
      <c r="AP223" s="185">
        <v>2.1678555348558701</v>
      </c>
      <c r="AQ223" s="185">
        <v>1.9173620190371401E-5</v>
      </c>
      <c r="AR223" s="185">
        <v>1.7011364720240501E-6</v>
      </c>
      <c r="AS223" s="185">
        <v>5.2794668881614299</v>
      </c>
      <c r="AT223" s="185">
        <v>5.2691256223464897</v>
      </c>
      <c r="AU223" s="185">
        <v>1.8691421203820799</v>
      </c>
      <c r="AV223" s="185">
        <v>0.29871341447379102</v>
      </c>
      <c r="AW223" s="185">
        <v>3.0045190866467798E-3</v>
      </c>
      <c r="AX223" s="185">
        <v>0.29871341336775997</v>
      </c>
      <c r="AY223" s="185">
        <v>1.10603098901763E-9</v>
      </c>
      <c r="AZ223" s="185">
        <v>692257.60600924003</v>
      </c>
      <c r="BA223" s="185">
        <v>8.8445101078408302E-6</v>
      </c>
      <c r="BB223" s="23">
        <v>7244332.8129011896</v>
      </c>
      <c r="BC223" s="23">
        <v>-16213.573817558599</v>
      </c>
      <c r="BD223" s="67">
        <v>-0.223310656718853</v>
      </c>
      <c r="BE223" s="23">
        <v>3533140.8</v>
      </c>
      <c r="BF223" s="185">
        <v>2.05039459873809</v>
      </c>
      <c r="BG223" s="185">
        <v>1</v>
      </c>
      <c r="BH223" s="185">
        <v>-0.23100000000000001</v>
      </c>
      <c r="BI223" s="185">
        <v>4.5999999999999999E-2</v>
      </c>
      <c r="BJ223" s="185">
        <v>5625</v>
      </c>
      <c r="BK223" s="185">
        <v>1.00000000839947</v>
      </c>
      <c r="BL223" s="185">
        <v>335.42749733591398</v>
      </c>
      <c r="BM223" s="185">
        <v>7.2443328129011899</v>
      </c>
      <c r="BN223" s="185">
        <v>335.42749733591398</v>
      </c>
      <c r="BO223" s="185">
        <v>1.00000000839947</v>
      </c>
      <c r="BP223" s="185">
        <v>87277.406182161503</v>
      </c>
      <c r="BQ223" s="185">
        <v>1</v>
      </c>
      <c r="BR223" s="185">
        <v>0.69596000000000002</v>
      </c>
    </row>
    <row r="224" spans="1:70">
      <c r="A224" s="20" t="s">
        <v>1234</v>
      </c>
      <c r="B224" s="185">
        <v>18960582.556212999</v>
      </c>
      <c r="C224" s="185">
        <v>634.44823391832597</v>
      </c>
      <c r="D224" s="185">
        <v>149.14958101226799</v>
      </c>
      <c r="E224" s="185">
        <v>520.38377569771103</v>
      </c>
      <c r="F224" s="185">
        <v>2467301.6327637699</v>
      </c>
      <c r="G224" s="185">
        <v>1775044.0267545299</v>
      </c>
      <c r="H224" s="185">
        <v>2.5972810943896E-5</v>
      </c>
      <c r="I224" s="185">
        <v>5.9480773118925399E-5</v>
      </c>
      <c r="J224" s="185">
        <v>0.43661798563056398</v>
      </c>
      <c r="K224" s="185">
        <v>16063.580349286</v>
      </c>
      <c r="L224" s="185">
        <v>1.6624879026359001E-3</v>
      </c>
      <c r="M224" s="185">
        <v>223</v>
      </c>
      <c r="N224" s="185">
        <v>3648.2586999999999</v>
      </c>
      <c r="O224" s="22">
        <v>2.8502295699234199E-6</v>
      </c>
      <c r="P224" s="22">
        <v>5.98473400508856E-3</v>
      </c>
      <c r="Q224" s="22">
        <v>1.905E-3</v>
      </c>
      <c r="R224" s="185">
        <v>0.69596000000000002</v>
      </c>
      <c r="S224" s="23">
        <v>7583984.375</v>
      </c>
      <c r="T224" s="185">
        <v>296.26172292177802</v>
      </c>
      <c r="U224" s="186">
        <v>485.37357309828798</v>
      </c>
      <c r="V224" s="185">
        <v>0.03</v>
      </c>
      <c r="W224" s="22">
        <v>116843.35053285801</v>
      </c>
      <c r="X224" s="185">
        <v>2.2217391970833899E-2</v>
      </c>
      <c r="Y224" s="185">
        <v>6.7089331033772401</v>
      </c>
      <c r="Z224" s="185">
        <v>6.7089331074216201</v>
      </c>
      <c r="AA224" s="185">
        <v>-4.0443861593075797E-9</v>
      </c>
      <c r="AB224" s="185">
        <v>2.8085951652339198E-6</v>
      </c>
      <c r="AC224" s="185">
        <v>789.22604441563794</v>
      </c>
      <c r="AD224" s="185">
        <v>3078.7579867486702</v>
      </c>
      <c r="AE224" s="185">
        <v>485.37357499054798</v>
      </c>
      <c r="AF224" s="25">
        <v>1.8922602862403401E-6</v>
      </c>
      <c r="AG224" s="185">
        <v>2.9866243458517302E-6</v>
      </c>
      <c r="AH224" s="185">
        <v>71.031436209031696</v>
      </c>
      <c r="AI224" s="185">
        <v>0.36945659557261701</v>
      </c>
      <c r="AJ224" s="185">
        <v>9.6536415309280894</v>
      </c>
      <c r="AK224" s="185">
        <v>9.3829056901855008</v>
      </c>
      <c r="AL224" s="185">
        <v>2.1883527698787102</v>
      </c>
      <c r="AM224" s="185">
        <v>634.448233926184</v>
      </c>
      <c r="AN224" s="185">
        <v>-7.8578068496426601E-9</v>
      </c>
      <c r="AO224" s="185">
        <v>1.78029180617805E-7</v>
      </c>
      <c r="AP224" s="185">
        <v>2.1953056349041602</v>
      </c>
      <c r="AQ224" s="185">
        <v>1.86971241202553E-5</v>
      </c>
      <c r="AR224" s="185">
        <v>1.5823267632347701E-6</v>
      </c>
      <c r="AS224" s="185">
        <v>5.1145419002154302</v>
      </c>
      <c r="AT224" s="185">
        <v>5.1104391765883097</v>
      </c>
      <c r="AU224" s="185">
        <v>1.88808546006325</v>
      </c>
      <c r="AV224" s="185">
        <v>0.30722017484091402</v>
      </c>
      <c r="AW224" s="185">
        <v>2.7698462462928501E-3</v>
      </c>
      <c r="AX224" s="185">
        <v>0.30722016816675402</v>
      </c>
      <c r="AY224" s="185">
        <v>6.6741600579511798E-9</v>
      </c>
      <c r="AZ224" s="185">
        <v>692257.60600924003</v>
      </c>
      <c r="BA224" s="185">
        <v>8.5168660905257095E-6</v>
      </c>
      <c r="BB224" s="23">
        <v>7530136.6604045797</v>
      </c>
      <c r="BC224" s="23">
        <v>-53847.714595417499</v>
      </c>
      <c r="BD224" s="67">
        <v>-0.71001879662255396</v>
      </c>
      <c r="BE224" s="23">
        <v>3533140.8</v>
      </c>
      <c r="BF224" s="185">
        <v>2.13128688797361</v>
      </c>
      <c r="BG224" s="185">
        <v>1</v>
      </c>
      <c r="BH224" s="185">
        <v>-0.35099999999999998</v>
      </c>
      <c r="BI224" s="185">
        <v>4.5999999999999999E-2</v>
      </c>
      <c r="BJ224" s="185">
        <v>5625</v>
      </c>
      <c r="BK224" s="185">
        <v>1.0000000062777199</v>
      </c>
      <c r="BL224" s="185">
        <v>338.18651099654801</v>
      </c>
      <c r="BM224" s="185">
        <v>7.5301366604045796</v>
      </c>
      <c r="BN224" s="185">
        <v>338.18651099654801</v>
      </c>
      <c r="BO224" s="185">
        <v>1.0000000062777199</v>
      </c>
      <c r="BP224" s="185">
        <v>88915.195340294405</v>
      </c>
      <c r="BQ224" s="185">
        <v>1</v>
      </c>
      <c r="BR224" s="185">
        <v>0.69596000000000002</v>
      </c>
    </row>
    <row r="225" spans="1:70">
      <c r="A225" s="20" t="s">
        <v>1235</v>
      </c>
      <c r="B225" s="185">
        <v>18960582.556212999</v>
      </c>
      <c r="C225" s="185">
        <v>634.44823391832597</v>
      </c>
      <c r="D225" s="185">
        <v>149.14958101226799</v>
      </c>
      <c r="E225" s="185">
        <v>520.38377569771103</v>
      </c>
      <c r="F225" s="185">
        <v>2467301.6327637699</v>
      </c>
      <c r="G225" s="185">
        <v>1775044.0267545299</v>
      </c>
      <c r="H225" s="185">
        <v>2.5972810943896E-5</v>
      </c>
      <c r="I225" s="185">
        <v>5.9480773118925399E-5</v>
      </c>
      <c r="J225" s="185">
        <v>0.43661798563056398</v>
      </c>
      <c r="K225" s="185">
        <v>16063.580349286</v>
      </c>
      <c r="L225" s="185">
        <v>1.6624879026359001E-3</v>
      </c>
      <c r="M225" s="185">
        <v>224</v>
      </c>
      <c r="N225" s="185">
        <v>3783.8816999999999</v>
      </c>
      <c r="O225" s="22">
        <v>2.8502295699234199E-6</v>
      </c>
      <c r="P225" s="22">
        <v>5.98473400508856E-3</v>
      </c>
      <c r="Q225" s="22">
        <v>1.905E-3</v>
      </c>
      <c r="R225" s="185">
        <v>0.69596000000000002</v>
      </c>
      <c r="S225" s="23">
        <v>7711816.40625</v>
      </c>
      <c r="T225" s="185">
        <v>299.58375662661598</v>
      </c>
      <c r="U225" s="186">
        <v>484.99073347646299</v>
      </c>
      <c r="V225" s="185">
        <v>0.03</v>
      </c>
      <c r="W225" s="22">
        <v>121186.96951177499</v>
      </c>
      <c r="X225" s="185">
        <v>2.19317029871001E-2</v>
      </c>
      <c r="Y225" s="185">
        <v>6.75248801637452</v>
      </c>
      <c r="Z225" s="185">
        <v>6.7524880375115002</v>
      </c>
      <c r="AA225" s="185">
        <v>-2.1136981942504499E-8</v>
      </c>
      <c r="AB225" s="185">
        <v>2.6448802811588901E-6</v>
      </c>
      <c r="AC225" s="185">
        <v>785.38104588285</v>
      </c>
      <c r="AD225" s="185">
        <v>3172.61310665873</v>
      </c>
      <c r="AE225" s="185">
        <v>484.99073533027303</v>
      </c>
      <c r="AF225" s="25">
        <v>1.85381043138477E-6</v>
      </c>
      <c r="AG225" s="185">
        <v>2.8221505540959399E-6</v>
      </c>
      <c r="AH225" s="185">
        <v>75.428196027419105</v>
      </c>
      <c r="AI225" s="185">
        <v>0.38071938180923598</v>
      </c>
      <c r="AJ225" s="185">
        <v>9.4000964166813308</v>
      </c>
      <c r="AK225" s="185">
        <v>9.2542364852633305</v>
      </c>
      <c r="AL225" s="185">
        <v>2.1883527698787102</v>
      </c>
      <c r="AM225" s="185">
        <v>634.44823376318902</v>
      </c>
      <c r="AN225" s="185">
        <v>1.55136604007566E-7</v>
      </c>
      <c r="AO225" s="185">
        <v>1.77270272937049E-7</v>
      </c>
      <c r="AP225" s="185">
        <v>2.2154987876894601</v>
      </c>
      <c r="AQ225" s="185">
        <v>1.8357847674168699E-5</v>
      </c>
      <c r="AR225" s="185">
        <v>1.49971041351649E-6</v>
      </c>
      <c r="AS225" s="185">
        <v>4.9952765502519796</v>
      </c>
      <c r="AT225" s="185">
        <v>4.9952765502519796</v>
      </c>
      <c r="AU225" s="185">
        <v>1.90179860017811</v>
      </c>
      <c r="AV225" s="185">
        <v>0.31370018751135698</v>
      </c>
      <c r="AW225" s="185">
        <v>2.6083900625285599E-3</v>
      </c>
      <c r="AX225" s="185">
        <v>0.31370017469267297</v>
      </c>
      <c r="AY225" s="185">
        <v>1.28186841696909E-8</v>
      </c>
      <c r="AZ225" s="185">
        <v>692257.60600924003</v>
      </c>
      <c r="BA225" s="185">
        <v>8.2861014306011008E-6</v>
      </c>
      <c r="BB225" s="23">
        <v>7706854.3627184303</v>
      </c>
      <c r="BC225" s="23">
        <v>-4962.0435315724499</v>
      </c>
      <c r="BD225" s="67">
        <v>-6.43433825466979E-2</v>
      </c>
      <c r="BE225" s="23">
        <v>3564686.7</v>
      </c>
      <c r="BF225" s="185">
        <v>2.1620004817585898</v>
      </c>
      <c r="BG225" s="185">
        <v>1</v>
      </c>
      <c r="BH225" s="185">
        <v>-0.38700000000000001</v>
      </c>
      <c r="BI225" s="185">
        <v>4.5999999999999999E-2</v>
      </c>
      <c r="BJ225" s="185">
        <v>5625</v>
      </c>
      <c r="BK225" s="185">
        <v>1.0000000089107</v>
      </c>
      <c r="BL225" s="185">
        <v>334.86447729170999</v>
      </c>
      <c r="BM225" s="185">
        <v>7.7068543627184303</v>
      </c>
      <c r="BN225" s="185">
        <v>334.86447729170999</v>
      </c>
      <c r="BO225" s="185">
        <v>1.0000000089107</v>
      </c>
      <c r="BP225" s="185">
        <v>86945.059968513306</v>
      </c>
      <c r="BQ225" s="185">
        <v>1</v>
      </c>
      <c r="BR225" s="185">
        <v>0.69596000000000002</v>
      </c>
    </row>
  </sheetData>
  <phoneticPr fontId="1"/>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F8CCB-9D0B-45B1-B18E-3694058CD922}">
  <dimension ref="A1:BR225"/>
  <sheetViews>
    <sheetView tabSelected="1" workbookViewId="0"/>
  </sheetViews>
  <sheetFormatPr defaultRowHeight="13.5"/>
  <cols>
    <col min="1" max="1" width="23.75" customWidth="1"/>
    <col min="2" max="2" width="10.625" customWidth="1"/>
    <col min="3" max="3" width="12.75" customWidth="1"/>
    <col min="4" max="10" width="13.875" customWidth="1"/>
    <col min="11" max="12" width="15" customWidth="1"/>
    <col min="13" max="13" width="10.625" customWidth="1"/>
    <col min="14" max="14" width="12" customWidth="1"/>
    <col min="15" max="16" width="14.25" customWidth="1"/>
    <col min="17" max="17" width="10.625" customWidth="1"/>
    <col min="18" max="18" width="14.25" customWidth="1"/>
    <col min="19" max="19" width="25.5" customWidth="1"/>
    <col min="20" max="20" width="14.25" customWidth="1"/>
    <col min="21" max="21" width="15.75" customWidth="1"/>
    <col min="22" max="23" width="13.125" customWidth="1"/>
    <col min="24" max="24" width="32.125" customWidth="1"/>
    <col min="25" max="25" width="9.75" customWidth="1"/>
    <col min="26" max="26" width="32.125" customWidth="1"/>
    <col min="27" max="27" width="10.5" customWidth="1"/>
    <col min="28" max="28" width="20" customWidth="1"/>
    <col min="29" max="31" width="10.625" customWidth="1"/>
    <col min="32" max="32" width="20.625" customWidth="1"/>
    <col min="33" max="33" width="27.25" customWidth="1"/>
    <col min="34" max="38" width="20" customWidth="1"/>
    <col min="39" max="39" width="21" customWidth="1"/>
    <col min="40" max="41" width="20" customWidth="1"/>
    <col min="42" max="42" width="15.875" customWidth="1"/>
    <col min="43" max="43" width="16.5" customWidth="1"/>
    <col min="44" max="44" width="11.625" customWidth="1"/>
    <col min="45" max="45" width="18.125" customWidth="1"/>
    <col min="46" max="46" width="19.375" customWidth="1"/>
    <col min="47" max="47" width="18.125" customWidth="1"/>
    <col min="48" max="48" width="13" customWidth="1"/>
    <col min="49" max="49" width="19" customWidth="1"/>
    <col min="50" max="50" width="18.125" customWidth="1"/>
    <col min="51" max="51" width="13.75" customWidth="1"/>
    <col min="52" max="52" width="16.75" customWidth="1"/>
    <col min="53" max="53" width="12.875" customWidth="1"/>
    <col min="54" max="54" width="20.625" customWidth="1"/>
    <col min="55" max="55" width="13.875" customWidth="1"/>
    <col min="56" max="56" width="15.625" customWidth="1"/>
    <col min="57" max="57" width="13.875" customWidth="1"/>
    <col min="58" max="58" width="12.625" customWidth="1"/>
    <col min="59" max="60" width="9.125" customWidth="1"/>
    <col min="61" max="61" width="12.875" customWidth="1"/>
    <col min="62" max="62" width="9.125" customWidth="1"/>
    <col min="63" max="63" width="11.5" customWidth="1"/>
    <col min="64" max="64" width="12.75" customWidth="1"/>
    <col min="65" max="65" width="12.875" customWidth="1"/>
    <col min="66" max="67" width="12.75" customWidth="1"/>
    <col min="68" max="68" width="15.375" customWidth="1"/>
    <col min="69" max="69" width="12" customWidth="1"/>
  </cols>
  <sheetData>
    <row r="1" spans="1:70">
      <c r="A1" s="185" t="s">
        <v>535</v>
      </c>
      <c r="B1" s="185" t="s">
        <v>536</v>
      </c>
      <c r="C1" s="185" t="s">
        <v>537</v>
      </c>
      <c r="D1" s="185" t="s">
        <v>538</v>
      </c>
      <c r="E1" s="185" t="s">
        <v>539</v>
      </c>
      <c r="F1" s="185" t="s">
        <v>540</v>
      </c>
      <c r="G1" s="185" t="s">
        <v>541</v>
      </c>
      <c r="H1" s="185" t="s">
        <v>542</v>
      </c>
      <c r="I1" s="185" t="s">
        <v>543</v>
      </c>
      <c r="J1" s="185" t="s">
        <v>544</v>
      </c>
      <c r="K1" s="185" t="s">
        <v>545</v>
      </c>
      <c r="L1" s="185" t="s">
        <v>546</v>
      </c>
      <c r="M1" s="185" t="s">
        <v>54</v>
      </c>
      <c r="N1" s="185" t="s">
        <v>547</v>
      </c>
      <c r="O1" s="185" t="s">
        <v>548</v>
      </c>
      <c r="P1" s="185" t="s">
        <v>549</v>
      </c>
      <c r="Q1" s="185" t="s">
        <v>550</v>
      </c>
      <c r="R1" s="185" t="s">
        <v>372</v>
      </c>
      <c r="S1" s="185" t="s">
        <v>551</v>
      </c>
      <c r="T1" s="185" t="s">
        <v>552</v>
      </c>
      <c r="U1" s="185" t="s">
        <v>553</v>
      </c>
      <c r="V1" s="185" t="s">
        <v>554</v>
      </c>
      <c r="W1" s="185" t="s">
        <v>555</v>
      </c>
      <c r="X1" s="185" t="s">
        <v>556</v>
      </c>
      <c r="Y1" s="185" t="s">
        <v>557</v>
      </c>
      <c r="Z1" s="185" t="s">
        <v>558</v>
      </c>
      <c r="AA1" s="185" t="s">
        <v>559</v>
      </c>
      <c r="AB1" s="185" t="s">
        <v>560</v>
      </c>
      <c r="AC1" s="185" t="s">
        <v>561</v>
      </c>
      <c r="AD1" s="185" t="s">
        <v>562</v>
      </c>
      <c r="AE1" s="185" t="s">
        <v>563</v>
      </c>
      <c r="AF1" s="185" t="s">
        <v>564</v>
      </c>
      <c r="AG1" s="185" t="s">
        <v>565</v>
      </c>
      <c r="AH1" s="185" t="s">
        <v>566</v>
      </c>
      <c r="AI1" s="185" t="s">
        <v>567</v>
      </c>
      <c r="AJ1" s="185" t="s">
        <v>568</v>
      </c>
      <c r="AK1" s="185" t="s">
        <v>569</v>
      </c>
      <c r="AL1" s="185" t="s">
        <v>570</v>
      </c>
      <c r="AM1" s="185" t="s">
        <v>571</v>
      </c>
      <c r="AN1" s="185" t="s">
        <v>572</v>
      </c>
      <c r="AO1" s="185" t="s">
        <v>573</v>
      </c>
      <c r="AP1" s="185" t="s">
        <v>574</v>
      </c>
      <c r="AQ1" s="185" t="s">
        <v>575</v>
      </c>
      <c r="AR1" s="185" t="s">
        <v>576</v>
      </c>
      <c r="AS1" s="185" t="s">
        <v>577</v>
      </c>
      <c r="AT1" s="185" t="s">
        <v>578</v>
      </c>
      <c r="AU1" s="185" t="s">
        <v>579</v>
      </c>
      <c r="AV1" s="185" t="s">
        <v>580</v>
      </c>
      <c r="AW1" s="185" t="s">
        <v>581</v>
      </c>
      <c r="AX1" s="185" t="s">
        <v>582</v>
      </c>
      <c r="AY1" s="185" t="s">
        <v>583</v>
      </c>
      <c r="AZ1" s="185" t="s">
        <v>584</v>
      </c>
      <c r="BA1" s="185" t="s">
        <v>585</v>
      </c>
      <c r="BB1" s="185" t="s">
        <v>586</v>
      </c>
      <c r="BC1" s="185" t="s">
        <v>587</v>
      </c>
      <c r="BD1" s="185" t="s">
        <v>588</v>
      </c>
      <c r="BE1" s="185" t="s">
        <v>589</v>
      </c>
      <c r="BF1" s="185" t="s">
        <v>590</v>
      </c>
      <c r="BG1" s="185" t="s">
        <v>591</v>
      </c>
      <c r="BH1" s="185" t="s">
        <v>592</v>
      </c>
      <c r="BI1" s="185" t="s">
        <v>593</v>
      </c>
      <c r="BJ1" s="185" t="s">
        <v>594</v>
      </c>
      <c r="BK1" s="185" t="s">
        <v>595</v>
      </c>
      <c r="BL1" s="185" t="s">
        <v>596</v>
      </c>
      <c r="BM1" s="185" t="s">
        <v>597</v>
      </c>
      <c r="BN1" s="185" t="s">
        <v>598</v>
      </c>
      <c r="BO1" s="185" t="s">
        <v>599</v>
      </c>
      <c r="BP1" s="185" t="s">
        <v>600</v>
      </c>
      <c r="BQ1" s="185" t="s">
        <v>601</v>
      </c>
      <c r="BR1" s="185" t="s">
        <v>602</v>
      </c>
    </row>
    <row r="2" spans="1:70">
      <c r="A2" s="20" t="s">
        <v>603</v>
      </c>
      <c r="B2" s="185">
        <v>13789520</v>
      </c>
      <c r="C2" s="185">
        <v>608.621106065763</v>
      </c>
      <c r="D2" s="185">
        <v>85.147893581579396</v>
      </c>
      <c r="E2" s="185">
        <v>624.86627494838604</v>
      </c>
      <c r="F2" s="185">
        <v>2643264.3898665099</v>
      </c>
      <c r="G2" s="185">
        <v>1562686.9740257801</v>
      </c>
      <c r="H2" s="185">
        <v>2.2019594042733499E-5</v>
      </c>
      <c r="I2" s="185">
        <v>7.2223252690249804E-5</v>
      </c>
      <c r="J2" s="185">
        <v>0.49112124879375701</v>
      </c>
      <c r="K2" s="185">
        <v>7679.7516396704104</v>
      </c>
      <c r="L2" s="185">
        <v>6.5036382888884496E-3</v>
      </c>
      <c r="M2" s="185">
        <v>1</v>
      </c>
      <c r="N2" s="185">
        <v>2440.8000000000002</v>
      </c>
      <c r="O2" s="22">
        <v>2.8502295699234199E-6</v>
      </c>
      <c r="P2" s="22">
        <v>5.9847340050885496E-3</v>
      </c>
      <c r="Q2" s="22">
        <v>1.905E-3</v>
      </c>
      <c r="R2" s="185">
        <v>0.15240000000000001</v>
      </c>
      <c r="S2" s="23">
        <v>4124066.34765625</v>
      </c>
      <c r="T2" s="185">
        <v>499.95139682144003</v>
      </c>
      <c r="U2" s="186">
        <v>570.35522136048598</v>
      </c>
      <c r="V2" s="185">
        <v>0.03</v>
      </c>
      <c r="W2" s="22">
        <v>64379.875272880301</v>
      </c>
      <c r="X2" s="185">
        <v>3.5268930937055201E-2</v>
      </c>
      <c r="Y2" s="185">
        <v>5.32480676679564</v>
      </c>
      <c r="Z2" s="185">
        <v>5.3248067760604396</v>
      </c>
      <c r="AA2" s="185">
        <v>-9.2647987059990605E-9</v>
      </c>
      <c r="AB2" s="185">
        <v>1.85676958313217E-5</v>
      </c>
      <c r="AC2" s="185">
        <v>692.22337763610506</v>
      </c>
      <c r="AD2" s="185">
        <v>2137.3285628537901</v>
      </c>
      <c r="AE2" s="185">
        <v>570.35522136048598</v>
      </c>
      <c r="AF2" s="25">
        <v>0</v>
      </c>
      <c r="AG2" s="185">
        <v>1.8650868215012399E-5</v>
      </c>
      <c r="AH2" s="185">
        <v>42.031957102081797</v>
      </c>
      <c r="AI2" s="185">
        <v>0.25935597833921997</v>
      </c>
      <c r="AJ2" s="185">
        <v>41.8509536566592</v>
      </c>
      <c r="AK2" s="185">
        <v>5.2415739324591604</v>
      </c>
      <c r="AL2" s="185">
        <v>1.1293680422758501</v>
      </c>
      <c r="AM2" s="185">
        <v>608.62110606120098</v>
      </c>
      <c r="AN2" s="185">
        <v>4.5620254240930097E-9</v>
      </c>
      <c r="AO2" s="185">
        <v>8.3172383690752601E-8</v>
      </c>
      <c r="AP2" s="185">
        <v>3.4238055019459801</v>
      </c>
      <c r="AQ2" s="185">
        <v>4.6518328093409101E-5</v>
      </c>
      <c r="AR2" s="185">
        <v>9.3670202993515808E-6</v>
      </c>
      <c r="AS2" s="185">
        <v>21.018792687281199</v>
      </c>
      <c r="AT2" s="185">
        <v>12.177084637093699</v>
      </c>
      <c r="AU2" s="185">
        <v>3.1581996993729202</v>
      </c>
      <c r="AV2" s="185">
        <v>0.26560580257305999</v>
      </c>
      <c r="AW2" s="185">
        <v>1.1163110067097999E-2</v>
      </c>
      <c r="AX2" s="185">
        <v>0.265605792838017</v>
      </c>
      <c r="AY2" s="185">
        <v>9.7350427719078392E-9</v>
      </c>
      <c r="AZ2" s="185">
        <v>1080577.4158407301</v>
      </c>
      <c r="BA2" s="185">
        <v>1.35867320929795E-5</v>
      </c>
      <c r="BB2" s="23">
        <v>4133396.8928206698</v>
      </c>
      <c r="BC2" s="23">
        <v>9330.5451644179393</v>
      </c>
      <c r="BD2" s="67">
        <v>0.22624624285495801</v>
      </c>
      <c r="BE2" s="23">
        <v>4038400</v>
      </c>
      <c r="BF2" s="185">
        <v>1.0235233985788099</v>
      </c>
      <c r="BG2" s="185">
        <v>1</v>
      </c>
      <c r="BH2" s="185">
        <v>-0.05</v>
      </c>
      <c r="BI2" s="185">
        <v>4.5999999999999999E-2</v>
      </c>
      <c r="BJ2" s="185">
        <v>5625</v>
      </c>
      <c r="BK2" s="185">
        <v>1</v>
      </c>
      <c r="BL2" s="185">
        <v>108.669709244323</v>
      </c>
      <c r="BM2" s="185">
        <v>4.1333968928206701</v>
      </c>
      <c r="BN2" s="185">
        <v>108.669709244323</v>
      </c>
      <c r="BO2" s="185">
        <v>1</v>
      </c>
      <c r="BP2" s="185">
        <v>4715.52896769986</v>
      </c>
      <c r="BQ2" s="185">
        <v>1</v>
      </c>
      <c r="BR2" s="185">
        <v>0.15240000000000001</v>
      </c>
    </row>
    <row r="3" spans="1:70">
      <c r="A3" s="20" t="s">
        <v>605</v>
      </c>
      <c r="B3" s="185">
        <v>13789520</v>
      </c>
      <c r="C3" s="185">
        <v>608.621106065763</v>
      </c>
      <c r="D3" s="185">
        <v>85.147893581579396</v>
      </c>
      <c r="E3" s="185">
        <v>624.86627494838604</v>
      </c>
      <c r="F3" s="185">
        <v>2643264.3898665099</v>
      </c>
      <c r="G3" s="185">
        <v>1562686.9740257801</v>
      </c>
      <c r="H3" s="185">
        <v>2.2019594042733499E-5</v>
      </c>
      <c r="I3" s="185">
        <v>7.2223252690249804E-5</v>
      </c>
      <c r="J3" s="185">
        <v>0.49112124879375701</v>
      </c>
      <c r="K3" s="185">
        <v>7679.7516396704104</v>
      </c>
      <c r="L3" s="185">
        <v>6.5036382888884496E-3</v>
      </c>
      <c r="M3" s="185">
        <v>2</v>
      </c>
      <c r="N3" s="185">
        <v>2454.36</v>
      </c>
      <c r="O3" s="22">
        <v>2.8502295699234199E-6</v>
      </c>
      <c r="P3" s="22">
        <v>5.9847340050885496E-3</v>
      </c>
      <c r="Q3" s="22">
        <v>1.905E-3</v>
      </c>
      <c r="R3" s="185">
        <v>0.15240000000000001</v>
      </c>
      <c r="S3" s="23">
        <v>4160719.62890625</v>
      </c>
      <c r="T3" s="185">
        <v>499.39149608425203</v>
      </c>
      <c r="U3" s="186">
        <v>570.02861711650405</v>
      </c>
      <c r="V3" s="185">
        <v>0.03</v>
      </c>
      <c r="W3" s="22">
        <v>64737.541246618501</v>
      </c>
      <c r="X3" s="185">
        <v>3.5176483310940303E-2</v>
      </c>
      <c r="Y3" s="185">
        <v>5.3317992613705796</v>
      </c>
      <c r="Z3" s="185">
        <v>5.33179931108302</v>
      </c>
      <c r="AA3" s="185">
        <v>-4.9712445715499598E-8</v>
      </c>
      <c r="AB3" s="185">
        <v>1.8411354894901698E-5</v>
      </c>
      <c r="AC3" s="185">
        <v>692.63788031278102</v>
      </c>
      <c r="AD3" s="185">
        <v>2146.38399575928</v>
      </c>
      <c r="AE3" s="185">
        <v>570.02861804288295</v>
      </c>
      <c r="AF3" s="25">
        <v>9.2637867510347902E-7</v>
      </c>
      <c r="AG3" s="185">
        <v>1.8494568003600202E-5</v>
      </c>
      <c r="AH3" s="185">
        <v>42.388873557737199</v>
      </c>
      <c r="AI3" s="185">
        <v>0.26045481765728601</v>
      </c>
      <c r="AJ3" s="185">
        <v>41.676057502791799</v>
      </c>
      <c r="AK3" s="185">
        <v>5.2710217151576302</v>
      </c>
      <c r="AL3" s="185">
        <v>1.1293680422758501</v>
      </c>
      <c r="AM3" s="185">
        <v>608.62110599142898</v>
      </c>
      <c r="AN3" s="185">
        <v>7.4333797783765503E-8</v>
      </c>
      <c r="AO3" s="185">
        <v>8.3213108698520106E-8</v>
      </c>
      <c r="AP3" s="185">
        <v>3.4322530699416101</v>
      </c>
      <c r="AQ3" s="185">
        <v>4.6289625173995001E-5</v>
      </c>
      <c r="AR3" s="185">
        <v>9.2888905561493795E-6</v>
      </c>
      <c r="AS3" s="185">
        <v>20.9317858562504</v>
      </c>
      <c r="AT3" s="185">
        <v>12.1563442900453</v>
      </c>
      <c r="AU3" s="185">
        <v>3.1661784354429301</v>
      </c>
      <c r="AV3" s="185">
        <v>0.26607463449868701</v>
      </c>
      <c r="AW3" s="185">
        <v>1.10691161166852E-2</v>
      </c>
      <c r="AX3" s="185">
        <v>0.26607462446156999</v>
      </c>
      <c r="AY3" s="185">
        <v>1.0037116859873401E-8</v>
      </c>
      <c r="AZ3" s="185">
        <v>1080577.4158407301</v>
      </c>
      <c r="BA3" s="185">
        <v>1.3486658539075199E-5</v>
      </c>
      <c r="BB3" s="23">
        <v>4166106.3966605002</v>
      </c>
      <c r="BC3" s="23">
        <v>5386.7677542492702</v>
      </c>
      <c r="BD3" s="67">
        <v>0.129467213239392</v>
      </c>
      <c r="BE3" s="23">
        <v>4038400</v>
      </c>
      <c r="BF3" s="185">
        <v>1.0316230181905</v>
      </c>
      <c r="BG3" s="185">
        <v>1</v>
      </c>
      <c r="BH3" s="185">
        <v>-5.5E-2</v>
      </c>
      <c r="BI3" s="185">
        <v>4.5999999999999999E-2</v>
      </c>
      <c r="BJ3" s="185">
        <v>5625</v>
      </c>
      <c r="BK3" s="185">
        <v>1</v>
      </c>
      <c r="BL3" s="185">
        <v>109.229609981511</v>
      </c>
      <c r="BM3" s="185">
        <v>4.1661063966605001</v>
      </c>
      <c r="BN3" s="185">
        <v>109.229609981511</v>
      </c>
      <c r="BO3" s="185">
        <v>1</v>
      </c>
      <c r="BP3" s="185">
        <v>4792.7388981921204</v>
      </c>
      <c r="BQ3" s="185">
        <v>1</v>
      </c>
      <c r="BR3" s="185">
        <v>0.15240000000000001</v>
      </c>
    </row>
    <row r="4" spans="1:70">
      <c r="A4" s="20" t="s">
        <v>606</v>
      </c>
      <c r="B4" s="185">
        <v>13789520</v>
      </c>
      <c r="C4" s="185">
        <v>608.621106065763</v>
      </c>
      <c r="D4" s="185">
        <v>85.147893581579396</v>
      </c>
      <c r="E4" s="185">
        <v>624.86627494838604</v>
      </c>
      <c r="F4" s="185">
        <v>2643264.3898665099</v>
      </c>
      <c r="G4" s="185">
        <v>1562686.9740257801</v>
      </c>
      <c r="H4" s="185">
        <v>2.2019594042733499E-5</v>
      </c>
      <c r="I4" s="185">
        <v>7.2223252690249804E-5</v>
      </c>
      <c r="J4" s="185">
        <v>0.49112124879375701</v>
      </c>
      <c r="K4" s="185">
        <v>7679.7516396704104</v>
      </c>
      <c r="L4" s="185">
        <v>6.5036382888884496E-3</v>
      </c>
      <c r="M4" s="185">
        <v>3</v>
      </c>
      <c r="N4" s="185">
        <v>3037.44</v>
      </c>
      <c r="O4" s="22">
        <v>2.8502295699234199E-6</v>
      </c>
      <c r="P4" s="22">
        <v>5.9847340050885496E-3</v>
      </c>
      <c r="Q4" s="22">
        <v>1.905E-3</v>
      </c>
      <c r="R4" s="185">
        <v>0.15240000000000001</v>
      </c>
      <c r="S4" s="23">
        <v>5012464.74609375</v>
      </c>
      <c r="T4" s="185">
        <v>495.51145537057801</v>
      </c>
      <c r="U4" s="186">
        <v>564.27312703255598</v>
      </c>
      <c r="V4" s="185">
        <v>0.03</v>
      </c>
      <c r="W4" s="22">
        <v>80117.178117362098</v>
      </c>
      <c r="X4" s="185">
        <v>3.1869500535929997E-2</v>
      </c>
      <c r="Y4" s="185">
        <v>5.6016035854691602</v>
      </c>
      <c r="Z4" s="185">
        <v>5.6016036114539398</v>
      </c>
      <c r="AA4" s="185">
        <v>-2.5984783214028101E-8</v>
      </c>
      <c r="AB4" s="185">
        <v>1.3268567100478401E-5</v>
      </c>
      <c r="AC4" s="185">
        <v>693.21850818249902</v>
      </c>
      <c r="AD4" s="185">
        <v>2528.35634796051</v>
      </c>
      <c r="AE4" s="185">
        <v>564.27312703255598</v>
      </c>
      <c r="AF4" s="25">
        <v>0</v>
      </c>
      <c r="AG4" s="185">
        <v>1.33435952385151E-5</v>
      </c>
      <c r="AH4" s="185">
        <v>58.818453323303899</v>
      </c>
      <c r="AI4" s="185">
        <v>0.30680558226383198</v>
      </c>
      <c r="AJ4" s="185">
        <v>35.419804436656598</v>
      </c>
      <c r="AK4" s="185">
        <v>5.4463953671940804</v>
      </c>
      <c r="AL4" s="185">
        <v>1.1293680422758501</v>
      </c>
      <c r="AM4" s="185">
        <v>608.62110605773603</v>
      </c>
      <c r="AN4" s="185">
        <v>8.02651811682153E-9</v>
      </c>
      <c r="AO4" s="185">
        <v>7.5028138036741205E-8</v>
      </c>
      <c r="AP4" s="185">
        <v>3.7673757372324101</v>
      </c>
      <c r="AQ4" s="185">
        <v>3.8420622350819799E-5</v>
      </c>
      <c r="AR4" s="185">
        <v>6.70931168827594E-6</v>
      </c>
      <c r="AS4" s="185">
        <v>17.809481152229001</v>
      </c>
      <c r="AT4" s="185">
        <v>11.3486548224627</v>
      </c>
      <c r="AU4" s="185">
        <v>3.4818306507169199</v>
      </c>
      <c r="AV4" s="185">
        <v>0.28554508651548899</v>
      </c>
      <c r="AW4" s="185">
        <v>7.9772135606323308E-3</v>
      </c>
      <c r="AX4" s="185">
        <v>0.28554508272508899</v>
      </c>
      <c r="AY4" s="185">
        <v>3.7904001604083199E-9</v>
      </c>
      <c r="AZ4" s="185">
        <v>1080577.4158407301</v>
      </c>
      <c r="BA4" s="185">
        <v>1.01982454181871E-5</v>
      </c>
      <c r="BB4" s="23">
        <v>4967543.5364915496</v>
      </c>
      <c r="BC4" s="23">
        <v>-44921.2096021986</v>
      </c>
      <c r="BD4" s="67">
        <v>-0.89619003579438605</v>
      </c>
      <c r="BE4" s="23">
        <v>5395050</v>
      </c>
      <c r="BF4" s="185">
        <v>0.92075949926164802</v>
      </c>
      <c r="BG4" s="185">
        <v>1</v>
      </c>
      <c r="BH4" s="185">
        <v>-3.3000000000000002E-2</v>
      </c>
      <c r="BI4" s="185">
        <v>4.5999999999999999E-2</v>
      </c>
      <c r="BJ4" s="185">
        <v>5625</v>
      </c>
      <c r="BK4" s="185">
        <v>1</v>
      </c>
      <c r="BL4" s="185">
        <v>113.109650695185</v>
      </c>
      <c r="BM4" s="185">
        <v>4.9675435364915499</v>
      </c>
      <c r="BN4" s="185">
        <v>113.109650695185</v>
      </c>
      <c r="BO4" s="185">
        <v>1</v>
      </c>
      <c r="BP4" s="185">
        <v>5345.0210247719597</v>
      </c>
      <c r="BQ4" s="185">
        <v>1</v>
      </c>
      <c r="BR4" s="185">
        <v>0.15240000000000001</v>
      </c>
    </row>
    <row r="5" spans="1:70">
      <c r="A5" s="20" t="s">
        <v>607</v>
      </c>
      <c r="B5" s="185">
        <v>13789520</v>
      </c>
      <c r="C5" s="185">
        <v>608.621106065763</v>
      </c>
      <c r="D5" s="185">
        <v>85.147893581579396</v>
      </c>
      <c r="E5" s="185">
        <v>624.86627494838604</v>
      </c>
      <c r="F5" s="185">
        <v>2643264.3898665099</v>
      </c>
      <c r="G5" s="185">
        <v>1562686.9740257801</v>
      </c>
      <c r="H5" s="185">
        <v>2.2019594042733499E-5</v>
      </c>
      <c r="I5" s="185">
        <v>7.2223252690249804E-5</v>
      </c>
      <c r="J5" s="185">
        <v>0.49112124879375701</v>
      </c>
      <c r="K5" s="185">
        <v>7679.7516396704104</v>
      </c>
      <c r="L5" s="185">
        <v>6.5036382888884496E-3</v>
      </c>
      <c r="M5" s="185">
        <v>4</v>
      </c>
      <c r="N5" s="185">
        <v>3118.8</v>
      </c>
      <c r="O5" s="22">
        <v>2.8502295699234199E-6</v>
      </c>
      <c r="P5" s="22">
        <v>5.9847340050885496E-3</v>
      </c>
      <c r="Q5" s="22">
        <v>1.905E-3</v>
      </c>
      <c r="R5" s="185">
        <v>0.15240000000000001</v>
      </c>
      <c r="S5" s="23">
        <v>6642123.14453125</v>
      </c>
      <c r="T5" s="185">
        <v>458.882857903603</v>
      </c>
      <c r="U5" s="186">
        <v>547.62342516690398</v>
      </c>
      <c r="V5" s="185">
        <v>0.03</v>
      </c>
      <c r="W5" s="22">
        <v>82263.1739597915</v>
      </c>
      <c r="X5" s="185">
        <v>3.1491139902307098E-2</v>
      </c>
      <c r="Y5" s="185">
        <v>5.6351542621364699</v>
      </c>
      <c r="Z5" s="185">
        <v>5.6351542954879799</v>
      </c>
      <c r="AA5" s="185">
        <v>-3.3351510886347997E-8</v>
      </c>
      <c r="AB5" s="185">
        <v>1.27365341840987E-5</v>
      </c>
      <c r="AC5" s="185">
        <v>723.249946501674</v>
      </c>
      <c r="AD5" s="185">
        <v>2580.6235926735499</v>
      </c>
      <c r="AE5" s="185">
        <v>547.62342639940402</v>
      </c>
      <c r="AF5" s="25">
        <v>1.2324993576839901E-6</v>
      </c>
      <c r="AG5" s="185">
        <v>1.2832823090737E-5</v>
      </c>
      <c r="AH5" s="185">
        <v>61.2754288871593</v>
      </c>
      <c r="AI5" s="185">
        <v>0.313147996164644</v>
      </c>
      <c r="AJ5" s="185">
        <v>34.768174308201303</v>
      </c>
      <c r="AK5" s="185">
        <v>7.40194628203297</v>
      </c>
      <c r="AL5" s="185">
        <v>1.1293680422758501</v>
      </c>
      <c r="AM5" s="185">
        <v>608.62110602010398</v>
      </c>
      <c r="AN5" s="185">
        <v>4.56591351394309E-8</v>
      </c>
      <c r="AO5" s="185">
        <v>9.6288906638255895E-8</v>
      </c>
      <c r="AP5" s="185">
        <v>3.8154368282120599</v>
      </c>
      <c r="AQ5" s="185">
        <v>3.7458789055514002E-5</v>
      </c>
      <c r="AR5" s="185">
        <v>6.4645559986876202E-6</v>
      </c>
      <c r="AS5" s="185">
        <v>17.514525696979099</v>
      </c>
      <c r="AT5" s="185">
        <v>11.2651528823215</v>
      </c>
      <c r="AU5" s="185">
        <v>3.5276600515873202</v>
      </c>
      <c r="AV5" s="185">
        <v>0.287776776624735</v>
      </c>
      <c r="AW5" s="185">
        <v>7.6573493158267397E-3</v>
      </c>
      <c r="AX5" s="185">
        <v>0.28777677054152301</v>
      </c>
      <c r="AY5" s="185">
        <v>6.0832119341824897E-9</v>
      </c>
      <c r="AZ5" s="185">
        <v>1080577.4158407301</v>
      </c>
      <c r="BA5" s="185">
        <v>9.81769342334189E-6</v>
      </c>
      <c r="BB5" s="23">
        <v>6622313.87931275</v>
      </c>
      <c r="BC5" s="23">
        <v>-19809.265218504701</v>
      </c>
      <c r="BD5" s="67">
        <v>-0.29823694604058198</v>
      </c>
      <c r="BE5" s="23">
        <v>6688600</v>
      </c>
      <c r="BF5" s="185">
        <v>0.99008968682724996</v>
      </c>
      <c r="BG5" s="185">
        <v>1</v>
      </c>
      <c r="BH5" s="185">
        <v>-7.4999999999999997E-2</v>
      </c>
      <c r="BI5" s="185">
        <v>4.5999999999999999E-2</v>
      </c>
      <c r="BJ5" s="185">
        <v>5625</v>
      </c>
      <c r="BK5" s="185">
        <v>1</v>
      </c>
      <c r="BL5" s="185">
        <v>149.73824816216</v>
      </c>
      <c r="BM5" s="185">
        <v>6.6223138793127498</v>
      </c>
      <c r="BN5" s="185">
        <v>149.73824816216</v>
      </c>
      <c r="BO5" s="185">
        <v>1</v>
      </c>
      <c r="BP5" s="185">
        <v>12042.4831096998</v>
      </c>
      <c r="BQ5" s="185">
        <v>1</v>
      </c>
      <c r="BR5" s="185">
        <v>0.15240000000000001</v>
      </c>
    </row>
    <row r="6" spans="1:70">
      <c r="A6" s="20" t="s">
        <v>608</v>
      </c>
      <c r="B6" s="185">
        <v>13789520</v>
      </c>
      <c r="C6" s="185">
        <v>608.621106065763</v>
      </c>
      <c r="D6" s="185">
        <v>85.147893581579396</v>
      </c>
      <c r="E6" s="185">
        <v>624.86627494838604</v>
      </c>
      <c r="F6" s="185">
        <v>2643264.3898665099</v>
      </c>
      <c r="G6" s="185">
        <v>1562686.9740257801</v>
      </c>
      <c r="H6" s="185">
        <v>2.2019594042733499E-5</v>
      </c>
      <c r="I6" s="185">
        <v>7.2223252690249804E-5</v>
      </c>
      <c r="J6" s="185">
        <v>0.49112124879375701</v>
      </c>
      <c r="K6" s="185">
        <v>7679.7516396704104</v>
      </c>
      <c r="L6" s="185">
        <v>6.5036382888884496E-3</v>
      </c>
      <c r="M6" s="185">
        <v>5</v>
      </c>
      <c r="N6" s="185">
        <v>3118.8</v>
      </c>
      <c r="O6" s="22">
        <v>2.8502295699234199E-6</v>
      </c>
      <c r="P6" s="22">
        <v>5.9847340050885496E-3</v>
      </c>
      <c r="Q6" s="22">
        <v>1.905E-3</v>
      </c>
      <c r="R6" s="185">
        <v>0.15240000000000001</v>
      </c>
      <c r="S6" s="23">
        <v>5270594.08203125</v>
      </c>
      <c r="T6" s="185">
        <v>491.66308110577302</v>
      </c>
      <c r="U6" s="186">
        <v>562.07964798908097</v>
      </c>
      <c r="V6" s="185">
        <v>0.03</v>
      </c>
      <c r="W6" s="22">
        <v>82263.1739597915</v>
      </c>
      <c r="X6" s="185">
        <v>3.1491139902307098E-2</v>
      </c>
      <c r="Y6" s="185">
        <v>5.6351542621364699</v>
      </c>
      <c r="Z6" s="185">
        <v>5.6351542954879799</v>
      </c>
      <c r="AA6" s="185">
        <v>-3.3351510886347997E-8</v>
      </c>
      <c r="AB6" s="185">
        <v>1.27365341840987E-5</v>
      </c>
      <c r="AC6" s="185">
        <v>696.02091466231298</v>
      </c>
      <c r="AD6" s="185">
        <v>2580.6235926735499</v>
      </c>
      <c r="AE6" s="185">
        <v>562.07964894929</v>
      </c>
      <c r="AF6" s="25">
        <v>9.6020903583848807E-7</v>
      </c>
      <c r="AG6" s="185">
        <v>1.28131235952552E-5</v>
      </c>
      <c r="AH6" s="185">
        <v>61.2754288871593</v>
      </c>
      <c r="AI6" s="185">
        <v>0.313147996164644</v>
      </c>
      <c r="AJ6" s="185">
        <v>34.7148021477771</v>
      </c>
      <c r="AK6" s="185">
        <v>5.6450816948258904</v>
      </c>
      <c r="AL6" s="185">
        <v>1.1293680422758501</v>
      </c>
      <c r="AM6" s="185">
        <v>608.62110604135</v>
      </c>
      <c r="AN6" s="185">
        <v>2.4413452592853001E-8</v>
      </c>
      <c r="AO6" s="185">
        <v>7.6589411156474203E-8</v>
      </c>
      <c r="AP6" s="185">
        <v>3.8109937572651398</v>
      </c>
      <c r="AQ6" s="185">
        <v>3.75461830980626E-5</v>
      </c>
      <c r="AR6" s="185">
        <v>6.4448565032058402E-6</v>
      </c>
      <c r="AS6" s="185">
        <v>17.4611535365549</v>
      </c>
      <c r="AT6" s="185">
        <v>11.2498930780742</v>
      </c>
      <c r="AU6" s="185">
        <v>3.5228814744654202</v>
      </c>
      <c r="AV6" s="185">
        <v>0.28811228279972101</v>
      </c>
      <c r="AW6" s="185">
        <v>7.6573493158267397E-3</v>
      </c>
      <c r="AX6" s="185">
        <v>0.288112276892315</v>
      </c>
      <c r="AY6" s="185">
        <v>5.9074058977870403E-9</v>
      </c>
      <c r="AZ6" s="185">
        <v>1080577.4158407301</v>
      </c>
      <c r="BA6" s="185">
        <v>9.8520715302894192E-6</v>
      </c>
      <c r="BB6" s="23">
        <v>5249091.5380591601</v>
      </c>
      <c r="BC6" s="23">
        <v>-21502.543972089901</v>
      </c>
      <c r="BD6" s="67">
        <v>-0.407971921901505</v>
      </c>
      <c r="BE6" s="23">
        <v>5679000</v>
      </c>
      <c r="BF6" s="185">
        <v>0.924298562785554</v>
      </c>
      <c r="BG6" s="185">
        <v>1</v>
      </c>
      <c r="BH6" s="185">
        <v>-3.5999999999999997E-2</v>
      </c>
      <c r="BI6" s="185">
        <v>4.5999999999999999E-2</v>
      </c>
      <c r="BJ6" s="185">
        <v>5625</v>
      </c>
      <c r="BK6" s="185">
        <v>1</v>
      </c>
      <c r="BL6" s="185">
        <v>116.95802495999</v>
      </c>
      <c r="BM6" s="185">
        <v>5.2490915380591598</v>
      </c>
      <c r="BN6" s="185">
        <v>116.95802495999</v>
      </c>
      <c r="BO6" s="185">
        <v>1</v>
      </c>
      <c r="BP6" s="185">
        <v>5922.5376057424401</v>
      </c>
      <c r="BQ6" s="185">
        <v>1</v>
      </c>
      <c r="BR6" s="185">
        <v>0.15240000000000001</v>
      </c>
    </row>
    <row r="7" spans="1:70">
      <c r="A7" s="20" t="s">
        <v>609</v>
      </c>
      <c r="B7" s="185">
        <v>13789520</v>
      </c>
      <c r="C7" s="185">
        <v>608.621106065763</v>
      </c>
      <c r="D7" s="185">
        <v>85.147893581579396</v>
      </c>
      <c r="E7" s="185">
        <v>624.86627494838604</v>
      </c>
      <c r="F7" s="185">
        <v>2643264.3898665099</v>
      </c>
      <c r="G7" s="185">
        <v>1562686.9740257801</v>
      </c>
      <c r="H7" s="185">
        <v>2.2019594042733499E-5</v>
      </c>
      <c r="I7" s="185">
        <v>7.2223252690249804E-5</v>
      </c>
      <c r="J7" s="185">
        <v>0.49112124879375701</v>
      </c>
      <c r="K7" s="185">
        <v>7679.7516396704104</v>
      </c>
      <c r="L7" s="185">
        <v>6.5036382888884496E-3</v>
      </c>
      <c r="M7" s="185">
        <v>6</v>
      </c>
      <c r="N7" s="185">
        <v>3118.8</v>
      </c>
      <c r="O7" s="22">
        <v>2.8502295699234199E-6</v>
      </c>
      <c r="P7" s="22">
        <v>5.9847340050885496E-3</v>
      </c>
      <c r="Q7" s="22">
        <v>1.905E-3</v>
      </c>
      <c r="R7" s="185">
        <v>0.15240000000000001</v>
      </c>
      <c r="S7" s="23">
        <v>5246751.89453125</v>
      </c>
      <c r="T7" s="185">
        <v>492.22868586317702</v>
      </c>
      <c r="U7" s="186">
        <v>562.32671465294004</v>
      </c>
      <c r="V7" s="185">
        <v>0.03</v>
      </c>
      <c r="W7" s="22">
        <v>82263.1739597915</v>
      </c>
      <c r="X7" s="185">
        <v>3.1491139902307098E-2</v>
      </c>
      <c r="Y7" s="185">
        <v>5.6351542621364699</v>
      </c>
      <c r="Z7" s="185">
        <v>5.6351542954879799</v>
      </c>
      <c r="AA7" s="185">
        <v>-3.3351510886347997E-8</v>
      </c>
      <c r="AB7" s="185">
        <v>1.27365341840987E-5</v>
      </c>
      <c r="AC7" s="185">
        <v>695.55499809770401</v>
      </c>
      <c r="AD7" s="185">
        <v>2580.6235926735499</v>
      </c>
      <c r="AE7" s="185">
        <v>562.32671560848996</v>
      </c>
      <c r="AF7" s="25">
        <v>9.5554992185498101E-7</v>
      </c>
      <c r="AG7" s="185">
        <v>1.2812504443858099E-5</v>
      </c>
      <c r="AH7" s="185">
        <v>61.2754288871593</v>
      </c>
      <c r="AI7" s="185">
        <v>0.313147996164644</v>
      </c>
      <c r="AJ7" s="185">
        <v>34.713124670923797</v>
      </c>
      <c r="AK7" s="185">
        <v>5.6150323405509397</v>
      </c>
      <c r="AL7" s="185">
        <v>1.1293680422758501</v>
      </c>
      <c r="AM7" s="185">
        <v>608.62110604178599</v>
      </c>
      <c r="AN7" s="185">
        <v>2.39774635701906E-8</v>
      </c>
      <c r="AO7" s="185">
        <v>7.5970259759378998E-8</v>
      </c>
      <c r="AP7" s="185">
        <v>3.8108539041678799</v>
      </c>
      <c r="AQ7" s="185">
        <v>3.75489389351953E-5</v>
      </c>
      <c r="AR7" s="185">
        <v>6.44423735180874E-6</v>
      </c>
      <c r="AS7" s="185">
        <v>17.459476059701601</v>
      </c>
      <c r="AT7" s="185">
        <v>11.249412709628899</v>
      </c>
      <c r="AU7" s="185">
        <v>3.5227310480493701</v>
      </c>
      <c r="AV7" s="185">
        <v>0.28812285611850502</v>
      </c>
      <c r="AW7" s="185">
        <v>7.6573493158267397E-3</v>
      </c>
      <c r="AX7" s="185">
        <v>0.28812285021664003</v>
      </c>
      <c r="AY7" s="185">
        <v>5.9018650522268997E-9</v>
      </c>
      <c r="AZ7" s="185">
        <v>1080577.4158407301</v>
      </c>
      <c r="BA7" s="185">
        <v>9.8531562425231007E-6</v>
      </c>
      <c r="BB7" s="23">
        <v>5206084.5145976599</v>
      </c>
      <c r="BC7" s="23">
        <v>-40667.379933594697</v>
      </c>
      <c r="BD7" s="67">
        <v>-0.77509630245681704</v>
      </c>
      <c r="BE7" s="23">
        <v>5521250</v>
      </c>
      <c r="BF7" s="185">
        <v>0.94291772960790698</v>
      </c>
      <c r="BG7" s="185">
        <v>1</v>
      </c>
      <c r="BH7" s="185">
        <v>-4.8000000000000001E-2</v>
      </c>
      <c r="BI7" s="185">
        <v>4.5999999999999999E-2</v>
      </c>
      <c r="BJ7" s="185">
        <v>5625</v>
      </c>
      <c r="BK7" s="185">
        <v>1</v>
      </c>
      <c r="BL7" s="185">
        <v>116.392420202586</v>
      </c>
      <c r="BM7" s="185">
        <v>5.2060845145976504</v>
      </c>
      <c r="BN7" s="185">
        <v>116.392420202586</v>
      </c>
      <c r="BO7" s="185">
        <v>1</v>
      </c>
      <c r="BP7" s="185">
        <v>5835.8018644084696</v>
      </c>
      <c r="BQ7" s="185">
        <v>1</v>
      </c>
      <c r="BR7" s="185">
        <v>0.15240000000000001</v>
      </c>
    </row>
    <row r="8" spans="1:70">
      <c r="A8" s="20" t="s">
        <v>610</v>
      </c>
      <c r="B8" s="185">
        <v>13789520</v>
      </c>
      <c r="C8" s="185">
        <v>608.621106065763</v>
      </c>
      <c r="D8" s="185">
        <v>85.147893581579396</v>
      </c>
      <c r="E8" s="185">
        <v>624.86627494838604</v>
      </c>
      <c r="F8" s="185">
        <v>2643264.3898665099</v>
      </c>
      <c r="G8" s="185">
        <v>1562686.9740257801</v>
      </c>
      <c r="H8" s="185">
        <v>2.2019594042733499E-5</v>
      </c>
      <c r="I8" s="185">
        <v>7.2223252690249804E-5</v>
      </c>
      <c r="J8" s="185">
        <v>0.49112124879375701</v>
      </c>
      <c r="K8" s="185">
        <v>7679.7516396704104</v>
      </c>
      <c r="L8" s="185">
        <v>6.5036382888884496E-3</v>
      </c>
      <c r="M8" s="185">
        <v>7</v>
      </c>
      <c r="N8" s="185">
        <v>3132.36</v>
      </c>
      <c r="O8" s="22">
        <v>2.8502295699234199E-6</v>
      </c>
      <c r="P8" s="22">
        <v>5.9847340050885496E-3</v>
      </c>
      <c r="Q8" s="22">
        <v>1.905E-3</v>
      </c>
      <c r="R8" s="185">
        <v>0.15240000000000001</v>
      </c>
      <c r="S8" s="23">
        <v>6662660.05859375</v>
      </c>
      <c r="T8" s="185">
        <v>458.882857903603</v>
      </c>
      <c r="U8" s="186">
        <v>547.51245782397098</v>
      </c>
      <c r="V8" s="185">
        <v>0.03</v>
      </c>
      <c r="W8" s="22">
        <v>82620.8399335297</v>
      </c>
      <c r="X8" s="185">
        <v>3.1429666814954203E-2</v>
      </c>
      <c r="Y8" s="185">
        <v>5.6406624514571604</v>
      </c>
      <c r="Z8" s="185">
        <v>5.6406624763576003</v>
      </c>
      <c r="AA8" s="185">
        <v>-2.4900441708552999E-8</v>
      </c>
      <c r="AB8" s="185">
        <v>1.2651195938575801E-5</v>
      </c>
      <c r="AC8" s="185">
        <v>723.16766810763795</v>
      </c>
      <c r="AD8" s="185">
        <v>2589.31272200285</v>
      </c>
      <c r="AE8" s="185">
        <v>547.51245782397098</v>
      </c>
      <c r="AF8" s="25">
        <v>0</v>
      </c>
      <c r="AG8" s="185">
        <v>1.27483650002982E-5</v>
      </c>
      <c r="AH8" s="185">
        <v>61.688760371414297</v>
      </c>
      <c r="AI8" s="185">
        <v>0.314202386059245</v>
      </c>
      <c r="AJ8" s="185">
        <v>34.655646908144902</v>
      </c>
      <c r="AK8" s="185">
        <v>7.4005061811071702</v>
      </c>
      <c r="AL8" s="185">
        <v>1.1293680422758501</v>
      </c>
      <c r="AM8" s="185">
        <v>608.62110604038799</v>
      </c>
      <c r="AN8" s="185">
        <v>2.53745611189515E-8</v>
      </c>
      <c r="AO8" s="185">
        <v>9.7169061722370897E-8</v>
      </c>
      <c r="AP8" s="185">
        <v>3.8228184295463499</v>
      </c>
      <c r="AQ8" s="185">
        <v>3.7314267993156701E-5</v>
      </c>
      <c r="AR8" s="185">
        <v>6.4227670310102899E-6</v>
      </c>
      <c r="AS8" s="185">
        <v>17.4598975158587</v>
      </c>
      <c r="AT8" s="185">
        <v>11.2495334037062</v>
      </c>
      <c r="AU8" s="185">
        <v>3.5346302374976601</v>
      </c>
      <c r="AV8" s="185">
        <v>0.288188192048694</v>
      </c>
      <c r="AW8" s="185">
        <v>7.6060429913178103E-3</v>
      </c>
      <c r="AX8" s="185">
        <v>0.28818818555697201</v>
      </c>
      <c r="AY8" s="185">
        <v>6.4917222153404502E-9</v>
      </c>
      <c r="AZ8" s="185">
        <v>1080577.4158407301</v>
      </c>
      <c r="BA8" s="185">
        <v>9.7609312816838896E-6</v>
      </c>
      <c r="BB8" s="23">
        <v>6721709.2980830204</v>
      </c>
      <c r="BC8" s="23">
        <v>59049.239489273197</v>
      </c>
      <c r="BD8" s="67">
        <v>0.88627123356097404</v>
      </c>
      <c r="BE8" s="23">
        <v>6751700</v>
      </c>
      <c r="BF8" s="185">
        <v>0.995558051762226</v>
      </c>
      <c r="BG8" s="185">
        <v>1</v>
      </c>
      <c r="BH8" s="185">
        <v>-7.0999999999999994E-2</v>
      </c>
      <c r="BI8" s="185">
        <v>4.5999999999999999E-2</v>
      </c>
      <c r="BJ8" s="185">
        <v>5625</v>
      </c>
      <c r="BK8" s="185">
        <v>1</v>
      </c>
      <c r="BL8" s="185">
        <v>149.73824816216</v>
      </c>
      <c r="BM8" s="185">
        <v>6.7217092980830202</v>
      </c>
      <c r="BN8" s="185">
        <v>149.73824816216</v>
      </c>
      <c r="BO8" s="185">
        <v>1</v>
      </c>
      <c r="BP8" s="185">
        <v>12042.4831096998</v>
      </c>
      <c r="BQ8" s="185">
        <v>1</v>
      </c>
      <c r="BR8" s="185">
        <v>0.15240000000000001</v>
      </c>
    </row>
    <row r="9" spans="1:70">
      <c r="A9" s="20" t="s">
        <v>611</v>
      </c>
      <c r="B9" s="185">
        <v>13789520</v>
      </c>
      <c r="C9" s="185">
        <v>608.621106065763</v>
      </c>
      <c r="D9" s="185">
        <v>85.147893581579396</v>
      </c>
      <c r="E9" s="185">
        <v>624.86627494838604</v>
      </c>
      <c r="F9" s="185">
        <v>2643264.3898665099</v>
      </c>
      <c r="G9" s="185">
        <v>1562686.9740257801</v>
      </c>
      <c r="H9" s="185">
        <v>2.2019594042733499E-5</v>
      </c>
      <c r="I9" s="185">
        <v>7.2223252690249804E-5</v>
      </c>
      <c r="J9" s="185">
        <v>0.49112124879375701</v>
      </c>
      <c r="K9" s="185">
        <v>7679.7516396704104</v>
      </c>
      <c r="L9" s="185">
        <v>6.5036382888884496E-3</v>
      </c>
      <c r="M9" s="185">
        <v>8</v>
      </c>
      <c r="N9" s="185">
        <v>3145.92</v>
      </c>
      <c r="O9" s="22">
        <v>2.8502295699234199E-6</v>
      </c>
      <c r="P9" s="22">
        <v>5.9847340050885496E-3</v>
      </c>
      <c r="Q9" s="22">
        <v>1.905E-3</v>
      </c>
      <c r="R9" s="185">
        <v>0.15240000000000001</v>
      </c>
      <c r="S9" s="23">
        <v>3751771.9142187499</v>
      </c>
      <c r="T9" s="185">
        <v>527.873770788711</v>
      </c>
      <c r="U9" s="186">
        <v>577.56635204125098</v>
      </c>
      <c r="V9" s="185">
        <v>0.03</v>
      </c>
      <c r="W9" s="22">
        <v>82978.5059072679</v>
      </c>
      <c r="X9" s="185">
        <v>3.1368633029053399E-2</v>
      </c>
      <c r="Y9" s="185">
        <v>5.6461472885750803</v>
      </c>
      <c r="Z9" s="185">
        <v>5.6461473058660498</v>
      </c>
      <c r="AA9" s="185">
        <v>-1.7290977538664301E-8</v>
      </c>
      <c r="AB9" s="185">
        <v>1.25667725740526E-5</v>
      </c>
      <c r="AC9" s="185">
        <v>666.59199839635005</v>
      </c>
      <c r="AD9" s="185">
        <v>2597.9956429087802</v>
      </c>
      <c r="AE9" s="185">
        <v>577.56635204125098</v>
      </c>
      <c r="AF9" s="25">
        <v>0</v>
      </c>
      <c r="AG9" s="185">
        <v>1.2620700381345899E-5</v>
      </c>
      <c r="AH9" s="185">
        <v>62.1031844149093</v>
      </c>
      <c r="AI9" s="185">
        <v>0.31525602258735702</v>
      </c>
      <c r="AJ9" s="185">
        <v>34.423647875268998</v>
      </c>
      <c r="AK9" s="185">
        <v>3.7493913529362501</v>
      </c>
      <c r="AL9" s="185">
        <v>1.1293680422758501</v>
      </c>
      <c r="AM9" s="185">
        <v>608.62110606143096</v>
      </c>
      <c r="AN9" s="185">
        <v>4.3324916987330702E-9</v>
      </c>
      <c r="AO9" s="185">
        <v>5.3927807293226097E-8</v>
      </c>
      <c r="AP9" s="185">
        <v>3.8200143277974399</v>
      </c>
      <c r="AQ9" s="185">
        <v>3.7369069571560502E-5</v>
      </c>
      <c r="AR9" s="185">
        <v>6.3373140943195398E-6</v>
      </c>
      <c r="AS9" s="185">
        <v>17.285369453844201</v>
      </c>
      <c r="AT9" s="185">
        <v>11.199302236956401</v>
      </c>
      <c r="AU9" s="185">
        <v>3.5306474789765701</v>
      </c>
      <c r="AV9" s="185">
        <v>0.289366848820867</v>
      </c>
      <c r="AW9" s="185">
        <v>7.5552867036788396E-3</v>
      </c>
      <c r="AX9" s="185">
        <v>0.28936684232855497</v>
      </c>
      <c r="AY9" s="185">
        <v>6.4923122433668798E-9</v>
      </c>
      <c r="AZ9" s="185">
        <v>1080577.4158407301</v>
      </c>
      <c r="BA9" s="185">
        <v>9.7824422541124198E-6</v>
      </c>
      <c r="BB9" s="23">
        <v>3722274.88040978</v>
      </c>
      <c r="BC9" s="23">
        <v>-29497.0338089736</v>
      </c>
      <c r="BD9" s="67">
        <v>-0.78621607292233098</v>
      </c>
      <c r="BE9" s="23">
        <v>4164600</v>
      </c>
      <c r="BF9" s="185">
        <v>0.89378929078657599</v>
      </c>
      <c r="BG9" s="185">
        <v>1</v>
      </c>
      <c r="BH9" s="185">
        <v>-2.7E-2</v>
      </c>
      <c r="BI9" s="185">
        <v>4.5999999999999999E-2</v>
      </c>
      <c r="BJ9" s="185">
        <v>5625</v>
      </c>
      <c r="BK9" s="185">
        <v>1</v>
      </c>
      <c r="BL9" s="185">
        <v>80.747335277052002</v>
      </c>
      <c r="BM9" s="185">
        <v>3.7222748804097798</v>
      </c>
      <c r="BN9" s="185">
        <v>80.747335277052002</v>
      </c>
      <c r="BO9" s="185">
        <v>1</v>
      </c>
      <c r="BP9" s="185">
        <v>1660.34533218049</v>
      </c>
      <c r="BQ9" s="185">
        <v>1</v>
      </c>
      <c r="BR9" s="185">
        <v>0.15240000000000001</v>
      </c>
    </row>
    <row r="10" spans="1:70">
      <c r="A10" s="20" t="s">
        <v>612</v>
      </c>
      <c r="B10" s="185">
        <v>13789520</v>
      </c>
      <c r="C10" s="185">
        <v>608.621106065763</v>
      </c>
      <c r="D10" s="185">
        <v>85.147893581579396</v>
      </c>
      <c r="E10" s="185">
        <v>624.86627494838604</v>
      </c>
      <c r="F10" s="185">
        <v>2643264.3898665099</v>
      </c>
      <c r="G10" s="185">
        <v>1562686.9740257801</v>
      </c>
      <c r="H10" s="185">
        <v>2.2019594042733499E-5</v>
      </c>
      <c r="I10" s="185">
        <v>7.2223252690249804E-5</v>
      </c>
      <c r="J10" s="185">
        <v>0.49112124879375701</v>
      </c>
      <c r="K10" s="185">
        <v>7679.7516396704104</v>
      </c>
      <c r="L10" s="185">
        <v>6.5036382888884496E-3</v>
      </c>
      <c r="M10" s="185">
        <v>9</v>
      </c>
      <c r="N10" s="185">
        <v>3145.92</v>
      </c>
      <c r="O10" s="22">
        <v>2.8502295699234199E-6</v>
      </c>
      <c r="P10" s="22">
        <v>5.9847340050885496E-3</v>
      </c>
      <c r="Q10" s="22">
        <v>1.905E-3</v>
      </c>
      <c r="R10" s="185">
        <v>0.15240000000000001</v>
      </c>
      <c r="S10" s="23">
        <v>3535281.83984375</v>
      </c>
      <c r="T10" s="185">
        <v>532.84871111815698</v>
      </c>
      <c r="U10" s="186">
        <v>579.67386043261001</v>
      </c>
      <c r="V10" s="185">
        <v>0.03</v>
      </c>
      <c r="W10" s="22">
        <v>82978.5059072679</v>
      </c>
      <c r="X10" s="185">
        <v>3.1368633029053399E-2</v>
      </c>
      <c r="Y10" s="185">
        <v>5.6461472885750803</v>
      </c>
      <c r="Z10" s="185">
        <v>5.6461473058660498</v>
      </c>
      <c r="AA10" s="185">
        <v>-1.7290977538664301E-8</v>
      </c>
      <c r="AB10" s="185">
        <v>1.25667725740526E-5</v>
      </c>
      <c r="AC10" s="185">
        <v>662.65222217497103</v>
      </c>
      <c r="AD10" s="185">
        <v>2597.9956429087802</v>
      </c>
      <c r="AE10" s="185">
        <v>579.67386105913204</v>
      </c>
      <c r="AF10" s="25">
        <v>6.2652202359458897E-7</v>
      </c>
      <c r="AG10" s="185">
        <v>1.26178675478972E-5</v>
      </c>
      <c r="AH10" s="185">
        <v>62.1031844149093</v>
      </c>
      <c r="AI10" s="185">
        <v>0.31525602258735702</v>
      </c>
      <c r="AJ10" s="185">
        <v>34.415921167702798</v>
      </c>
      <c r="AK10" s="185">
        <v>3.4947047551621302</v>
      </c>
      <c r="AL10" s="185">
        <v>1.1293680422758501</v>
      </c>
      <c r="AM10" s="185">
        <v>608.62110606173496</v>
      </c>
      <c r="AN10" s="185">
        <v>4.0275835999636903E-9</v>
      </c>
      <c r="AO10" s="185">
        <v>5.1094973844528797E-8</v>
      </c>
      <c r="AP10" s="185">
        <v>3.8193591945701901</v>
      </c>
      <c r="AQ10" s="185">
        <v>3.7381890475576401E-5</v>
      </c>
      <c r="AR10" s="185">
        <v>6.3344812608708399E-6</v>
      </c>
      <c r="AS10" s="185">
        <v>17.277642746278001</v>
      </c>
      <c r="AT10" s="185">
        <v>11.1970666946228</v>
      </c>
      <c r="AU10" s="185">
        <v>3.5299427107921599</v>
      </c>
      <c r="AV10" s="185">
        <v>0.28941648377802298</v>
      </c>
      <c r="AW10" s="185">
        <v>7.5552867036788396E-3</v>
      </c>
      <c r="AX10" s="185">
        <v>0.28941647731275399</v>
      </c>
      <c r="AY10" s="185">
        <v>6.4652687092881E-9</v>
      </c>
      <c r="AZ10" s="185">
        <v>1080577.4158407301</v>
      </c>
      <c r="BA10" s="185">
        <v>9.7874770534074207E-6</v>
      </c>
      <c r="BB10" s="23">
        <v>3524929.1848958498</v>
      </c>
      <c r="BC10" s="23">
        <v>-10352.654947901099</v>
      </c>
      <c r="BD10" s="67">
        <v>-0.29283817859225297</v>
      </c>
      <c r="BE10" s="23">
        <v>3943750</v>
      </c>
      <c r="BF10" s="185">
        <v>0.89380137810354299</v>
      </c>
      <c r="BG10" s="185">
        <v>1</v>
      </c>
      <c r="BH10" s="185">
        <v>-2.5999999999999999E-2</v>
      </c>
      <c r="BI10" s="185">
        <v>4.5999999999999999E-2</v>
      </c>
      <c r="BJ10" s="185">
        <v>5625</v>
      </c>
      <c r="BK10" s="185">
        <v>1</v>
      </c>
      <c r="BL10" s="185">
        <v>75.772394947606003</v>
      </c>
      <c r="BM10" s="185">
        <v>3.5249291848958499</v>
      </c>
      <c r="BN10" s="185">
        <v>75.772394947606003</v>
      </c>
      <c r="BO10" s="185">
        <v>1</v>
      </c>
      <c r="BP10" s="185">
        <v>1279.66424028751</v>
      </c>
      <c r="BQ10" s="185">
        <v>1</v>
      </c>
      <c r="BR10" s="185">
        <v>0.15240000000000001</v>
      </c>
    </row>
    <row r="11" spans="1:70">
      <c r="A11" s="20" t="s">
        <v>613</v>
      </c>
      <c r="B11" s="185">
        <v>13789520</v>
      </c>
      <c r="C11" s="185">
        <v>608.621106065763</v>
      </c>
      <c r="D11" s="185">
        <v>85.147893581579396</v>
      </c>
      <c r="E11" s="185">
        <v>624.86627494838604</v>
      </c>
      <c r="F11" s="185">
        <v>2643264.3898665099</v>
      </c>
      <c r="G11" s="185">
        <v>1562686.9740257801</v>
      </c>
      <c r="H11" s="185">
        <v>2.2019594042733499E-5</v>
      </c>
      <c r="I11" s="185">
        <v>7.2223252690249804E-5</v>
      </c>
      <c r="J11" s="185">
        <v>0.49112124879375701</v>
      </c>
      <c r="K11" s="185">
        <v>7679.7516396704104</v>
      </c>
      <c r="L11" s="185">
        <v>6.5036382888884496E-3</v>
      </c>
      <c r="M11" s="185">
        <v>10</v>
      </c>
      <c r="N11" s="185">
        <v>3634.08</v>
      </c>
      <c r="O11" s="22">
        <v>2.8502295699234199E-6</v>
      </c>
      <c r="P11" s="22">
        <v>5.9847340050885496E-3</v>
      </c>
      <c r="Q11" s="22">
        <v>1.905E-3</v>
      </c>
      <c r="R11" s="185">
        <v>0.15240000000000001</v>
      </c>
      <c r="S11" s="23">
        <v>3515012.92578125</v>
      </c>
      <c r="T11" s="185">
        <v>541.31775243261598</v>
      </c>
      <c r="U11" s="186">
        <v>581.62055488422402</v>
      </c>
      <c r="V11" s="185">
        <v>0.03</v>
      </c>
      <c r="W11" s="22">
        <v>95854.480961844005</v>
      </c>
      <c r="X11" s="185">
        <v>2.9426133181738898E-2</v>
      </c>
      <c r="Y11" s="185">
        <v>5.8295281243322101</v>
      </c>
      <c r="Z11" s="185">
        <v>5.8295281357081601</v>
      </c>
      <c r="AA11" s="185">
        <v>-1.13759490716347E-8</v>
      </c>
      <c r="AB11" s="185">
        <v>1.0039048089484501E-5</v>
      </c>
      <c r="AC11" s="185">
        <v>654.95066353834602</v>
      </c>
      <c r="AD11" s="185">
        <v>2906.7255552095398</v>
      </c>
      <c r="AE11" s="185">
        <v>581.62055488422402</v>
      </c>
      <c r="AF11" s="25">
        <v>0</v>
      </c>
      <c r="AG11" s="185">
        <v>1.0081321194049001E-5</v>
      </c>
      <c r="AH11" s="185">
        <v>77.740099231529001</v>
      </c>
      <c r="AI11" s="185">
        <v>0.35271912013770901</v>
      </c>
      <c r="AJ11" s="185">
        <v>30.764970021015898</v>
      </c>
      <c r="AK11" s="185">
        <v>3.0519131984293799</v>
      </c>
      <c r="AL11" s="185">
        <v>1.1293680422758501</v>
      </c>
      <c r="AM11" s="185">
        <v>608.621106065758</v>
      </c>
      <c r="AN11" s="185">
        <v>5.4569682106375702E-12</v>
      </c>
      <c r="AO11" s="185">
        <v>4.22731045644969E-8</v>
      </c>
      <c r="AP11" s="185">
        <v>4.0567578326103204</v>
      </c>
      <c r="AQ11" s="185">
        <v>3.3134780786405201E-5</v>
      </c>
      <c r="AR11" s="185">
        <v>5.0617971493067302E-6</v>
      </c>
      <c r="AS11" s="185">
        <v>15.446987012258999</v>
      </c>
      <c r="AT11" s="185">
        <v>10.6370698446901</v>
      </c>
      <c r="AU11" s="185">
        <v>3.75189791646243</v>
      </c>
      <c r="AV11" s="185">
        <v>0.30485991614788499</v>
      </c>
      <c r="AW11" s="185">
        <v>6.0355899735690501E-3</v>
      </c>
      <c r="AX11" s="185">
        <v>0.30485988684059401</v>
      </c>
      <c r="AY11" s="185">
        <v>2.93072912604941E-8</v>
      </c>
      <c r="AZ11" s="185">
        <v>1080577.4158407301</v>
      </c>
      <c r="BA11" s="185">
        <v>8.1677985607252006E-6</v>
      </c>
      <c r="BB11" s="23">
        <v>3494637.2169810901</v>
      </c>
      <c r="BC11" s="23">
        <v>-20375.708800157099</v>
      </c>
      <c r="BD11" s="67">
        <v>-0.57967663932923796</v>
      </c>
      <c r="BE11" s="23">
        <v>4417000</v>
      </c>
      <c r="BF11" s="185">
        <v>0.79117890355016796</v>
      </c>
      <c r="BG11" s="185">
        <v>1</v>
      </c>
      <c r="BH11" s="185">
        <v>1E-3</v>
      </c>
      <c r="BI11" s="185">
        <v>4.5999999999999999E-2</v>
      </c>
      <c r="BJ11" s="185">
        <v>5625</v>
      </c>
      <c r="BK11" s="185">
        <v>1</v>
      </c>
      <c r="BL11" s="185">
        <v>67.303353633146997</v>
      </c>
      <c r="BM11" s="185">
        <v>3.49463721698109</v>
      </c>
      <c r="BN11" s="185">
        <v>67.303353633146997</v>
      </c>
      <c r="BO11" s="185">
        <v>1</v>
      </c>
      <c r="BP11" s="185">
        <v>745.47311961668299</v>
      </c>
      <c r="BQ11" s="185">
        <v>1</v>
      </c>
      <c r="BR11" s="185">
        <v>0.15240000000000001</v>
      </c>
    </row>
    <row r="12" spans="1:70">
      <c r="A12" s="20" t="s">
        <v>614</v>
      </c>
      <c r="B12" s="185">
        <v>13789520</v>
      </c>
      <c r="C12" s="185">
        <v>608.621106065763</v>
      </c>
      <c r="D12" s="185">
        <v>85.147893581579396</v>
      </c>
      <c r="E12" s="185">
        <v>624.86627494838604</v>
      </c>
      <c r="F12" s="185">
        <v>2643264.3898665099</v>
      </c>
      <c r="G12" s="185">
        <v>1562686.9740257801</v>
      </c>
      <c r="H12" s="185">
        <v>2.2019594042733499E-5</v>
      </c>
      <c r="I12" s="185">
        <v>7.2223252690249804E-5</v>
      </c>
      <c r="J12" s="185">
        <v>0.49112124879375701</v>
      </c>
      <c r="K12" s="185">
        <v>7679.7516396704104</v>
      </c>
      <c r="L12" s="185">
        <v>6.5036382888884496E-3</v>
      </c>
      <c r="M12" s="185">
        <v>11</v>
      </c>
      <c r="N12" s="185">
        <v>3851.04</v>
      </c>
      <c r="O12" s="22">
        <v>2.8502295699234199E-6</v>
      </c>
      <c r="P12" s="22">
        <v>5.9847340050885496E-3</v>
      </c>
      <c r="Q12" s="22">
        <v>1.905E-3</v>
      </c>
      <c r="R12" s="185">
        <v>0.15240000000000001</v>
      </c>
      <c r="S12" s="23">
        <v>4025857.05078125</v>
      </c>
      <c r="T12" s="185">
        <v>534.00031274747698</v>
      </c>
      <c r="U12" s="186">
        <v>577.55983655479395</v>
      </c>
      <c r="V12" s="185">
        <v>0.03</v>
      </c>
      <c r="W12" s="22">
        <v>101577.136541656</v>
      </c>
      <c r="X12" s="185">
        <v>2.8694843233965098E-2</v>
      </c>
      <c r="Y12" s="185">
        <v>5.9033437360973897</v>
      </c>
      <c r="Z12" s="185">
        <v>5.9033437630197296</v>
      </c>
      <c r="AA12" s="185">
        <v>-2.6922339912971402E-8</v>
      </c>
      <c r="AB12" s="185">
        <v>9.1675815598689404E-6</v>
      </c>
      <c r="AC12" s="185">
        <v>659.74607261695201</v>
      </c>
      <c r="AD12" s="185">
        <v>3041.7457153528198</v>
      </c>
      <c r="AE12" s="185">
        <v>577.55983655479395</v>
      </c>
      <c r="AF12" s="25">
        <v>0</v>
      </c>
      <c r="AG12" s="185">
        <v>9.2124976108217692E-6</v>
      </c>
      <c r="AH12" s="185">
        <v>85.130041065898297</v>
      </c>
      <c r="AI12" s="185">
        <v>0.36910325795259002</v>
      </c>
      <c r="AJ12" s="185">
        <v>29.4195014545041</v>
      </c>
      <c r="AK12" s="185">
        <v>3.40426198832529</v>
      </c>
      <c r="AL12" s="185">
        <v>1.1293680422758501</v>
      </c>
      <c r="AM12" s="185">
        <v>608.62110606589204</v>
      </c>
      <c r="AN12" s="185">
        <v>-1.2880718713859099E-10</v>
      </c>
      <c r="AO12" s="185">
        <v>4.4916050952832199E-8</v>
      </c>
      <c r="AP12" s="185">
        <v>4.1562829467995899</v>
      </c>
      <c r="AQ12" s="185">
        <v>3.1566908964919503E-5</v>
      </c>
      <c r="AR12" s="185">
        <v>4.6287068308872999E-6</v>
      </c>
      <c r="AS12" s="185">
        <v>14.7814689453814</v>
      </c>
      <c r="AT12" s="185">
        <v>10.416871489775099</v>
      </c>
      <c r="AU12" s="185">
        <v>3.8449012045494499</v>
      </c>
      <c r="AV12" s="185">
        <v>0.31138174225014098</v>
      </c>
      <c r="AW12" s="185">
        <v>5.5116543771295797E-3</v>
      </c>
      <c r="AX12" s="185">
        <v>0.31138173792475698</v>
      </c>
      <c r="AY12" s="185">
        <v>4.32538416195172E-9</v>
      </c>
      <c r="AZ12" s="185">
        <v>1080577.4158407301</v>
      </c>
      <c r="BA12" s="185">
        <v>7.5949855601689698E-6</v>
      </c>
      <c r="BB12" s="23">
        <v>3993168.0311900601</v>
      </c>
      <c r="BC12" s="23">
        <v>-32689.019591187101</v>
      </c>
      <c r="BD12" s="67">
        <v>-0.81197665935117003</v>
      </c>
      <c r="BE12" s="23">
        <v>4858700</v>
      </c>
      <c r="BF12" s="185">
        <v>0.82185935151173395</v>
      </c>
      <c r="BG12" s="185">
        <v>1</v>
      </c>
      <c r="BH12" s="185">
        <v>-1.7999999999999999E-2</v>
      </c>
      <c r="BI12" s="185">
        <v>4.5999999999999999E-2</v>
      </c>
      <c r="BJ12" s="185">
        <v>5625</v>
      </c>
      <c r="BK12" s="185">
        <v>1</v>
      </c>
      <c r="BL12" s="185">
        <v>74.620793318286005</v>
      </c>
      <c r="BM12" s="185">
        <v>3.9931680311900601</v>
      </c>
      <c r="BN12" s="185">
        <v>74.620793318286005</v>
      </c>
      <c r="BO12" s="185">
        <v>1</v>
      </c>
      <c r="BP12" s="185">
        <v>1198.5993299874799</v>
      </c>
      <c r="BQ12" s="185">
        <v>1</v>
      </c>
      <c r="BR12" s="185">
        <v>0.15240000000000001</v>
      </c>
    </row>
    <row r="13" spans="1:70">
      <c r="A13" s="20" t="s">
        <v>615</v>
      </c>
      <c r="B13" s="185">
        <v>13789520</v>
      </c>
      <c r="C13" s="185">
        <v>608.621106065763</v>
      </c>
      <c r="D13" s="185">
        <v>85.147893581579396</v>
      </c>
      <c r="E13" s="185">
        <v>624.86627494838604</v>
      </c>
      <c r="F13" s="185">
        <v>2643264.3898665099</v>
      </c>
      <c r="G13" s="185">
        <v>1562686.9740257801</v>
      </c>
      <c r="H13" s="185">
        <v>2.2019594042733499E-5</v>
      </c>
      <c r="I13" s="185">
        <v>7.2223252690249804E-5</v>
      </c>
      <c r="J13" s="185">
        <v>0.49112124879375701</v>
      </c>
      <c r="K13" s="185">
        <v>7679.7516396704104</v>
      </c>
      <c r="L13" s="185">
        <v>6.5036382888884496E-3</v>
      </c>
      <c r="M13" s="185">
        <v>12</v>
      </c>
      <c r="N13" s="185">
        <v>3905.28</v>
      </c>
      <c r="O13" s="22">
        <v>2.8502295699234199E-6</v>
      </c>
      <c r="P13" s="22">
        <v>5.9847340050885496E-3</v>
      </c>
      <c r="Q13" s="22">
        <v>1.905E-3</v>
      </c>
      <c r="R13" s="185">
        <v>0.15240000000000001</v>
      </c>
      <c r="S13" s="23">
        <v>4119595.80078125</v>
      </c>
      <c r="T13" s="185">
        <v>532.84871111815698</v>
      </c>
      <c r="U13" s="186">
        <v>576.80340223491498</v>
      </c>
      <c r="V13" s="185">
        <v>0.03</v>
      </c>
      <c r="W13" s="22">
        <v>103007.800436608</v>
      </c>
      <c r="X13" s="185">
        <v>2.85224803085561E-2</v>
      </c>
      <c r="Y13" s="185">
        <v>5.9211539858301698</v>
      </c>
      <c r="Z13" s="185">
        <v>5.9211539940556204</v>
      </c>
      <c r="AA13" s="185">
        <v>-8.2254532074443903E-9</v>
      </c>
      <c r="AB13" s="185">
        <v>8.9685669488103606E-6</v>
      </c>
      <c r="AC13" s="185">
        <v>660.32967746039003</v>
      </c>
      <c r="AD13" s="185">
        <v>3075.3090688970001</v>
      </c>
      <c r="AE13" s="185">
        <v>576.80340223491498</v>
      </c>
      <c r="AF13" s="25">
        <v>0</v>
      </c>
      <c r="AG13" s="185">
        <v>9.0140075816042105E-6</v>
      </c>
      <c r="AH13" s="185">
        <v>87.019096709774402</v>
      </c>
      <c r="AI13" s="185">
        <v>0.37317603204361399</v>
      </c>
      <c r="AJ13" s="185">
        <v>29.1032643179147</v>
      </c>
      <c r="AK13" s="185">
        <v>3.45580536947182</v>
      </c>
      <c r="AL13" s="185">
        <v>1.1293680422758501</v>
      </c>
      <c r="AM13" s="185">
        <v>608.62110606227998</v>
      </c>
      <c r="AN13" s="185">
        <v>3.4825688999262601E-9</v>
      </c>
      <c r="AO13" s="185">
        <v>4.54406327938567E-8</v>
      </c>
      <c r="AP13" s="185">
        <v>4.1804653005391801</v>
      </c>
      <c r="AQ13" s="185">
        <v>3.1202760847978903E-5</v>
      </c>
      <c r="AR13" s="185">
        <v>4.5297241071990404E-6</v>
      </c>
      <c r="AS13" s="185">
        <v>14.624988584221001</v>
      </c>
      <c r="AT13" s="185">
        <v>10.3636580627577</v>
      </c>
      <c r="AU13" s="185">
        <v>3.8674687933167098</v>
      </c>
      <c r="AV13" s="185">
        <v>0.31299650722247202</v>
      </c>
      <c r="AW13" s="185">
        <v>5.3920045278219499E-3</v>
      </c>
      <c r="AX13" s="185">
        <v>0.31299650243076699</v>
      </c>
      <c r="AY13" s="185">
        <v>4.79170469969148E-9</v>
      </c>
      <c r="AZ13" s="185">
        <v>1080577.4158407301</v>
      </c>
      <c r="BA13" s="185">
        <v>7.46394446664931E-6</v>
      </c>
      <c r="BB13" s="23">
        <v>4110729.9133121301</v>
      </c>
      <c r="BC13" s="23">
        <v>-8865.8874691226501</v>
      </c>
      <c r="BD13" s="67">
        <v>-0.21521255719896901</v>
      </c>
      <c r="BE13" s="23">
        <v>4890250</v>
      </c>
      <c r="BF13" s="185">
        <v>0.84059708876072303</v>
      </c>
      <c r="BG13" s="185">
        <v>1</v>
      </c>
      <c r="BH13" s="185">
        <v>-2.5999999999999999E-2</v>
      </c>
      <c r="BI13" s="185">
        <v>4.5999999999999999E-2</v>
      </c>
      <c r="BJ13" s="185">
        <v>5625</v>
      </c>
      <c r="BK13" s="185">
        <v>1</v>
      </c>
      <c r="BL13" s="185">
        <v>75.772394947606003</v>
      </c>
      <c r="BM13" s="185">
        <v>4.11072991331213</v>
      </c>
      <c r="BN13" s="185">
        <v>75.772394947606003</v>
      </c>
      <c r="BO13" s="185">
        <v>1</v>
      </c>
      <c r="BP13" s="185">
        <v>1279.66424028751</v>
      </c>
      <c r="BQ13" s="185">
        <v>1</v>
      </c>
      <c r="BR13" s="185">
        <v>0.15240000000000001</v>
      </c>
    </row>
    <row r="14" spans="1:70">
      <c r="A14" s="20" t="s">
        <v>616</v>
      </c>
      <c r="B14" s="185">
        <v>13789520</v>
      </c>
      <c r="C14" s="185">
        <v>608.621106065763</v>
      </c>
      <c r="D14" s="185">
        <v>85.147893581579396</v>
      </c>
      <c r="E14" s="185">
        <v>624.86627494838604</v>
      </c>
      <c r="F14" s="185">
        <v>2643264.3898665099</v>
      </c>
      <c r="G14" s="185">
        <v>1562686.9740257801</v>
      </c>
      <c r="H14" s="185">
        <v>2.2019594042733499E-5</v>
      </c>
      <c r="I14" s="185">
        <v>7.2223252690249804E-5</v>
      </c>
      <c r="J14" s="185">
        <v>0.49112124879375701</v>
      </c>
      <c r="K14" s="185">
        <v>7679.7516396704104</v>
      </c>
      <c r="L14" s="185">
        <v>6.5036382888884496E-3</v>
      </c>
      <c r="M14" s="185">
        <v>13</v>
      </c>
      <c r="N14" s="185">
        <v>3918.84</v>
      </c>
      <c r="O14" s="22">
        <v>2.8502295699234199E-6</v>
      </c>
      <c r="P14" s="22">
        <v>5.9847340050885496E-3</v>
      </c>
      <c r="Q14" s="22">
        <v>1.905E-3</v>
      </c>
      <c r="R14" s="185">
        <v>0.15240000000000001</v>
      </c>
      <c r="S14" s="23">
        <v>4409098.14453125</v>
      </c>
      <c r="T14" s="185">
        <v>527.29080640581196</v>
      </c>
      <c r="U14" s="186">
        <v>574.17160885772398</v>
      </c>
      <c r="V14" s="185">
        <v>0.03</v>
      </c>
      <c r="W14" s="22">
        <v>103365.466410347</v>
      </c>
      <c r="X14" s="185">
        <v>2.8480000643945399E-2</v>
      </c>
      <c r="Y14" s="185">
        <v>5.9255682222598498</v>
      </c>
      <c r="Z14" s="185">
        <v>5.9255682336923297</v>
      </c>
      <c r="AA14" s="185">
        <v>-1.1432471858086E-8</v>
      </c>
      <c r="AB14" s="185">
        <v>8.9198928738435904E-6</v>
      </c>
      <c r="AC14" s="185">
        <v>664.44691819118896</v>
      </c>
      <c r="AD14" s="185">
        <v>3083.68832733613</v>
      </c>
      <c r="AE14" s="185">
        <v>574.17160885772398</v>
      </c>
      <c r="AF14" s="25">
        <v>0</v>
      </c>
      <c r="AG14" s="185">
        <v>8.9682919228015306E-6</v>
      </c>
      <c r="AH14" s="185">
        <v>87.493942551164693</v>
      </c>
      <c r="AI14" s="185">
        <v>0.374192820387721</v>
      </c>
      <c r="AJ14" s="185">
        <v>29.0345586545785</v>
      </c>
      <c r="AK14" s="185">
        <v>3.7339786401632802</v>
      </c>
      <c r="AL14" s="185">
        <v>1.1293680422758501</v>
      </c>
      <c r="AM14" s="185">
        <v>608.62110606584702</v>
      </c>
      <c r="AN14" s="185">
        <v>-8.3787199400831001E-11</v>
      </c>
      <c r="AO14" s="185">
        <v>4.8399048957945298E-8</v>
      </c>
      <c r="AP14" s="185">
        <v>4.1875634716921502</v>
      </c>
      <c r="AQ14" s="185">
        <v>3.1097069399789298E-5</v>
      </c>
      <c r="AR14" s="185">
        <v>4.5083454858797397E-6</v>
      </c>
      <c r="AS14" s="185">
        <v>14.5956245148618</v>
      </c>
      <c r="AT14" s="185">
        <v>10.3536089651758</v>
      </c>
      <c r="AU14" s="185">
        <v>3.87424613987071</v>
      </c>
      <c r="AV14" s="185">
        <v>0.31331733182144</v>
      </c>
      <c r="AW14" s="185">
        <v>5.3627411199546303E-3</v>
      </c>
      <c r="AX14" s="185">
        <v>0.31331732690354203</v>
      </c>
      <c r="AY14" s="185">
        <v>4.9178984218301E-9</v>
      </c>
      <c r="AZ14" s="185">
        <v>1080577.4158407301</v>
      </c>
      <c r="BA14" s="185">
        <v>7.4260532670143097E-6</v>
      </c>
      <c r="BB14" s="23">
        <v>4400699.7636365099</v>
      </c>
      <c r="BC14" s="23">
        <v>-8398.3808947391808</v>
      </c>
      <c r="BD14" s="67">
        <v>-0.190478429362158</v>
      </c>
      <c r="BE14" s="23">
        <v>5426600</v>
      </c>
      <c r="BF14" s="185">
        <v>0.81094972241118002</v>
      </c>
      <c r="BG14" s="185">
        <v>1</v>
      </c>
      <c r="BH14" s="185">
        <v>-1.2E-2</v>
      </c>
      <c r="BI14" s="185">
        <v>4.5999999999999999E-2</v>
      </c>
      <c r="BJ14" s="185">
        <v>5625</v>
      </c>
      <c r="BK14" s="185">
        <v>1</v>
      </c>
      <c r="BL14" s="185">
        <v>81.330299659950995</v>
      </c>
      <c r="BM14" s="185">
        <v>4.4006997636365099</v>
      </c>
      <c r="BN14" s="185">
        <v>81.330299659950995</v>
      </c>
      <c r="BO14" s="185">
        <v>1</v>
      </c>
      <c r="BP14" s="185">
        <v>1708.19366998135</v>
      </c>
      <c r="BQ14" s="185">
        <v>1</v>
      </c>
      <c r="BR14" s="185">
        <v>0.15240000000000001</v>
      </c>
    </row>
    <row r="15" spans="1:70">
      <c r="A15" s="20" t="s">
        <v>617</v>
      </c>
      <c r="B15" s="185">
        <v>13789520</v>
      </c>
      <c r="C15" s="185">
        <v>608.621106065763</v>
      </c>
      <c r="D15" s="185">
        <v>85.147893581579396</v>
      </c>
      <c r="E15" s="185">
        <v>624.86627494838604</v>
      </c>
      <c r="F15" s="185">
        <v>2643264.3898665099</v>
      </c>
      <c r="G15" s="185">
        <v>1562686.9740257801</v>
      </c>
      <c r="H15" s="185">
        <v>2.2019594042733499E-5</v>
      </c>
      <c r="I15" s="185">
        <v>7.2223252690249804E-5</v>
      </c>
      <c r="J15" s="185">
        <v>0.49112124879375701</v>
      </c>
      <c r="K15" s="185">
        <v>7679.7516396704104</v>
      </c>
      <c r="L15" s="185">
        <v>6.5036382888884496E-3</v>
      </c>
      <c r="M15" s="185">
        <v>14</v>
      </c>
      <c r="N15" s="185">
        <v>2752.68</v>
      </c>
      <c r="O15" s="22">
        <v>1.6417322322758899E-5</v>
      </c>
      <c r="P15" s="22">
        <v>1.4363361612212499E-2</v>
      </c>
      <c r="Q15" s="22">
        <v>4.5719999999999997E-3</v>
      </c>
      <c r="R15" s="185">
        <v>0.29527500000000001</v>
      </c>
      <c r="S15" s="23">
        <v>321774.06251274998</v>
      </c>
      <c r="T15" s="185">
        <v>601.93187912108897</v>
      </c>
      <c r="U15" s="186">
        <v>605.86401555928899</v>
      </c>
      <c r="V15" s="185">
        <v>0.03</v>
      </c>
      <c r="W15" s="22">
        <v>174254.862405263</v>
      </c>
      <c r="X15" s="185">
        <v>2.71585731940364E-2</v>
      </c>
      <c r="Y15" s="185">
        <v>6.0680133133750997</v>
      </c>
      <c r="Z15" s="185">
        <v>6.0680133207565996</v>
      </c>
      <c r="AA15" s="185">
        <v>-7.3815025203316501E-9</v>
      </c>
      <c r="AB15" s="185">
        <v>1.8958164748989801E-5</v>
      </c>
      <c r="AC15" s="185">
        <v>613.27115573666697</v>
      </c>
      <c r="AD15" s="185">
        <v>5076.4883207283001</v>
      </c>
      <c r="AE15" s="185">
        <v>605.86401569200098</v>
      </c>
      <c r="AF15" s="25">
        <v>1.32711534206464E-7</v>
      </c>
      <c r="AG15" s="185">
        <v>1.8964788398853001E-5</v>
      </c>
      <c r="AH15" s="185">
        <v>41.1662523772615</v>
      </c>
      <c r="AI15" s="185">
        <v>0.25667118949182999</v>
      </c>
      <c r="AJ15" s="185">
        <v>42.1148411250484</v>
      </c>
      <c r="AK15" s="185">
        <v>0.29125511877593901</v>
      </c>
      <c r="AL15" s="185">
        <v>1.1293680422758501</v>
      </c>
      <c r="AM15" s="185">
        <v>608.62110606539795</v>
      </c>
      <c r="AN15" s="185">
        <v>3.6482106224866599E-10</v>
      </c>
      <c r="AO15" s="185">
        <v>6.62364986320343E-9</v>
      </c>
      <c r="AP15" s="185">
        <v>3.39351395643954</v>
      </c>
      <c r="AQ15" s="185">
        <v>4.73525083287005E-5</v>
      </c>
      <c r="AR15" s="185">
        <v>9.4857060243580903E-6</v>
      </c>
      <c r="AS15" s="185">
        <v>21.0647750859649</v>
      </c>
      <c r="AT15" s="185">
        <v>12.188011091150701</v>
      </c>
      <c r="AU15" s="185">
        <v>3.1283113043052699</v>
      </c>
      <c r="AV15" s="185">
        <v>0.26520265213427102</v>
      </c>
      <c r="AW15" s="185">
        <v>1.13978644246288E-2</v>
      </c>
      <c r="AX15" s="185">
        <v>0.26520264341080002</v>
      </c>
      <c r="AY15" s="185">
        <v>8.7234713341821596E-9</v>
      </c>
      <c r="AZ15" s="185">
        <v>1080577.4158407301</v>
      </c>
      <c r="BA15" s="185">
        <v>1.3953827488714E-5</v>
      </c>
      <c r="BB15" s="23">
        <v>320513.98924795899</v>
      </c>
      <c r="BC15" s="23">
        <v>-1260.0732647908701</v>
      </c>
      <c r="BD15" s="67">
        <v>-0.391601875847574</v>
      </c>
      <c r="BE15" s="23">
        <v>2075990</v>
      </c>
      <c r="BF15" s="185">
        <v>0.15439091192537499</v>
      </c>
      <c r="BG15" s="185">
        <v>1</v>
      </c>
      <c r="BH15" s="185">
        <v>0.13700000000000001</v>
      </c>
      <c r="BI15" s="185">
        <v>4.5999999999999999E-2</v>
      </c>
      <c r="BJ15" s="185">
        <v>5625</v>
      </c>
      <c r="BK15" s="185">
        <v>1</v>
      </c>
      <c r="BL15" s="185">
        <v>6.6892269446740302</v>
      </c>
      <c r="BM15" s="185">
        <v>0.32051398924795899</v>
      </c>
      <c r="BN15" s="185">
        <v>6.6892269446740302</v>
      </c>
      <c r="BO15" s="185">
        <v>1</v>
      </c>
      <c r="BP15" s="185">
        <v>1109.6076015434301</v>
      </c>
      <c r="BQ15" s="185">
        <v>1</v>
      </c>
      <c r="BR15" s="185">
        <v>0.29527500000000001</v>
      </c>
    </row>
    <row r="16" spans="1:70">
      <c r="A16" s="20" t="s">
        <v>618</v>
      </c>
      <c r="B16" s="185">
        <v>13789520</v>
      </c>
      <c r="C16" s="185">
        <v>608.621106065763</v>
      </c>
      <c r="D16" s="185">
        <v>85.147893581579396</v>
      </c>
      <c r="E16" s="185">
        <v>624.86627494838604</v>
      </c>
      <c r="F16" s="185">
        <v>2643264.3898665099</v>
      </c>
      <c r="G16" s="185">
        <v>1562686.9740257801</v>
      </c>
      <c r="H16" s="185">
        <v>2.2019594042733499E-5</v>
      </c>
      <c r="I16" s="185">
        <v>7.2223252690249804E-5</v>
      </c>
      <c r="J16" s="185">
        <v>0.49112124879375701</v>
      </c>
      <c r="K16" s="185">
        <v>7679.7516396704104</v>
      </c>
      <c r="L16" s="185">
        <v>6.5036382888884496E-3</v>
      </c>
      <c r="M16" s="185">
        <v>15</v>
      </c>
      <c r="N16" s="185">
        <v>3403.56</v>
      </c>
      <c r="O16" s="22">
        <v>1.6417322322758899E-5</v>
      </c>
      <c r="P16" s="22">
        <v>1.4363361612212499E-2</v>
      </c>
      <c r="Q16" s="22">
        <v>4.5719999999999997E-3</v>
      </c>
      <c r="R16" s="185">
        <v>0.29527500000000001</v>
      </c>
      <c r="S16" s="23">
        <v>786572.31796875002</v>
      </c>
      <c r="T16" s="185">
        <v>594.22932005256598</v>
      </c>
      <c r="U16" s="186">
        <v>602.00321235179001</v>
      </c>
      <c r="V16" s="185">
        <v>0.03</v>
      </c>
      <c r="W16" s="22">
        <v>215457.98257990601</v>
      </c>
      <c r="X16" s="185">
        <v>2.48435621330972E-2</v>
      </c>
      <c r="Y16" s="185">
        <v>6.3444366739096001</v>
      </c>
      <c r="Z16" s="185">
        <v>6.3444367045684302</v>
      </c>
      <c r="AA16" s="185">
        <v>-3.0658828364948898E-8</v>
      </c>
      <c r="AB16" s="185">
        <v>1.3556076460718E-5</v>
      </c>
      <c r="AC16" s="185">
        <v>618.605382204286</v>
      </c>
      <c r="AD16" s="185">
        <v>6003.3620151630303</v>
      </c>
      <c r="AE16" s="185">
        <v>602.00321235179001</v>
      </c>
      <c r="AF16" s="25">
        <v>0</v>
      </c>
      <c r="AG16" s="185">
        <v>1.3568220860967999E-5</v>
      </c>
      <c r="AH16" s="185">
        <v>57.570979105061902</v>
      </c>
      <c r="AI16" s="185">
        <v>0.303534642853448</v>
      </c>
      <c r="AJ16" s="185">
        <v>35.6320829965344</v>
      </c>
      <c r="AK16" s="185">
        <v>0.64217182619297097</v>
      </c>
      <c r="AL16" s="185">
        <v>1.1293680422758501</v>
      </c>
      <c r="AM16" s="185">
        <v>608.62110606356498</v>
      </c>
      <c r="AN16" s="185">
        <v>2.19847606786061E-9</v>
      </c>
      <c r="AO16" s="185">
        <v>1.2144400249997899E-8</v>
      </c>
      <c r="AP16" s="185">
        <v>3.7318191102142801</v>
      </c>
      <c r="AQ16" s="185">
        <v>3.9156250637634503E-5</v>
      </c>
      <c r="AR16" s="185">
        <v>6.79018263060898E-6</v>
      </c>
      <c r="AS16" s="185">
        <v>17.831987961774999</v>
      </c>
      <c r="AT16" s="185">
        <v>11.3549696049611</v>
      </c>
      <c r="AU16" s="185">
        <v>3.4466266436536199</v>
      </c>
      <c r="AV16" s="185">
        <v>0.28519246656066199</v>
      </c>
      <c r="AW16" s="185">
        <v>8.1500674603747492E-3</v>
      </c>
      <c r="AX16" s="185">
        <v>0.28519246407843202</v>
      </c>
      <c r="AY16" s="185">
        <v>2.4822303101856801E-9</v>
      </c>
      <c r="AZ16" s="185">
        <v>1080577.4158407301</v>
      </c>
      <c r="BA16" s="185">
        <v>1.04925371464176E-5</v>
      </c>
      <c r="BB16" s="23">
        <v>781517.17891224299</v>
      </c>
      <c r="BC16" s="23">
        <v>-5055.1390565074998</v>
      </c>
      <c r="BD16" s="67">
        <v>-0.64267950206561097</v>
      </c>
      <c r="BE16" s="23">
        <v>2161175</v>
      </c>
      <c r="BF16" s="185">
        <v>0.361616795915297</v>
      </c>
      <c r="BG16" s="185">
        <v>1</v>
      </c>
      <c r="BH16" s="185">
        <v>6.0999999999999999E-2</v>
      </c>
      <c r="BI16" s="185">
        <v>4.5999999999999999E-2</v>
      </c>
      <c r="BJ16" s="185">
        <v>5625</v>
      </c>
      <c r="BK16" s="185">
        <v>1</v>
      </c>
      <c r="BL16" s="185">
        <v>14.391786013197001</v>
      </c>
      <c r="BM16" s="185">
        <v>0.78151717891224204</v>
      </c>
      <c r="BN16" s="185">
        <v>14.391786013197001</v>
      </c>
      <c r="BO16" s="185">
        <v>1</v>
      </c>
      <c r="BP16" s="185">
        <v>655.78062359389196</v>
      </c>
      <c r="BQ16" s="185">
        <v>1</v>
      </c>
      <c r="BR16" s="185">
        <v>0.29527500000000001</v>
      </c>
    </row>
    <row r="17" spans="1:70">
      <c r="A17" s="20" t="s">
        <v>619</v>
      </c>
      <c r="B17" s="185">
        <v>13789520</v>
      </c>
      <c r="C17" s="185">
        <v>608.621106065763</v>
      </c>
      <c r="D17" s="185">
        <v>85.147893581579396</v>
      </c>
      <c r="E17" s="185">
        <v>624.86627494838604</v>
      </c>
      <c r="F17" s="185">
        <v>2643264.3898665099</v>
      </c>
      <c r="G17" s="185">
        <v>1562686.9740257801</v>
      </c>
      <c r="H17" s="185">
        <v>2.2019594042733499E-5</v>
      </c>
      <c r="I17" s="185">
        <v>7.2223252690249804E-5</v>
      </c>
      <c r="J17" s="185">
        <v>0.49112124879375701</v>
      </c>
      <c r="K17" s="185">
        <v>7679.7516396704104</v>
      </c>
      <c r="L17" s="185">
        <v>6.5036382888884496E-3</v>
      </c>
      <c r="M17" s="185">
        <v>16</v>
      </c>
      <c r="N17" s="185">
        <v>3403.56</v>
      </c>
      <c r="O17" s="22">
        <v>1.6417322322758899E-5</v>
      </c>
      <c r="P17" s="22">
        <v>1.4363361612212499E-2</v>
      </c>
      <c r="Q17" s="22">
        <v>4.5719999999999997E-3</v>
      </c>
      <c r="R17" s="185">
        <v>0.29527500000000001</v>
      </c>
      <c r="S17" s="23">
        <v>344955.48828125</v>
      </c>
      <c r="T17" s="185">
        <v>602.50136996683705</v>
      </c>
      <c r="U17" s="186">
        <v>605.91065192688598</v>
      </c>
      <c r="V17" s="185">
        <v>0.03</v>
      </c>
      <c r="W17" s="22">
        <v>215457.98257990601</v>
      </c>
      <c r="X17" s="185">
        <v>2.48435621330972E-2</v>
      </c>
      <c r="Y17" s="185">
        <v>6.3444366739096001</v>
      </c>
      <c r="Z17" s="185">
        <v>6.3444367045684302</v>
      </c>
      <c r="AA17" s="185">
        <v>-3.0658828364948898E-8</v>
      </c>
      <c r="AB17" s="185">
        <v>1.3556076460718E-5</v>
      </c>
      <c r="AC17" s="185">
        <v>612.70949154748303</v>
      </c>
      <c r="AD17" s="185">
        <v>6003.3620151630303</v>
      </c>
      <c r="AE17" s="185">
        <v>605.91065192688598</v>
      </c>
      <c r="AF17" s="25">
        <v>0</v>
      </c>
      <c r="AG17" s="185">
        <v>1.35614825847483E-5</v>
      </c>
      <c r="AH17" s="185">
        <v>57.570979105061902</v>
      </c>
      <c r="AI17" s="185">
        <v>0.303534642853448</v>
      </c>
      <c r="AJ17" s="185">
        <v>35.614387322210199</v>
      </c>
      <c r="AK17" s="185">
        <v>0.26297907405732901</v>
      </c>
      <c r="AL17" s="185">
        <v>1.1293680422758501</v>
      </c>
      <c r="AM17" s="185">
        <v>608.62110606487897</v>
      </c>
      <c r="AN17" s="185">
        <v>8.8425622379872896E-10</v>
      </c>
      <c r="AO17" s="185">
        <v>5.4061240302888001E-9</v>
      </c>
      <c r="AP17" s="185">
        <v>3.73041933663582</v>
      </c>
      <c r="AQ17" s="185">
        <v>3.9185641525545501E-5</v>
      </c>
      <c r="AR17" s="185">
        <v>6.78344435438927E-6</v>
      </c>
      <c r="AS17" s="185">
        <v>17.814292287450801</v>
      </c>
      <c r="AT17" s="185">
        <v>11.350005363067099</v>
      </c>
      <c r="AU17" s="185">
        <v>3.4451198242632901</v>
      </c>
      <c r="AV17" s="185">
        <v>0.28529951237252998</v>
      </c>
      <c r="AW17" s="185">
        <v>8.1500674603747492E-3</v>
      </c>
      <c r="AX17" s="185">
        <v>0.28529947748362</v>
      </c>
      <c r="AY17" s="185">
        <v>3.4888909983266103E-8</v>
      </c>
      <c r="AZ17" s="185">
        <v>1080577.4158407301</v>
      </c>
      <c r="BA17" s="185">
        <v>1.05043529934316E-5</v>
      </c>
      <c r="BB17" s="23">
        <v>347503.88956598903</v>
      </c>
      <c r="BC17" s="23">
        <v>2548.4012847386798</v>
      </c>
      <c r="BD17" s="67">
        <v>0.73876235378545596</v>
      </c>
      <c r="BE17" s="23">
        <v>1687925</v>
      </c>
      <c r="BF17" s="185">
        <v>0.205876380506236</v>
      </c>
      <c r="BG17" s="185">
        <v>1</v>
      </c>
      <c r="BH17" s="185">
        <v>7.9000000000000001E-2</v>
      </c>
      <c r="BI17" s="185">
        <v>4.5999999999999999E-2</v>
      </c>
      <c r="BJ17" s="185">
        <v>5625</v>
      </c>
      <c r="BK17" s="185">
        <v>1</v>
      </c>
      <c r="BL17" s="185">
        <v>6.1197360989259604</v>
      </c>
      <c r="BM17" s="185">
        <v>0.34750388956598899</v>
      </c>
      <c r="BN17" s="185">
        <v>6.1197360989259604</v>
      </c>
      <c r="BO17" s="185">
        <v>1</v>
      </c>
      <c r="BP17" s="185">
        <v>1147.8722820064199</v>
      </c>
      <c r="BQ17" s="185">
        <v>1</v>
      </c>
      <c r="BR17" s="185">
        <v>0.29527500000000001</v>
      </c>
    </row>
    <row r="18" spans="1:70">
      <c r="A18" s="20" t="s">
        <v>620</v>
      </c>
      <c r="B18" s="185">
        <v>13789520</v>
      </c>
      <c r="C18" s="185">
        <v>608.621106065763</v>
      </c>
      <c r="D18" s="185">
        <v>85.147893581579396</v>
      </c>
      <c r="E18" s="185">
        <v>624.86627494838604</v>
      </c>
      <c r="F18" s="185">
        <v>2643264.3898665099</v>
      </c>
      <c r="G18" s="185">
        <v>1562686.9740257801</v>
      </c>
      <c r="H18" s="185">
        <v>2.2019594042733499E-5</v>
      </c>
      <c r="I18" s="185">
        <v>7.2223252690249804E-5</v>
      </c>
      <c r="J18" s="185">
        <v>0.49112124879375701</v>
      </c>
      <c r="K18" s="185">
        <v>7679.7516396704104</v>
      </c>
      <c r="L18" s="185">
        <v>6.5036382888884496E-3</v>
      </c>
      <c r="M18" s="185">
        <v>17</v>
      </c>
      <c r="N18" s="185">
        <v>3403.56</v>
      </c>
      <c r="O18" s="22">
        <v>1.6417322322758899E-5</v>
      </c>
      <c r="P18" s="22">
        <v>1.4363361612212499E-2</v>
      </c>
      <c r="Q18" s="22">
        <v>4.5719999999999997E-3</v>
      </c>
      <c r="R18" s="185">
        <v>0.29527500000000001</v>
      </c>
      <c r="S18" s="23">
        <v>376168.39453125</v>
      </c>
      <c r="T18" s="185">
        <v>601.93187912108897</v>
      </c>
      <c r="U18" s="186">
        <v>605.64964609388301</v>
      </c>
      <c r="V18" s="185">
        <v>0.03</v>
      </c>
      <c r="W18" s="22">
        <v>215457.98257990601</v>
      </c>
      <c r="X18" s="185">
        <v>2.48435621330972E-2</v>
      </c>
      <c r="Y18" s="185">
        <v>6.3444366739096001</v>
      </c>
      <c r="Z18" s="185">
        <v>6.3444367045684302</v>
      </c>
      <c r="AA18" s="185">
        <v>-3.0658828364948898E-8</v>
      </c>
      <c r="AB18" s="185">
        <v>1.3556076460718E-5</v>
      </c>
      <c r="AC18" s="185">
        <v>613.10325357419902</v>
      </c>
      <c r="AD18" s="185">
        <v>6003.3620151630303</v>
      </c>
      <c r="AE18" s="185">
        <v>605.64964609388301</v>
      </c>
      <c r="AF18" s="25">
        <v>0</v>
      </c>
      <c r="AG18" s="185">
        <v>1.35619847661684E-5</v>
      </c>
      <c r="AH18" s="185">
        <v>57.570979105061902</v>
      </c>
      <c r="AI18" s="185">
        <v>0.303534642853448</v>
      </c>
      <c r="AJ18" s="185">
        <v>35.615706122237498</v>
      </c>
      <c r="AK18" s="185">
        <v>0.28830549078140699</v>
      </c>
      <c r="AL18" s="185">
        <v>1.1293680422758501</v>
      </c>
      <c r="AM18" s="185">
        <v>608.621106064792</v>
      </c>
      <c r="AN18" s="185">
        <v>9.7077190730487907E-10</v>
      </c>
      <c r="AO18" s="185">
        <v>5.9083054504209601E-9</v>
      </c>
      <c r="AP18" s="185">
        <v>3.7305237047783102</v>
      </c>
      <c r="AQ18" s="185">
        <v>3.9183448977939199E-5</v>
      </c>
      <c r="AR18" s="185">
        <v>6.7839465358093996E-6</v>
      </c>
      <c r="AS18" s="185">
        <v>17.8156110874781</v>
      </c>
      <c r="AT18" s="185">
        <v>11.3503755016032</v>
      </c>
      <c r="AU18" s="185">
        <v>3.4452321741316698</v>
      </c>
      <c r="AV18" s="185">
        <v>0.28529153064663998</v>
      </c>
      <c r="AW18" s="185">
        <v>8.1500674603747492E-3</v>
      </c>
      <c r="AX18" s="185">
        <v>0.28529149571514101</v>
      </c>
      <c r="AY18" s="185">
        <v>3.4931499359736098E-8</v>
      </c>
      <c r="AZ18" s="185">
        <v>1080577.4158407301</v>
      </c>
      <c r="BA18" s="185">
        <v>1.0503471383320901E-5</v>
      </c>
      <c r="BB18" s="23">
        <v>379815.824685967</v>
      </c>
      <c r="BC18" s="23">
        <v>3647.4301547165401</v>
      </c>
      <c r="BD18" s="67">
        <v>0.96962695636927798</v>
      </c>
      <c r="BE18" s="23">
        <v>1687925</v>
      </c>
      <c r="BF18" s="185">
        <v>0.22501937271263001</v>
      </c>
      <c r="BG18" s="185">
        <v>1</v>
      </c>
      <c r="BH18" s="185">
        <v>7.4999999999999997E-2</v>
      </c>
      <c r="BI18" s="185">
        <v>4.5999999999999999E-2</v>
      </c>
      <c r="BJ18" s="185">
        <v>5625</v>
      </c>
      <c r="BK18" s="185">
        <v>1</v>
      </c>
      <c r="BL18" s="185">
        <v>6.6892269446740302</v>
      </c>
      <c r="BM18" s="185">
        <v>0.37981582468596697</v>
      </c>
      <c r="BN18" s="185">
        <v>6.6892269446740302</v>
      </c>
      <c r="BO18" s="185">
        <v>1</v>
      </c>
      <c r="BP18" s="185">
        <v>1109.6076015434301</v>
      </c>
      <c r="BQ18" s="185">
        <v>1</v>
      </c>
      <c r="BR18" s="185">
        <v>0.29527500000000001</v>
      </c>
    </row>
    <row r="19" spans="1:70">
      <c r="A19" s="20" t="s">
        <v>621</v>
      </c>
      <c r="B19" s="185">
        <v>13789520</v>
      </c>
      <c r="C19" s="185">
        <v>608.621106065763</v>
      </c>
      <c r="D19" s="185">
        <v>85.147893581579396</v>
      </c>
      <c r="E19" s="185">
        <v>624.86627494838604</v>
      </c>
      <c r="F19" s="185">
        <v>2643264.3898665099</v>
      </c>
      <c r="G19" s="185">
        <v>1562686.9740257801</v>
      </c>
      <c r="H19" s="185">
        <v>2.2019594042733499E-5</v>
      </c>
      <c r="I19" s="185">
        <v>7.2223252690249804E-5</v>
      </c>
      <c r="J19" s="185">
        <v>0.49112124879375701</v>
      </c>
      <c r="K19" s="185">
        <v>7679.7516396704104</v>
      </c>
      <c r="L19" s="185">
        <v>6.5036382888884496E-3</v>
      </c>
      <c r="M19" s="185">
        <v>18</v>
      </c>
      <c r="N19" s="185">
        <v>3403.56</v>
      </c>
      <c r="O19" s="22">
        <v>1.6417322322758899E-5</v>
      </c>
      <c r="P19" s="22">
        <v>1.4363361612212499E-2</v>
      </c>
      <c r="Q19" s="22">
        <v>4.5719999999999997E-3</v>
      </c>
      <c r="R19" s="185">
        <v>0.29527500000000001</v>
      </c>
      <c r="S19" s="23">
        <v>699206.40234375</v>
      </c>
      <c r="T19" s="185">
        <v>595.90081561821296</v>
      </c>
      <c r="U19" s="186">
        <v>602.81124857215298</v>
      </c>
      <c r="V19" s="185">
        <v>0.03</v>
      </c>
      <c r="W19" s="22">
        <v>215457.98257990601</v>
      </c>
      <c r="X19" s="185">
        <v>2.48435621330972E-2</v>
      </c>
      <c r="Y19" s="185">
        <v>6.3444366739096001</v>
      </c>
      <c r="Z19" s="185">
        <v>6.3444367045684302</v>
      </c>
      <c r="AA19" s="185">
        <v>-3.0658828364948898E-8</v>
      </c>
      <c r="AB19" s="185">
        <v>1.3556076460718E-5</v>
      </c>
      <c r="AC19" s="185">
        <v>617.38597445283699</v>
      </c>
      <c r="AD19" s="185">
        <v>6003.3620151630303</v>
      </c>
      <c r="AE19" s="185">
        <v>602.81124874601301</v>
      </c>
      <c r="AF19" s="25">
        <v>1.73859689311939E-7</v>
      </c>
      <c r="AG19" s="185">
        <v>1.3566914820874E-5</v>
      </c>
      <c r="AH19" s="185">
        <v>57.570979105061902</v>
      </c>
      <c r="AI19" s="185">
        <v>0.303534642853448</v>
      </c>
      <c r="AJ19" s="185">
        <v>35.628653148988398</v>
      </c>
      <c r="AK19" s="185">
        <v>0.56375029930233</v>
      </c>
      <c r="AL19" s="185">
        <v>1.1293680422758501</v>
      </c>
      <c r="AM19" s="185">
        <v>608.62110606383999</v>
      </c>
      <c r="AN19" s="185">
        <v>1.9233539205743E-9</v>
      </c>
      <c r="AO19" s="185">
        <v>1.0838360156058401E-8</v>
      </c>
      <c r="AP19" s="185">
        <v>3.7315478972998002</v>
      </c>
      <c r="AQ19" s="185">
        <v>3.91619426812973E-5</v>
      </c>
      <c r="AR19" s="185">
        <v>6.7888765905150404E-6</v>
      </c>
      <c r="AS19" s="185">
        <v>17.828558114229001</v>
      </c>
      <c r="AT19" s="185">
        <v>11.3540078004084</v>
      </c>
      <c r="AU19" s="185">
        <v>3.44633470265223</v>
      </c>
      <c r="AV19" s="185">
        <v>0.28521319464756301</v>
      </c>
      <c r="AW19" s="185">
        <v>8.1500674603747492E-3</v>
      </c>
      <c r="AX19" s="185">
        <v>0.28521319217344798</v>
      </c>
      <c r="AY19" s="185">
        <v>2.47411496845373E-9</v>
      </c>
      <c r="AZ19" s="185">
        <v>1080577.4158407301</v>
      </c>
      <c r="BA19" s="185">
        <v>1.0494825139357199E-5</v>
      </c>
      <c r="BB19" s="23">
        <v>697318.75116664497</v>
      </c>
      <c r="BC19" s="23">
        <v>-1887.6511771047999</v>
      </c>
      <c r="BD19" s="67">
        <v>-0.26997052240616798</v>
      </c>
      <c r="BE19" s="23">
        <v>2665975</v>
      </c>
      <c r="BF19" s="185">
        <v>0.261562374428359</v>
      </c>
      <c r="BG19" s="185">
        <v>1</v>
      </c>
      <c r="BH19" s="185">
        <v>0.107</v>
      </c>
      <c r="BI19" s="185">
        <v>4.5999999999999999E-2</v>
      </c>
      <c r="BJ19" s="185">
        <v>5625</v>
      </c>
      <c r="BK19" s="185">
        <v>1</v>
      </c>
      <c r="BL19" s="185">
        <v>12.720290447549999</v>
      </c>
      <c r="BM19" s="185">
        <v>0.69731875116664499</v>
      </c>
      <c r="BN19" s="185">
        <v>12.720290447549999</v>
      </c>
      <c r="BO19" s="185">
        <v>1</v>
      </c>
      <c r="BP19" s="185">
        <v>744.182553266029</v>
      </c>
      <c r="BQ19" s="185">
        <v>1</v>
      </c>
      <c r="BR19" s="185">
        <v>0.29527500000000001</v>
      </c>
    </row>
    <row r="20" spans="1:70">
      <c r="A20" s="20" t="s">
        <v>622</v>
      </c>
      <c r="B20" s="185">
        <v>13789520</v>
      </c>
      <c r="C20" s="185">
        <v>608.621106065763</v>
      </c>
      <c r="D20" s="185">
        <v>85.147893581579396</v>
      </c>
      <c r="E20" s="185">
        <v>624.86627494838604</v>
      </c>
      <c r="F20" s="185">
        <v>2643264.3898665099</v>
      </c>
      <c r="G20" s="185">
        <v>1562686.9740257801</v>
      </c>
      <c r="H20" s="185">
        <v>2.2019594042733499E-5</v>
      </c>
      <c r="I20" s="185">
        <v>7.2223252690249804E-5</v>
      </c>
      <c r="J20" s="185">
        <v>0.49112124879375701</v>
      </c>
      <c r="K20" s="185">
        <v>7679.7516396704104</v>
      </c>
      <c r="L20" s="185">
        <v>6.5036382888884496E-3</v>
      </c>
      <c r="M20" s="185">
        <v>19</v>
      </c>
      <c r="N20" s="185">
        <v>3444.24</v>
      </c>
      <c r="O20" s="22">
        <v>1.6417322322758899E-5</v>
      </c>
      <c r="P20" s="22">
        <v>1.4363361612212499E-2</v>
      </c>
      <c r="Q20" s="22">
        <v>4.5719999999999997E-3</v>
      </c>
      <c r="R20" s="185">
        <v>0.29527500000000001</v>
      </c>
      <c r="S20" s="23">
        <v>822223.73046875</v>
      </c>
      <c r="T20" s="185">
        <v>593.67847141905202</v>
      </c>
      <c r="U20" s="186">
        <v>601.70873634397799</v>
      </c>
      <c r="V20" s="185">
        <v>0.03</v>
      </c>
      <c r="W20" s="22">
        <v>218033.177590821</v>
      </c>
      <c r="X20" s="185">
        <v>2.47226537432798E-2</v>
      </c>
      <c r="Y20" s="185">
        <v>6.3599317746615602</v>
      </c>
      <c r="Z20" s="185">
        <v>6.3599317991332303</v>
      </c>
      <c r="AA20" s="185">
        <v>-2.44716771291564E-8</v>
      </c>
      <c r="AB20" s="185">
        <v>1.3302485657419E-5</v>
      </c>
      <c r="AC20" s="185">
        <v>618.98645578676803</v>
      </c>
      <c r="AD20" s="185">
        <v>6060.3141614017104</v>
      </c>
      <c r="AE20" s="185">
        <v>601.70873634397799</v>
      </c>
      <c r="AF20" s="25">
        <v>0</v>
      </c>
      <c r="AG20" s="185">
        <v>1.33151351161184E-5</v>
      </c>
      <c r="AH20" s="185">
        <v>58.668478565985303</v>
      </c>
      <c r="AI20" s="185">
        <v>0.30641418756933098</v>
      </c>
      <c r="AJ20" s="185">
        <v>35.299169687309501</v>
      </c>
      <c r="AK20" s="185">
        <v>0.66768964101612804</v>
      </c>
      <c r="AL20" s="185">
        <v>1.1293680422758501</v>
      </c>
      <c r="AM20" s="185">
        <v>608.62110606489</v>
      </c>
      <c r="AN20" s="185">
        <v>8.7311491370201101E-10</v>
      </c>
      <c r="AO20" s="185">
        <v>1.2649458699391E-8</v>
      </c>
      <c r="AP20" s="185">
        <v>3.7514200928355299</v>
      </c>
      <c r="AQ20" s="185">
        <v>3.8748140699449801E-5</v>
      </c>
      <c r="AR20" s="185">
        <v>6.6638922874089004E-6</v>
      </c>
      <c r="AS20" s="185">
        <v>17.6663520557479</v>
      </c>
      <c r="AT20" s="185">
        <v>11.3083090828012</v>
      </c>
      <c r="AU20" s="185">
        <v>3.4650263403894099</v>
      </c>
      <c r="AV20" s="185">
        <v>0.28639375244612097</v>
      </c>
      <c r="AW20" s="185">
        <v>7.9976057831183597E-3</v>
      </c>
      <c r="AX20" s="185">
        <v>0.286393749207767</v>
      </c>
      <c r="AY20" s="185">
        <v>3.2383534187552202E-9</v>
      </c>
      <c r="AZ20" s="185">
        <v>1080577.4158407301</v>
      </c>
      <c r="BA20" s="185">
        <v>1.03289260441535E-5</v>
      </c>
      <c r="BB20" s="23">
        <v>826912.85947977495</v>
      </c>
      <c r="BC20" s="23">
        <v>4689.1290110253003</v>
      </c>
      <c r="BD20" s="67">
        <v>0.57029842818475096</v>
      </c>
      <c r="BE20" s="23">
        <v>2688060</v>
      </c>
      <c r="BF20" s="185">
        <v>0.30762440551169801</v>
      </c>
      <c r="BG20" s="185">
        <v>1</v>
      </c>
      <c r="BH20" s="185">
        <v>9.2999999999999999E-2</v>
      </c>
      <c r="BI20" s="185">
        <v>4.5999999999999999E-2</v>
      </c>
      <c r="BJ20" s="185">
        <v>5625</v>
      </c>
      <c r="BK20" s="185">
        <v>1</v>
      </c>
      <c r="BL20" s="185">
        <v>14.942634646710999</v>
      </c>
      <c r="BM20" s="185">
        <v>0.826912859479775</v>
      </c>
      <c r="BN20" s="185">
        <v>14.942634646710999</v>
      </c>
      <c r="BO20" s="185">
        <v>1</v>
      </c>
      <c r="BP20" s="185">
        <v>627.87155844820904</v>
      </c>
      <c r="BQ20" s="185">
        <v>1</v>
      </c>
      <c r="BR20" s="185">
        <v>0.29527500000000001</v>
      </c>
    </row>
    <row r="21" spans="1:70">
      <c r="A21" s="20" t="s">
        <v>623</v>
      </c>
      <c r="B21" s="185">
        <v>13789520</v>
      </c>
      <c r="C21" s="185">
        <v>608.621106065763</v>
      </c>
      <c r="D21" s="185">
        <v>85.147893581579396</v>
      </c>
      <c r="E21" s="185">
        <v>624.86627494838604</v>
      </c>
      <c r="F21" s="185">
        <v>2643264.3898665099</v>
      </c>
      <c r="G21" s="185">
        <v>1562686.9740257801</v>
      </c>
      <c r="H21" s="185">
        <v>2.2019594042733499E-5</v>
      </c>
      <c r="I21" s="185">
        <v>7.2223252690249804E-5</v>
      </c>
      <c r="J21" s="185">
        <v>0.49112124879375701</v>
      </c>
      <c r="K21" s="185">
        <v>7679.7516396704104</v>
      </c>
      <c r="L21" s="185">
        <v>6.5036382888884496E-3</v>
      </c>
      <c r="M21" s="185">
        <v>20</v>
      </c>
      <c r="N21" s="185">
        <v>3444.24</v>
      </c>
      <c r="O21" s="22">
        <v>1.6417322322758899E-5</v>
      </c>
      <c r="P21" s="22">
        <v>1.4363361612212499E-2</v>
      </c>
      <c r="Q21" s="22">
        <v>4.5719999999999997E-3</v>
      </c>
      <c r="R21" s="185">
        <v>0.29527500000000001</v>
      </c>
      <c r="S21" s="23">
        <v>851135.68359375</v>
      </c>
      <c r="T21" s="185">
        <v>593.12482744566205</v>
      </c>
      <c r="U21" s="186">
        <v>601.43746155368001</v>
      </c>
      <c r="V21" s="185">
        <v>0.03</v>
      </c>
      <c r="W21" s="22">
        <v>218033.177590821</v>
      </c>
      <c r="X21" s="185">
        <v>2.47226537432798E-2</v>
      </c>
      <c r="Y21" s="185">
        <v>6.3599317746615602</v>
      </c>
      <c r="Z21" s="185">
        <v>6.3599317991332303</v>
      </c>
      <c r="AA21" s="185">
        <v>-2.44716771291564E-8</v>
      </c>
      <c r="AB21" s="185">
        <v>1.3302485657419E-5</v>
      </c>
      <c r="AC21" s="185">
        <v>619.39337495326595</v>
      </c>
      <c r="AD21" s="185">
        <v>6060.3141614017104</v>
      </c>
      <c r="AE21" s="185">
        <v>601.43746155367899</v>
      </c>
      <c r="AF21" s="25">
        <v>0</v>
      </c>
      <c r="AG21" s="185">
        <v>1.3315542786301999E-5</v>
      </c>
      <c r="AH21" s="185">
        <v>58.668478565985303</v>
      </c>
      <c r="AI21" s="185">
        <v>0.30641418756933098</v>
      </c>
      <c r="AJ21" s="185">
        <v>35.300250443821703</v>
      </c>
      <c r="AK21" s="185">
        <v>0.69389813925295796</v>
      </c>
      <c r="AL21" s="185">
        <v>1.1293680422758501</v>
      </c>
      <c r="AM21" s="185">
        <v>608.62110606485396</v>
      </c>
      <c r="AN21" s="185">
        <v>9.0915364125976298E-10</v>
      </c>
      <c r="AO21" s="185">
        <v>1.3057128882975399E-8</v>
      </c>
      <c r="AP21" s="185">
        <v>3.7515071684818402</v>
      </c>
      <c r="AQ21" s="185">
        <v>3.8746341966254702E-5</v>
      </c>
      <c r="AR21" s="185">
        <v>6.6642999575924797E-6</v>
      </c>
      <c r="AS21" s="185">
        <v>17.667432812260099</v>
      </c>
      <c r="AT21" s="185">
        <v>11.308614953377001</v>
      </c>
      <c r="AU21" s="185">
        <v>3.4651200634734098</v>
      </c>
      <c r="AV21" s="185">
        <v>0.28638710500842401</v>
      </c>
      <c r="AW21" s="185">
        <v>7.9976057831183597E-3</v>
      </c>
      <c r="AX21" s="185">
        <v>0.28638710176723498</v>
      </c>
      <c r="AY21" s="185">
        <v>3.2411893169381801E-9</v>
      </c>
      <c r="AZ21" s="185">
        <v>1080577.4158407301</v>
      </c>
      <c r="BA21" s="185">
        <v>1.0328206831585099E-5</v>
      </c>
      <c r="BB21" s="23">
        <v>853622.26974826795</v>
      </c>
      <c r="BC21" s="23">
        <v>2486.5861545181801</v>
      </c>
      <c r="BD21" s="67">
        <v>0.29214920751754497</v>
      </c>
      <c r="BE21" s="23">
        <v>2722765</v>
      </c>
      <c r="BF21" s="185">
        <v>0.313513017005973</v>
      </c>
      <c r="BG21" s="185">
        <v>1</v>
      </c>
      <c r="BH21" s="185">
        <v>9.1999999999999998E-2</v>
      </c>
      <c r="BI21" s="185">
        <v>4.5999999999999999E-2</v>
      </c>
      <c r="BJ21" s="185">
        <v>5625</v>
      </c>
      <c r="BK21" s="185">
        <v>1</v>
      </c>
      <c r="BL21" s="185">
        <v>15.496278620101</v>
      </c>
      <c r="BM21" s="185">
        <v>0.85362226974826805</v>
      </c>
      <c r="BN21" s="185">
        <v>15.496278620101</v>
      </c>
      <c r="BO21" s="185">
        <v>1</v>
      </c>
      <c r="BP21" s="185">
        <v>600.43236146372203</v>
      </c>
      <c r="BQ21" s="185">
        <v>1</v>
      </c>
      <c r="BR21" s="185">
        <v>0.29527500000000001</v>
      </c>
    </row>
    <row r="22" spans="1:70">
      <c r="A22" s="20" t="s">
        <v>624</v>
      </c>
      <c r="B22" s="185">
        <v>13789520</v>
      </c>
      <c r="C22" s="185">
        <v>608.621106065763</v>
      </c>
      <c r="D22" s="185">
        <v>85.147893581579396</v>
      </c>
      <c r="E22" s="185">
        <v>624.86627494838604</v>
      </c>
      <c r="F22" s="185">
        <v>2643264.3898665099</v>
      </c>
      <c r="G22" s="185">
        <v>1562686.9740257801</v>
      </c>
      <c r="H22" s="185">
        <v>2.2019594042733499E-5</v>
      </c>
      <c r="I22" s="185">
        <v>7.2223252690249804E-5</v>
      </c>
      <c r="J22" s="185">
        <v>0.49112124879375701</v>
      </c>
      <c r="K22" s="185">
        <v>7679.7516396704104</v>
      </c>
      <c r="L22" s="185">
        <v>6.5036382888884496E-3</v>
      </c>
      <c r="M22" s="185">
        <v>21</v>
      </c>
      <c r="N22" s="185">
        <v>3444.24</v>
      </c>
      <c r="O22" s="22">
        <v>1.6417322322758899E-5</v>
      </c>
      <c r="P22" s="22">
        <v>1.4363361612212499E-2</v>
      </c>
      <c r="Q22" s="22">
        <v>4.5719999999999997E-3</v>
      </c>
      <c r="R22" s="185">
        <v>0.29527500000000001</v>
      </c>
      <c r="S22" s="23">
        <v>648098.73046875</v>
      </c>
      <c r="T22" s="185">
        <v>596.97613648179595</v>
      </c>
      <c r="U22" s="186">
        <v>603.30580602344901</v>
      </c>
      <c r="V22" s="185">
        <v>0.03</v>
      </c>
      <c r="W22" s="22">
        <v>218033.177590821</v>
      </c>
      <c r="X22" s="185">
        <v>2.47226537432798E-2</v>
      </c>
      <c r="Y22" s="185">
        <v>6.3599317746615602</v>
      </c>
      <c r="Z22" s="185">
        <v>6.3599317991332303</v>
      </c>
      <c r="AA22" s="185">
        <v>-2.44716771291564E-8</v>
      </c>
      <c r="AB22" s="185">
        <v>1.3302485657419E-5</v>
      </c>
      <c r="AC22" s="185">
        <v>616.59095143832201</v>
      </c>
      <c r="AD22" s="185">
        <v>6060.3141614017104</v>
      </c>
      <c r="AE22" s="185">
        <v>603.30580618935801</v>
      </c>
      <c r="AF22" s="25">
        <v>1.6590945506322899E-7</v>
      </c>
      <c r="AG22" s="185">
        <v>1.3312478914658601E-5</v>
      </c>
      <c r="AH22" s="185">
        <v>58.668478565985303</v>
      </c>
      <c r="AI22" s="185">
        <v>0.30641418756933098</v>
      </c>
      <c r="AJ22" s="185">
        <v>35.292127948323298</v>
      </c>
      <c r="AK22" s="185">
        <v>0.51339841994187996</v>
      </c>
      <c r="AL22" s="185">
        <v>1.1293680422758501</v>
      </c>
      <c r="AM22" s="185">
        <v>608.62110606509998</v>
      </c>
      <c r="AN22" s="185">
        <v>6.6324901126790802E-10</v>
      </c>
      <c r="AO22" s="185">
        <v>9.9932572395768202E-9</v>
      </c>
      <c r="AP22" s="185">
        <v>3.75085262239284</v>
      </c>
      <c r="AQ22" s="185">
        <v>3.8759866080367599E-5</v>
      </c>
      <c r="AR22" s="185">
        <v>6.6612360859490896E-6</v>
      </c>
      <c r="AS22" s="185">
        <v>17.659310316761701</v>
      </c>
      <c r="AT22" s="185">
        <v>11.306315705011</v>
      </c>
      <c r="AU22" s="185">
        <v>3.4644155411533299</v>
      </c>
      <c r="AV22" s="185">
        <v>0.28643708123951001</v>
      </c>
      <c r="AW22" s="185">
        <v>7.9976057831183597E-3</v>
      </c>
      <c r="AX22" s="185">
        <v>0.28643707801964202</v>
      </c>
      <c r="AY22" s="185">
        <v>3.2198676502836998E-9</v>
      </c>
      <c r="AZ22" s="185">
        <v>1080577.4158407301</v>
      </c>
      <c r="BA22" s="185">
        <v>1.0333614775736201E-5</v>
      </c>
      <c r="BB22" s="23">
        <v>652976.83051102399</v>
      </c>
      <c r="BC22" s="23">
        <v>4878.1000422741099</v>
      </c>
      <c r="BD22" s="67">
        <v>0.75267853691765796</v>
      </c>
      <c r="BE22" s="23">
        <v>2126470</v>
      </c>
      <c r="BF22" s="185">
        <v>0.30707079362089501</v>
      </c>
      <c r="BG22" s="185">
        <v>1</v>
      </c>
      <c r="BH22" s="185">
        <v>7.2999999999999995E-2</v>
      </c>
      <c r="BI22" s="185">
        <v>4.5999999999999999E-2</v>
      </c>
      <c r="BJ22" s="185">
        <v>5625</v>
      </c>
      <c r="BK22" s="185">
        <v>1</v>
      </c>
      <c r="BL22" s="185">
        <v>11.6449695839671</v>
      </c>
      <c r="BM22" s="185">
        <v>0.65297683051102395</v>
      </c>
      <c r="BN22" s="185">
        <v>11.6449695839671</v>
      </c>
      <c r="BO22" s="185">
        <v>1</v>
      </c>
      <c r="BP22" s="185">
        <v>804.00774989415402</v>
      </c>
      <c r="BQ22" s="185">
        <v>1</v>
      </c>
      <c r="BR22" s="185">
        <v>0.29527500000000001</v>
      </c>
    </row>
    <row r="23" spans="1:70">
      <c r="A23" s="20" t="s">
        <v>625</v>
      </c>
      <c r="B23" s="185">
        <v>13789520</v>
      </c>
      <c r="C23" s="185">
        <v>608.621106065763</v>
      </c>
      <c r="D23" s="185">
        <v>85.147893581579396</v>
      </c>
      <c r="E23" s="185">
        <v>624.86627494838604</v>
      </c>
      <c r="F23" s="185">
        <v>2643264.3898665099</v>
      </c>
      <c r="G23" s="185">
        <v>1562686.9740257801</v>
      </c>
      <c r="H23" s="185">
        <v>2.2019594042733499E-5</v>
      </c>
      <c r="I23" s="185">
        <v>7.2223252690249804E-5</v>
      </c>
      <c r="J23" s="185">
        <v>0.49112124879375701</v>
      </c>
      <c r="K23" s="185">
        <v>7679.7516396704104</v>
      </c>
      <c r="L23" s="185">
        <v>6.5036382888884496E-3</v>
      </c>
      <c r="M23" s="185">
        <v>22</v>
      </c>
      <c r="N23" s="185">
        <v>3444.24</v>
      </c>
      <c r="O23" s="22">
        <v>1.6417322322758899E-5</v>
      </c>
      <c r="P23" s="22">
        <v>1.4363361612212499E-2</v>
      </c>
      <c r="Q23" s="22">
        <v>4.5719999999999997E-3</v>
      </c>
      <c r="R23" s="185">
        <v>0.29527500000000001</v>
      </c>
      <c r="S23" s="23">
        <v>676646.38671875</v>
      </c>
      <c r="T23" s="185">
        <v>596.439958239725</v>
      </c>
      <c r="U23" s="186">
        <v>603.04843905156895</v>
      </c>
      <c r="V23" s="185">
        <v>0.03</v>
      </c>
      <c r="W23" s="22">
        <v>218033.177590821</v>
      </c>
      <c r="X23" s="185">
        <v>2.47226537432798E-2</v>
      </c>
      <c r="Y23" s="185">
        <v>6.3599317746615602</v>
      </c>
      <c r="Z23" s="185">
        <v>6.3599317991332303</v>
      </c>
      <c r="AA23" s="185">
        <v>-2.44716771291564E-8</v>
      </c>
      <c r="AB23" s="185">
        <v>1.3302485657419E-5</v>
      </c>
      <c r="AC23" s="185">
        <v>616.97692906150905</v>
      </c>
      <c r="AD23" s="185">
        <v>6060.3141614017104</v>
      </c>
      <c r="AE23" s="185">
        <v>603.04843905156895</v>
      </c>
      <c r="AF23" s="25">
        <v>0</v>
      </c>
      <c r="AG23" s="185">
        <v>1.33127846181364E-5</v>
      </c>
      <c r="AH23" s="185">
        <v>58.668478565985303</v>
      </c>
      <c r="AI23" s="185">
        <v>0.30641418756933098</v>
      </c>
      <c r="AJ23" s="185">
        <v>35.292938385381902</v>
      </c>
      <c r="AK23" s="185">
        <v>0.53826018679302101</v>
      </c>
      <c r="AL23" s="185">
        <v>1.1293680422758501</v>
      </c>
      <c r="AM23" s="185">
        <v>608.62110606506701</v>
      </c>
      <c r="AN23" s="185">
        <v>6.9644556788262E-10</v>
      </c>
      <c r="AO23" s="185">
        <v>1.02989607174168E-8</v>
      </c>
      <c r="AP23" s="185">
        <v>3.7509179437348701</v>
      </c>
      <c r="AQ23" s="185">
        <v>3.8758516104462197E-5</v>
      </c>
      <c r="AR23" s="185">
        <v>6.6615417894269304E-6</v>
      </c>
      <c r="AS23" s="185">
        <v>17.660120753820301</v>
      </c>
      <c r="AT23" s="185">
        <v>11.306545164273</v>
      </c>
      <c r="AU23" s="185">
        <v>3.46448585072668</v>
      </c>
      <c r="AV23" s="185">
        <v>0.286432093008195</v>
      </c>
      <c r="AW23" s="185">
        <v>7.9976057831183597E-3</v>
      </c>
      <c r="AX23" s="185">
        <v>0.286432089786196</v>
      </c>
      <c r="AY23" s="185">
        <v>3.22199972258019E-9</v>
      </c>
      <c r="AZ23" s="185">
        <v>1080577.4158407301</v>
      </c>
      <c r="BA23" s="185">
        <v>1.0333074912822399E-5</v>
      </c>
      <c r="BB23" s="23">
        <v>672987.18723393895</v>
      </c>
      <c r="BC23" s="23">
        <v>-3659.1994848111599</v>
      </c>
      <c r="BD23" s="67">
        <v>-0.54078460428284503</v>
      </c>
      <c r="BE23" s="23">
        <v>2148555</v>
      </c>
      <c r="BF23" s="185">
        <v>0.31322781461677202</v>
      </c>
      <c r="BG23" s="185">
        <v>1</v>
      </c>
      <c r="BH23" s="185">
        <v>7.1999999999999995E-2</v>
      </c>
      <c r="BI23" s="185">
        <v>4.5999999999999999E-2</v>
      </c>
      <c r="BJ23" s="185">
        <v>5625</v>
      </c>
      <c r="BK23" s="185">
        <v>1</v>
      </c>
      <c r="BL23" s="185">
        <v>12.181147826038</v>
      </c>
      <c r="BM23" s="185">
        <v>0.67298718723393902</v>
      </c>
      <c r="BN23" s="185">
        <v>12.181147826038</v>
      </c>
      <c r="BO23" s="185">
        <v>1</v>
      </c>
      <c r="BP23" s="185">
        <v>773.88853627674996</v>
      </c>
      <c r="BQ23" s="185">
        <v>1</v>
      </c>
      <c r="BR23" s="185">
        <v>0.29527500000000001</v>
      </c>
    </row>
    <row r="24" spans="1:70">
      <c r="A24" s="20" t="s">
        <v>626</v>
      </c>
      <c r="B24" s="185">
        <v>13789520</v>
      </c>
      <c r="C24" s="185">
        <v>608.621106065763</v>
      </c>
      <c r="D24" s="185">
        <v>85.147893581579396</v>
      </c>
      <c r="E24" s="185">
        <v>624.86627494838604</v>
      </c>
      <c r="F24" s="185">
        <v>2643264.3898665099</v>
      </c>
      <c r="G24" s="185">
        <v>1562686.9740257801</v>
      </c>
      <c r="H24" s="185">
        <v>2.2019594042733499E-5</v>
      </c>
      <c r="I24" s="185">
        <v>7.2223252690249804E-5</v>
      </c>
      <c r="J24" s="185">
        <v>0.49112124879375701</v>
      </c>
      <c r="K24" s="185">
        <v>7679.7516396704104</v>
      </c>
      <c r="L24" s="185">
        <v>6.5036382888884496E-3</v>
      </c>
      <c r="M24" s="185">
        <v>23</v>
      </c>
      <c r="N24" s="185">
        <v>3444.24</v>
      </c>
      <c r="O24" s="22">
        <v>1.6417322322758899E-5</v>
      </c>
      <c r="P24" s="22">
        <v>1.4363361612212499E-2</v>
      </c>
      <c r="Q24" s="22">
        <v>4.5719999999999997E-3</v>
      </c>
      <c r="R24" s="185">
        <v>0.29527500000000001</v>
      </c>
      <c r="S24" s="23">
        <v>705256.64171875</v>
      </c>
      <c r="T24" s="185">
        <v>595.90081561821296</v>
      </c>
      <c r="U24" s="186">
        <v>602.78871907222401</v>
      </c>
      <c r="V24" s="185">
        <v>0.03</v>
      </c>
      <c r="W24" s="22">
        <v>218033.177590821</v>
      </c>
      <c r="X24" s="185">
        <v>2.47226537432798E-2</v>
      </c>
      <c r="Y24" s="185">
        <v>6.3599317746615602</v>
      </c>
      <c r="Z24" s="185">
        <v>6.3599317991332303</v>
      </c>
      <c r="AA24" s="185">
        <v>-2.44716771291564E-8</v>
      </c>
      <c r="AB24" s="185">
        <v>1.3302485657419E-5</v>
      </c>
      <c r="AC24" s="185">
        <v>617.36647409557099</v>
      </c>
      <c r="AD24" s="185">
        <v>6060.3141614017104</v>
      </c>
      <c r="AE24" s="185">
        <v>602.78871907222401</v>
      </c>
      <c r="AF24" s="25">
        <v>0</v>
      </c>
      <c r="AG24" s="185">
        <v>1.33132125723476E-5</v>
      </c>
      <c r="AH24" s="185">
        <v>58.668478565985303</v>
      </c>
      <c r="AI24" s="185">
        <v>0.30641418756933098</v>
      </c>
      <c r="AJ24" s="185">
        <v>35.294072915988401</v>
      </c>
      <c r="AK24" s="185">
        <v>0.56335073911745304</v>
      </c>
      <c r="AL24" s="185">
        <v>1.1293680422758501</v>
      </c>
      <c r="AM24" s="185">
        <v>608.62110606503302</v>
      </c>
      <c r="AN24" s="185">
        <v>7.3021055868593997E-10</v>
      </c>
      <c r="AO24" s="185">
        <v>1.07269149286054E-8</v>
      </c>
      <c r="AP24" s="185">
        <v>3.7510093822986899</v>
      </c>
      <c r="AQ24" s="185">
        <v>3.8756626490499302E-5</v>
      </c>
      <c r="AR24" s="185">
        <v>6.6619697436381097E-6</v>
      </c>
      <c r="AS24" s="185">
        <v>17.661255284426801</v>
      </c>
      <c r="AT24" s="185">
        <v>11.306866366540399</v>
      </c>
      <c r="AU24" s="185">
        <v>3.4645842716584698</v>
      </c>
      <c r="AV24" s="185">
        <v>0.28642511064022103</v>
      </c>
      <c r="AW24" s="185">
        <v>7.9976057831183597E-3</v>
      </c>
      <c r="AX24" s="185">
        <v>0.28642510741525201</v>
      </c>
      <c r="AY24" s="185">
        <v>3.2249691805930099E-9</v>
      </c>
      <c r="AZ24" s="185">
        <v>1080577.4158407301</v>
      </c>
      <c r="BA24" s="185">
        <v>1.0332319261422001E-5</v>
      </c>
      <c r="BB24" s="23">
        <v>701003.18554490397</v>
      </c>
      <c r="BC24" s="23">
        <v>-4253.4561738461498</v>
      </c>
      <c r="BD24" s="67">
        <v>-0.60310756712339997</v>
      </c>
      <c r="BE24" s="23">
        <v>2148555</v>
      </c>
      <c r="BF24" s="185">
        <v>0.32626727523610199</v>
      </c>
      <c r="BG24" s="185">
        <v>1</v>
      </c>
      <c r="BH24" s="185">
        <v>6.8000000000000005E-2</v>
      </c>
      <c r="BI24" s="185">
        <v>4.5999999999999999E-2</v>
      </c>
      <c r="BJ24" s="185">
        <v>5625</v>
      </c>
      <c r="BK24" s="185">
        <v>1</v>
      </c>
      <c r="BL24" s="185">
        <v>12.720290447549999</v>
      </c>
      <c r="BM24" s="185">
        <v>0.70100318554490404</v>
      </c>
      <c r="BN24" s="185">
        <v>12.720290447549999</v>
      </c>
      <c r="BO24" s="185">
        <v>1</v>
      </c>
      <c r="BP24" s="185">
        <v>744.182553266029</v>
      </c>
      <c r="BQ24" s="185">
        <v>1</v>
      </c>
      <c r="BR24" s="185">
        <v>0.29527500000000001</v>
      </c>
    </row>
    <row r="25" spans="1:70">
      <c r="A25" s="20" t="s">
        <v>627</v>
      </c>
      <c r="B25" s="185">
        <v>13789520</v>
      </c>
      <c r="C25" s="185">
        <v>608.621106065763</v>
      </c>
      <c r="D25" s="185">
        <v>85.147893581579396</v>
      </c>
      <c r="E25" s="185">
        <v>624.86627494838604</v>
      </c>
      <c r="F25" s="185">
        <v>2643264.3898665099</v>
      </c>
      <c r="G25" s="185">
        <v>1562686.9740257801</v>
      </c>
      <c r="H25" s="185">
        <v>2.2019594042733499E-5</v>
      </c>
      <c r="I25" s="185">
        <v>7.2223252690249804E-5</v>
      </c>
      <c r="J25" s="185">
        <v>0.49112124879375701</v>
      </c>
      <c r="K25" s="185">
        <v>7679.7516396704104</v>
      </c>
      <c r="L25" s="185">
        <v>6.5036382888884496E-3</v>
      </c>
      <c r="M25" s="185">
        <v>24</v>
      </c>
      <c r="N25" s="185">
        <v>3484.92</v>
      </c>
      <c r="O25" s="22">
        <v>1.6417322322758899E-5</v>
      </c>
      <c r="P25" s="22">
        <v>1.4363361612212499E-2</v>
      </c>
      <c r="Q25" s="22">
        <v>4.5719999999999997E-3</v>
      </c>
      <c r="R25" s="185">
        <v>0.29527500000000001</v>
      </c>
      <c r="S25" s="23">
        <v>1232276.9239062499</v>
      </c>
      <c r="T25" s="185">
        <v>585.88293483903703</v>
      </c>
      <c r="U25" s="186">
        <v>597.77750563002496</v>
      </c>
      <c r="V25" s="185">
        <v>0.03</v>
      </c>
      <c r="W25" s="22">
        <v>220608.37260173599</v>
      </c>
      <c r="X25" s="185">
        <v>2.46040175636443E-2</v>
      </c>
      <c r="Y25" s="185">
        <v>6.3752465632928796</v>
      </c>
      <c r="Z25" s="185">
        <v>6.37524658222552</v>
      </c>
      <c r="AA25" s="185">
        <v>-1.8932640344360198E-8</v>
      </c>
      <c r="AB25" s="185">
        <v>1.30563878868422E-5</v>
      </c>
      <c r="AC25" s="185">
        <v>624.78705217099798</v>
      </c>
      <c r="AD25" s="185">
        <v>6117.1624777381203</v>
      </c>
      <c r="AE25" s="185">
        <v>597.77750587789603</v>
      </c>
      <c r="AF25" s="25">
        <v>2.4787038910289999E-7</v>
      </c>
      <c r="AG25" s="185">
        <v>1.3074988116776201E-5</v>
      </c>
      <c r="AH25" s="185">
        <v>59.7743113509297</v>
      </c>
      <c r="AI25" s="185">
        <v>0.30928848256476998</v>
      </c>
      <c r="AJ25" s="185">
        <v>34.9876757238913</v>
      </c>
      <c r="AK25" s="185">
        <v>1.0428267210970401</v>
      </c>
      <c r="AL25" s="185">
        <v>1.1293680422758501</v>
      </c>
      <c r="AM25" s="185">
        <v>608.62110606167903</v>
      </c>
      <c r="AN25" s="185">
        <v>4.0840859583113301E-9</v>
      </c>
      <c r="AO25" s="185">
        <v>1.8600229934020701E-8</v>
      </c>
      <c r="AP25" s="185">
        <v>3.77205179622996</v>
      </c>
      <c r="AQ25" s="185">
        <v>3.8325424432158503E-5</v>
      </c>
      <c r="AR25" s="185">
        <v>6.5467941733551402E-6</v>
      </c>
      <c r="AS25" s="185">
        <v>17.5187242636582</v>
      </c>
      <c r="AT25" s="185">
        <v>11.2663513342789</v>
      </c>
      <c r="AU25" s="185">
        <v>3.4845527082207099</v>
      </c>
      <c r="AV25" s="185">
        <v>0.287499088009253</v>
      </c>
      <c r="AW25" s="185">
        <v>7.8496490024185205E-3</v>
      </c>
      <c r="AX25" s="185">
        <v>0.287499083888064</v>
      </c>
      <c r="AY25" s="185">
        <v>4.1211896673054599E-9</v>
      </c>
      <c r="AZ25" s="185">
        <v>1080577.4158407301</v>
      </c>
      <c r="BA25" s="185">
        <v>1.01603653667915E-5</v>
      </c>
      <c r="BB25" s="23">
        <v>1236095.3131056</v>
      </c>
      <c r="BC25" s="23">
        <v>3818.3891993544498</v>
      </c>
      <c r="BD25" s="67">
        <v>0.30986453817948401</v>
      </c>
      <c r="BE25" s="23">
        <v>3139225</v>
      </c>
      <c r="BF25" s="185">
        <v>0.39375811326222399</v>
      </c>
      <c r="BG25" s="185">
        <v>1</v>
      </c>
      <c r="BH25" s="185">
        <v>7.6999999999999999E-2</v>
      </c>
      <c r="BI25" s="185">
        <v>4.5999999999999999E-2</v>
      </c>
      <c r="BJ25" s="185">
        <v>5625</v>
      </c>
      <c r="BK25" s="185">
        <v>1</v>
      </c>
      <c r="BL25" s="185">
        <v>22.738171226725999</v>
      </c>
      <c r="BM25" s="185">
        <v>1.2360953131056001</v>
      </c>
      <c r="BN25" s="185">
        <v>22.738171226725999</v>
      </c>
      <c r="BO25" s="185">
        <v>1</v>
      </c>
      <c r="BP25" s="185">
        <v>297.97073259783099</v>
      </c>
      <c r="BQ25" s="185">
        <v>1</v>
      </c>
      <c r="BR25" s="185">
        <v>0.29527500000000001</v>
      </c>
    </row>
    <row r="26" spans="1:70">
      <c r="A26" s="20" t="s">
        <v>628</v>
      </c>
      <c r="B26" s="185">
        <v>13789520</v>
      </c>
      <c r="C26" s="185">
        <v>608.621106065763</v>
      </c>
      <c r="D26" s="185">
        <v>85.147893581579396</v>
      </c>
      <c r="E26" s="185">
        <v>624.86627494838604</v>
      </c>
      <c r="F26" s="185">
        <v>2643264.3898665099</v>
      </c>
      <c r="G26" s="185">
        <v>1562686.9740257801</v>
      </c>
      <c r="H26" s="185">
        <v>2.2019594042733499E-5</v>
      </c>
      <c r="I26" s="185">
        <v>7.2223252690249804E-5</v>
      </c>
      <c r="J26" s="185">
        <v>0.49112124879375701</v>
      </c>
      <c r="K26" s="185">
        <v>7679.7516396704104</v>
      </c>
      <c r="L26" s="185">
        <v>6.5036382888884496E-3</v>
      </c>
      <c r="M26" s="185">
        <v>25</v>
      </c>
      <c r="N26" s="185">
        <v>3484.92</v>
      </c>
      <c r="O26" s="22">
        <v>1.6417322322758899E-5</v>
      </c>
      <c r="P26" s="22">
        <v>1.4363361612212499E-2</v>
      </c>
      <c r="Q26" s="22">
        <v>4.5719999999999997E-3</v>
      </c>
      <c r="R26" s="185">
        <v>0.29527500000000001</v>
      </c>
      <c r="S26" s="23">
        <v>1288034.69921875</v>
      </c>
      <c r="T26" s="185">
        <v>584.781818283598</v>
      </c>
      <c r="U26" s="186">
        <v>597.21459180543002</v>
      </c>
      <c r="V26" s="185">
        <v>0.03</v>
      </c>
      <c r="W26" s="22">
        <v>220608.37260173599</v>
      </c>
      <c r="X26" s="185">
        <v>2.46040175636443E-2</v>
      </c>
      <c r="Y26" s="185">
        <v>6.3752465632928796</v>
      </c>
      <c r="Z26" s="185">
        <v>6.37524658222552</v>
      </c>
      <c r="AA26" s="185">
        <v>-1.8932640344360198E-8</v>
      </c>
      <c r="AB26" s="185">
        <v>1.30563878868422E-5</v>
      </c>
      <c r="AC26" s="185">
        <v>625.62664751397904</v>
      </c>
      <c r="AD26" s="185">
        <v>6117.1624777381203</v>
      </c>
      <c r="AE26" s="185">
        <v>597.21459180543002</v>
      </c>
      <c r="AF26" s="25">
        <v>0</v>
      </c>
      <c r="AG26" s="185">
        <v>1.3075729096402101E-5</v>
      </c>
      <c r="AH26" s="185">
        <v>59.7743113509297</v>
      </c>
      <c r="AI26" s="185">
        <v>0.30928848256476998</v>
      </c>
      <c r="AJ26" s="185">
        <v>34.989658529124803</v>
      </c>
      <c r="AK26" s="185">
        <v>1.0969769937135101</v>
      </c>
      <c r="AL26" s="185">
        <v>1.1293680422758501</v>
      </c>
      <c r="AM26" s="185">
        <v>608.62110606144597</v>
      </c>
      <c r="AN26" s="185">
        <v>4.3169166019651997E-9</v>
      </c>
      <c r="AO26" s="185">
        <v>1.9341209559858101E-8</v>
      </c>
      <c r="AP26" s="185">
        <v>3.77221442139657</v>
      </c>
      <c r="AQ26" s="185">
        <v>3.8322119983636697E-5</v>
      </c>
      <c r="AR26" s="185">
        <v>6.5475351529809701E-6</v>
      </c>
      <c r="AS26" s="185">
        <v>17.520707068891699</v>
      </c>
      <c r="AT26" s="185">
        <v>11.266917212536701</v>
      </c>
      <c r="AU26" s="185">
        <v>3.4847277278483801</v>
      </c>
      <c r="AV26" s="185">
        <v>0.287486693548195</v>
      </c>
      <c r="AW26" s="185">
        <v>7.8496490024185205E-3</v>
      </c>
      <c r="AX26" s="185">
        <v>0.28748668942126099</v>
      </c>
      <c r="AY26" s="185">
        <v>4.1269339612348696E-9</v>
      </c>
      <c r="AZ26" s="185">
        <v>1080577.4158407301</v>
      </c>
      <c r="BA26" s="185">
        <v>1.01590513429639E-5</v>
      </c>
      <c r="BB26" s="23">
        <v>1285504.0448652401</v>
      </c>
      <c r="BC26" s="23">
        <v>-2530.65435351408</v>
      </c>
      <c r="BD26" s="67">
        <v>-0.196474082184978</v>
      </c>
      <c r="BE26" s="23">
        <v>3123450</v>
      </c>
      <c r="BF26" s="185">
        <v>0.41156543081055802</v>
      </c>
      <c r="BG26" s="185">
        <v>1</v>
      </c>
      <c r="BH26" s="185">
        <v>7.0000000000000007E-2</v>
      </c>
      <c r="BI26" s="185">
        <v>4.5999999999999999E-2</v>
      </c>
      <c r="BJ26" s="185">
        <v>5625</v>
      </c>
      <c r="BK26" s="185">
        <v>1</v>
      </c>
      <c r="BL26" s="185">
        <v>23.839287782165002</v>
      </c>
      <c r="BM26" s="185">
        <v>1.2855040448652399</v>
      </c>
      <c r="BN26" s="185">
        <v>23.839287782165002</v>
      </c>
      <c r="BO26" s="185">
        <v>1</v>
      </c>
      <c r="BP26" s="185">
        <v>261.16861938768102</v>
      </c>
      <c r="BQ26" s="185">
        <v>1</v>
      </c>
      <c r="BR26" s="185">
        <v>0.29527500000000001</v>
      </c>
    </row>
    <row r="27" spans="1:70">
      <c r="A27" s="20" t="s">
        <v>629</v>
      </c>
      <c r="B27" s="185">
        <v>13789520</v>
      </c>
      <c r="C27" s="185">
        <v>608.621106065763</v>
      </c>
      <c r="D27" s="185">
        <v>85.147893581579396</v>
      </c>
      <c r="E27" s="185">
        <v>624.86627494838604</v>
      </c>
      <c r="F27" s="185">
        <v>2643264.3898665099</v>
      </c>
      <c r="G27" s="185">
        <v>1562686.9740257801</v>
      </c>
      <c r="H27" s="185">
        <v>2.2019594042733499E-5</v>
      </c>
      <c r="I27" s="185">
        <v>7.2223252690249804E-5</v>
      </c>
      <c r="J27" s="185">
        <v>0.49112124879375701</v>
      </c>
      <c r="K27" s="185">
        <v>7679.7516396704104</v>
      </c>
      <c r="L27" s="185">
        <v>6.5036382888884496E-3</v>
      </c>
      <c r="M27" s="185">
        <v>26</v>
      </c>
      <c r="N27" s="185">
        <v>3484.92</v>
      </c>
      <c r="O27" s="22">
        <v>1.6417322322758899E-5</v>
      </c>
      <c r="P27" s="22">
        <v>1.4363361612212499E-2</v>
      </c>
      <c r="Q27" s="22">
        <v>4.5719999999999997E-3</v>
      </c>
      <c r="R27" s="185">
        <v>0.29527500000000001</v>
      </c>
      <c r="S27" s="23">
        <v>1316005.89359375</v>
      </c>
      <c r="T27" s="185">
        <v>584.22817624184802</v>
      </c>
      <c r="U27" s="186">
        <v>596.93094212103699</v>
      </c>
      <c r="V27" s="185">
        <v>0.03</v>
      </c>
      <c r="W27" s="22">
        <v>220608.37260173599</v>
      </c>
      <c r="X27" s="185">
        <v>2.46040175636443E-2</v>
      </c>
      <c r="Y27" s="185">
        <v>6.3752465632928796</v>
      </c>
      <c r="Z27" s="185">
        <v>6.37524658222552</v>
      </c>
      <c r="AA27" s="185">
        <v>-1.8932640344360198E-8</v>
      </c>
      <c r="AB27" s="185">
        <v>1.30563878868422E-5</v>
      </c>
      <c r="AC27" s="185">
        <v>626.04983555202102</v>
      </c>
      <c r="AD27" s="185">
        <v>6117.1624777381203</v>
      </c>
      <c r="AE27" s="185">
        <v>596.93094212103699</v>
      </c>
      <c r="AF27" s="25">
        <v>0</v>
      </c>
      <c r="AG27" s="185">
        <v>1.3076299565301699E-5</v>
      </c>
      <c r="AH27" s="185">
        <v>59.7743113509297</v>
      </c>
      <c r="AI27" s="185">
        <v>0.30928848256476998</v>
      </c>
      <c r="AJ27" s="185">
        <v>34.991185060597999</v>
      </c>
      <c r="AK27" s="185">
        <v>1.12426768776796</v>
      </c>
      <c r="AL27" s="185">
        <v>1.1293680422758501</v>
      </c>
      <c r="AM27" s="185">
        <v>608.62110606132205</v>
      </c>
      <c r="AN27" s="185">
        <v>4.4407215682440396E-9</v>
      </c>
      <c r="AO27" s="185">
        <v>1.99116784595109E-8</v>
      </c>
      <c r="AP27" s="185">
        <v>3.7723396121672499</v>
      </c>
      <c r="AQ27" s="185">
        <v>3.83195764713231E-5</v>
      </c>
      <c r="AR27" s="185">
        <v>6.5481056218806297E-6</v>
      </c>
      <c r="AS27" s="185">
        <v>17.522233600364899</v>
      </c>
      <c r="AT27" s="185">
        <v>11.267352829937799</v>
      </c>
      <c r="AU27" s="185">
        <v>3.4848624592933399</v>
      </c>
      <c r="AV27" s="185">
        <v>0.28747715287390702</v>
      </c>
      <c r="AW27" s="185">
        <v>7.8496490024185205E-3</v>
      </c>
      <c r="AX27" s="185">
        <v>0.28747714874255498</v>
      </c>
      <c r="AY27" s="185">
        <v>4.1313522047836704E-9</v>
      </c>
      <c r="AZ27" s="185">
        <v>1080577.4158407301</v>
      </c>
      <c r="BA27" s="185">
        <v>1.01580399462783E-5</v>
      </c>
      <c r="BB27" s="23">
        <v>1323551.74939697</v>
      </c>
      <c r="BC27" s="23">
        <v>7545.8558032210003</v>
      </c>
      <c r="BD27" s="67">
        <v>0.57339073023562004</v>
      </c>
      <c r="BE27" s="23">
        <v>3155000</v>
      </c>
      <c r="BF27" s="185">
        <v>0.41950927080728101</v>
      </c>
      <c r="BG27" s="185">
        <v>1</v>
      </c>
      <c r="BH27" s="185">
        <v>6.9000000000000006E-2</v>
      </c>
      <c r="BI27" s="185">
        <v>4.5999999999999999E-2</v>
      </c>
      <c r="BJ27" s="185">
        <v>5625</v>
      </c>
      <c r="BK27" s="185">
        <v>1</v>
      </c>
      <c r="BL27" s="185">
        <v>24.392929823915001</v>
      </c>
      <c r="BM27" s="185">
        <v>1.32355174939697</v>
      </c>
      <c r="BN27" s="185">
        <v>24.392929823915001</v>
      </c>
      <c r="BO27" s="185">
        <v>1</v>
      </c>
      <c r="BP27" s="185">
        <v>243.580639481242</v>
      </c>
      <c r="BQ27" s="185">
        <v>1</v>
      </c>
      <c r="BR27" s="185">
        <v>0.29527500000000001</v>
      </c>
    </row>
    <row r="28" spans="1:70">
      <c r="A28" s="20" t="s">
        <v>630</v>
      </c>
      <c r="B28" s="185">
        <v>13789520</v>
      </c>
      <c r="C28" s="185">
        <v>608.621106065763</v>
      </c>
      <c r="D28" s="185">
        <v>85.147893581579396</v>
      </c>
      <c r="E28" s="185">
        <v>624.86627494838604</v>
      </c>
      <c r="F28" s="185">
        <v>2643264.3898665099</v>
      </c>
      <c r="G28" s="185">
        <v>1562686.9740257801</v>
      </c>
      <c r="H28" s="185">
        <v>2.2019594042733499E-5</v>
      </c>
      <c r="I28" s="185">
        <v>7.2223252690249804E-5</v>
      </c>
      <c r="J28" s="185">
        <v>0.49112124879375701</v>
      </c>
      <c r="K28" s="185">
        <v>7679.7516396704104</v>
      </c>
      <c r="L28" s="185">
        <v>6.5036382888884496E-3</v>
      </c>
      <c r="M28" s="185">
        <v>27</v>
      </c>
      <c r="N28" s="185">
        <v>3525.6</v>
      </c>
      <c r="O28" s="22">
        <v>1.6417322322758899E-5</v>
      </c>
      <c r="P28" s="22">
        <v>1.4363361612212499E-2</v>
      </c>
      <c r="Q28" s="22">
        <v>4.5719999999999997E-3</v>
      </c>
      <c r="R28" s="185">
        <v>0.29527500000000001</v>
      </c>
      <c r="S28" s="23">
        <v>1298728.41796875</v>
      </c>
      <c r="T28" s="185">
        <v>584.781818283598</v>
      </c>
      <c r="U28" s="186">
        <v>597.17316698618095</v>
      </c>
      <c r="V28" s="185">
        <v>0.03</v>
      </c>
      <c r="W28" s="22">
        <v>223183.567612652</v>
      </c>
      <c r="X28" s="185">
        <v>2.44875838519109E-2</v>
      </c>
      <c r="Y28" s="185">
        <v>6.3903851198577204</v>
      </c>
      <c r="Z28" s="185">
        <v>6.3903851340290903</v>
      </c>
      <c r="AA28" s="185">
        <v>-1.41713742962679E-8</v>
      </c>
      <c r="AB28" s="185">
        <v>1.2817481132582999E-5</v>
      </c>
      <c r="AC28" s="185">
        <v>625.58754870936298</v>
      </c>
      <c r="AD28" s="185">
        <v>6173.9085809520902</v>
      </c>
      <c r="AE28" s="185">
        <v>597.17316698618095</v>
      </c>
      <c r="AF28" s="25">
        <v>0</v>
      </c>
      <c r="AG28" s="185">
        <v>1.2836583009507799E-5</v>
      </c>
      <c r="AH28" s="185">
        <v>60.888452777409299</v>
      </c>
      <c r="AI28" s="185">
        <v>0.312157609585409</v>
      </c>
      <c r="AJ28" s="185">
        <v>34.668368325679701</v>
      </c>
      <c r="AK28" s="185">
        <v>1.09608545893668</v>
      </c>
      <c r="AL28" s="185">
        <v>1.1293680422758501</v>
      </c>
      <c r="AM28" s="185">
        <v>608.62110605918997</v>
      </c>
      <c r="AN28" s="185">
        <v>6.5732592702261197E-9</v>
      </c>
      <c r="AO28" s="185">
        <v>1.91018769247592E-8</v>
      </c>
      <c r="AP28" s="185">
        <v>3.7913582875847802</v>
      </c>
      <c r="AQ28" s="185">
        <v>3.7936094027743203E-5</v>
      </c>
      <c r="AR28" s="185">
        <v>6.4278424432162598E-6</v>
      </c>
      <c r="AS28" s="185">
        <v>17.359978835162199</v>
      </c>
      <c r="AT28" s="185">
        <v>11.220837450293899</v>
      </c>
      <c r="AU28" s="185">
        <v>3.5026697960301698</v>
      </c>
      <c r="AV28" s="185">
        <v>0.28868849155461002</v>
      </c>
      <c r="AW28" s="185">
        <v>7.7060155425753198E-3</v>
      </c>
      <c r="AX28" s="185">
        <v>0.28868848650059897</v>
      </c>
      <c r="AY28" s="185">
        <v>5.0540118201603004E-9</v>
      </c>
      <c r="AZ28" s="185">
        <v>1080577.4158407301</v>
      </c>
      <c r="BA28" s="185">
        <v>1.0005937489993799E-5</v>
      </c>
      <c r="BB28" s="23">
        <v>1289024.67056951</v>
      </c>
      <c r="BC28" s="23">
        <v>-9703.7473992423602</v>
      </c>
      <c r="BD28" s="67">
        <v>-0.74717294739875695</v>
      </c>
      <c r="BE28" s="23">
        <v>3082435</v>
      </c>
      <c r="BF28" s="185">
        <v>0.418183893762401</v>
      </c>
      <c r="BG28" s="185">
        <v>1</v>
      </c>
      <c r="BH28" s="185">
        <v>6.5000000000000002E-2</v>
      </c>
      <c r="BI28" s="185">
        <v>4.5999999999999999E-2</v>
      </c>
      <c r="BJ28" s="185">
        <v>5625</v>
      </c>
      <c r="BK28" s="185">
        <v>1</v>
      </c>
      <c r="BL28" s="185">
        <v>23.839287782165002</v>
      </c>
      <c r="BM28" s="185">
        <v>1.2890246705695101</v>
      </c>
      <c r="BN28" s="185">
        <v>23.839287782165002</v>
      </c>
      <c r="BO28" s="185">
        <v>1</v>
      </c>
      <c r="BP28" s="185">
        <v>261.16861938768102</v>
      </c>
      <c r="BQ28" s="185">
        <v>1</v>
      </c>
      <c r="BR28" s="185">
        <v>0.29527500000000001</v>
      </c>
    </row>
    <row r="29" spans="1:70">
      <c r="A29" s="20" t="s">
        <v>631</v>
      </c>
      <c r="B29" s="185">
        <v>13789520</v>
      </c>
      <c r="C29" s="185">
        <v>608.621106065763</v>
      </c>
      <c r="D29" s="185">
        <v>85.147893581579396</v>
      </c>
      <c r="E29" s="185">
        <v>624.86627494838604</v>
      </c>
      <c r="F29" s="185">
        <v>2643264.3898665099</v>
      </c>
      <c r="G29" s="185">
        <v>1562686.9740257801</v>
      </c>
      <c r="H29" s="185">
        <v>2.2019594042733499E-5</v>
      </c>
      <c r="I29" s="185">
        <v>7.2223252690249804E-5</v>
      </c>
      <c r="J29" s="185">
        <v>0.49112124879375701</v>
      </c>
      <c r="K29" s="185">
        <v>7679.7516396704104</v>
      </c>
      <c r="L29" s="185">
        <v>6.5036382888884496E-3</v>
      </c>
      <c r="M29" s="185">
        <v>28</v>
      </c>
      <c r="N29" s="185">
        <v>3634.08</v>
      </c>
      <c r="O29" s="22">
        <v>1.6417322322758899E-5</v>
      </c>
      <c r="P29" s="22">
        <v>1.4363361612212499E-2</v>
      </c>
      <c r="Q29" s="22">
        <v>4.5719999999999997E-3</v>
      </c>
      <c r="R29" s="185">
        <v>0.29527500000000001</v>
      </c>
      <c r="S29" s="23">
        <v>427540.99609375</v>
      </c>
      <c r="T29" s="185">
        <v>601.35806991756397</v>
      </c>
      <c r="U29" s="186">
        <v>605.31553009704805</v>
      </c>
      <c r="V29" s="185">
        <v>0.03</v>
      </c>
      <c r="W29" s="22">
        <v>230050.754308426</v>
      </c>
      <c r="X29" s="185">
        <v>2.4187362497839902E-2</v>
      </c>
      <c r="Y29" s="185">
        <v>6.4299225721843003</v>
      </c>
      <c r="Z29" s="185">
        <v>6.4299226083853203</v>
      </c>
      <c r="AA29" s="185">
        <v>-3.6201019959492E-8</v>
      </c>
      <c r="AB29" s="185">
        <v>1.22134179005848E-5</v>
      </c>
      <c r="AC29" s="185">
        <v>613.443270036478</v>
      </c>
      <c r="AD29" s="185">
        <v>6324.7436715753302</v>
      </c>
      <c r="AE29" s="185">
        <v>605.31553009704805</v>
      </c>
      <c r="AF29" s="25">
        <v>0</v>
      </c>
      <c r="AG29" s="185">
        <v>1.2219500025505099E-5</v>
      </c>
      <c r="AH29" s="185">
        <v>63.899933746575996</v>
      </c>
      <c r="AI29" s="185">
        <v>0.31978394883439198</v>
      </c>
      <c r="AJ29" s="185">
        <v>33.808051380633501</v>
      </c>
      <c r="AK29" s="185">
        <v>0.31279641045284501</v>
      </c>
      <c r="AL29" s="185">
        <v>1.1293680422758501</v>
      </c>
      <c r="AM29" s="185">
        <v>608.62110606567501</v>
      </c>
      <c r="AN29" s="185">
        <v>8.7766238721087601E-11</v>
      </c>
      <c r="AO29" s="185">
        <v>6.0821249203349503E-9</v>
      </c>
      <c r="AP29" s="185">
        <v>3.8385858445605598</v>
      </c>
      <c r="AQ29" s="185">
        <v>3.7008352628581902E-5</v>
      </c>
      <c r="AR29" s="185">
        <v>6.11279107521274E-6</v>
      </c>
      <c r="AS29" s="185">
        <v>16.912439487582599</v>
      </c>
      <c r="AT29" s="185">
        <v>11.0902470776026</v>
      </c>
      <c r="AU29" s="185">
        <v>3.5464830040248398</v>
      </c>
      <c r="AV29" s="185">
        <v>0.29210284053572799</v>
      </c>
      <c r="AW29" s="185">
        <v>7.3428458521871496E-3</v>
      </c>
      <c r="AX29" s="185">
        <v>0.29210283270098703</v>
      </c>
      <c r="AY29" s="185">
        <v>7.83474057852729E-9</v>
      </c>
      <c r="AZ29" s="185">
        <v>1080577.4158407301</v>
      </c>
      <c r="BA29" s="185">
        <v>9.6411423704446399E-6</v>
      </c>
      <c r="BB29" s="23">
        <v>425960.97451734397</v>
      </c>
      <c r="BC29" s="23">
        <v>-1580.02157640568</v>
      </c>
      <c r="BD29" s="67">
        <v>-0.36956025055880598</v>
      </c>
      <c r="BE29" s="23">
        <v>2176950</v>
      </c>
      <c r="BF29" s="185">
        <v>0.195668699105328</v>
      </c>
      <c r="BG29" s="185">
        <v>1</v>
      </c>
      <c r="BH29" s="185">
        <v>9.6000000000000002E-2</v>
      </c>
      <c r="BI29" s="185">
        <v>4.5999999999999999E-2</v>
      </c>
      <c r="BJ29" s="185">
        <v>5625</v>
      </c>
      <c r="BK29" s="185">
        <v>1</v>
      </c>
      <c r="BL29" s="185">
        <v>7.2630361481990304</v>
      </c>
      <c r="BM29" s="185">
        <v>0.42596097451734399</v>
      </c>
      <c r="BN29" s="185">
        <v>7.2630361481990304</v>
      </c>
      <c r="BO29" s="185">
        <v>1</v>
      </c>
      <c r="BP29" s="185">
        <v>1071.70880223412</v>
      </c>
      <c r="BQ29" s="185">
        <v>1</v>
      </c>
      <c r="BR29" s="185">
        <v>0.29527500000000001</v>
      </c>
    </row>
    <row r="30" spans="1:70">
      <c r="A30" s="20" t="s">
        <v>632</v>
      </c>
      <c r="B30" s="185">
        <v>13789520</v>
      </c>
      <c r="C30" s="185">
        <v>608.621106065763</v>
      </c>
      <c r="D30" s="185">
        <v>85.147893581579396</v>
      </c>
      <c r="E30" s="185">
        <v>624.86627494838604</v>
      </c>
      <c r="F30" s="185">
        <v>2643264.3898665099</v>
      </c>
      <c r="G30" s="185">
        <v>1562686.9740257801</v>
      </c>
      <c r="H30" s="185">
        <v>2.2019594042733499E-5</v>
      </c>
      <c r="I30" s="185">
        <v>7.2223252690249804E-5</v>
      </c>
      <c r="J30" s="185">
        <v>0.49112124879375701</v>
      </c>
      <c r="K30" s="185">
        <v>7679.7516396704104</v>
      </c>
      <c r="L30" s="185">
        <v>6.5036382888884496E-3</v>
      </c>
      <c r="M30" s="185">
        <v>29</v>
      </c>
      <c r="N30" s="185">
        <v>3634.08</v>
      </c>
      <c r="O30" s="22">
        <v>1.6417322322758899E-5</v>
      </c>
      <c r="P30" s="22">
        <v>1.4363361612212499E-2</v>
      </c>
      <c r="Q30" s="22">
        <v>4.5719999999999997E-3</v>
      </c>
      <c r="R30" s="185">
        <v>0.29527500000000001</v>
      </c>
      <c r="S30" s="23">
        <v>427540.99609375</v>
      </c>
      <c r="T30" s="185">
        <v>601.35806991756397</v>
      </c>
      <c r="U30" s="186">
        <v>605.31553009704805</v>
      </c>
      <c r="V30" s="185">
        <v>0.03</v>
      </c>
      <c r="W30" s="22">
        <v>230050.754308426</v>
      </c>
      <c r="X30" s="185">
        <v>2.4187362497839902E-2</v>
      </c>
      <c r="Y30" s="185">
        <v>6.4299225721843003</v>
      </c>
      <c r="Z30" s="185">
        <v>6.4299226083853203</v>
      </c>
      <c r="AA30" s="185">
        <v>-3.6201019959492E-8</v>
      </c>
      <c r="AB30" s="185">
        <v>1.22134179005848E-5</v>
      </c>
      <c r="AC30" s="185">
        <v>613.443270036478</v>
      </c>
      <c r="AD30" s="185">
        <v>6324.7436715753302</v>
      </c>
      <c r="AE30" s="185">
        <v>605.31553009704805</v>
      </c>
      <c r="AF30" s="25">
        <v>0</v>
      </c>
      <c r="AG30" s="185">
        <v>1.2219500025505099E-5</v>
      </c>
      <c r="AH30" s="185">
        <v>63.899933746575996</v>
      </c>
      <c r="AI30" s="185">
        <v>0.31978394883439198</v>
      </c>
      <c r="AJ30" s="185">
        <v>33.808051380633501</v>
      </c>
      <c r="AK30" s="185">
        <v>0.31279641045284501</v>
      </c>
      <c r="AL30" s="185">
        <v>1.1293680422758501</v>
      </c>
      <c r="AM30" s="185">
        <v>608.62110606567501</v>
      </c>
      <c r="AN30" s="185">
        <v>8.7766238721087601E-11</v>
      </c>
      <c r="AO30" s="185">
        <v>6.0821249203349503E-9</v>
      </c>
      <c r="AP30" s="185">
        <v>3.8385858445605598</v>
      </c>
      <c r="AQ30" s="185">
        <v>3.7008352628581902E-5</v>
      </c>
      <c r="AR30" s="185">
        <v>6.11279107521274E-6</v>
      </c>
      <c r="AS30" s="185">
        <v>16.912439487582599</v>
      </c>
      <c r="AT30" s="185">
        <v>11.0902470776026</v>
      </c>
      <c r="AU30" s="185">
        <v>3.5464830040248398</v>
      </c>
      <c r="AV30" s="185">
        <v>0.29210284053572799</v>
      </c>
      <c r="AW30" s="185">
        <v>7.3428458521871496E-3</v>
      </c>
      <c r="AX30" s="185">
        <v>0.29210283270098703</v>
      </c>
      <c r="AY30" s="185">
        <v>7.83474057852729E-9</v>
      </c>
      <c r="AZ30" s="185">
        <v>1080577.4158407301</v>
      </c>
      <c r="BA30" s="185">
        <v>9.6411423704446399E-6</v>
      </c>
      <c r="BB30" s="23">
        <v>425960.97451734397</v>
      </c>
      <c r="BC30" s="23">
        <v>-1580.02157640568</v>
      </c>
      <c r="BD30" s="67">
        <v>-0.36956025055880598</v>
      </c>
      <c r="BE30" s="23">
        <v>2318925</v>
      </c>
      <c r="BF30" s="185">
        <v>0.18368898283357299</v>
      </c>
      <c r="BG30" s="185">
        <v>1</v>
      </c>
      <c r="BH30" s="185">
        <v>0.105</v>
      </c>
      <c r="BI30" s="185">
        <v>4.5999999999999999E-2</v>
      </c>
      <c r="BJ30" s="185">
        <v>5625</v>
      </c>
      <c r="BK30" s="185">
        <v>1</v>
      </c>
      <c r="BL30" s="185">
        <v>7.2630361481990304</v>
      </c>
      <c r="BM30" s="185">
        <v>0.42596097451734399</v>
      </c>
      <c r="BN30" s="185">
        <v>7.2630361481990304</v>
      </c>
      <c r="BO30" s="185">
        <v>1</v>
      </c>
      <c r="BP30" s="185">
        <v>1071.70880223412</v>
      </c>
      <c r="BQ30" s="185">
        <v>1</v>
      </c>
      <c r="BR30" s="185">
        <v>0.29527500000000001</v>
      </c>
    </row>
    <row r="31" spans="1:70">
      <c r="A31" s="20" t="s">
        <v>633</v>
      </c>
      <c r="B31" s="185">
        <v>13789520</v>
      </c>
      <c r="C31" s="185">
        <v>608.621106065763</v>
      </c>
      <c r="D31" s="185">
        <v>85.147893581579396</v>
      </c>
      <c r="E31" s="185">
        <v>624.86627494838604</v>
      </c>
      <c r="F31" s="185">
        <v>2643264.3898665099</v>
      </c>
      <c r="G31" s="185">
        <v>1562686.9740257801</v>
      </c>
      <c r="H31" s="185">
        <v>2.2019594042733499E-5</v>
      </c>
      <c r="I31" s="185">
        <v>7.2223252690249804E-5</v>
      </c>
      <c r="J31" s="185">
        <v>0.49112124879375701</v>
      </c>
      <c r="K31" s="185">
        <v>7679.7516396704104</v>
      </c>
      <c r="L31" s="185">
        <v>6.5036382888884496E-3</v>
      </c>
      <c r="M31" s="185">
        <v>30</v>
      </c>
      <c r="N31" s="185">
        <v>3674.76</v>
      </c>
      <c r="O31" s="22">
        <v>1.6417322322758899E-5</v>
      </c>
      <c r="P31" s="22">
        <v>1.4363361612212499E-2</v>
      </c>
      <c r="Q31" s="22">
        <v>4.5719999999999997E-3</v>
      </c>
      <c r="R31" s="185">
        <v>0.29527500000000001</v>
      </c>
      <c r="S31" s="23">
        <v>464228.25140625</v>
      </c>
      <c r="T31" s="185">
        <v>600.78000150085597</v>
      </c>
      <c r="U31" s="186">
        <v>605.02948217711298</v>
      </c>
      <c r="V31" s="185">
        <v>0.03</v>
      </c>
      <c r="W31" s="22">
        <v>232625.94931934099</v>
      </c>
      <c r="X31" s="185">
        <v>2.4078453622407601E-2</v>
      </c>
      <c r="Y31" s="185">
        <v>6.4444477070153798</v>
      </c>
      <c r="Z31" s="185">
        <v>6.4444477301210199</v>
      </c>
      <c r="AA31" s="185">
        <v>-2.31056374033756E-8</v>
      </c>
      <c r="AB31" s="185">
        <v>1.19985328575276E-5</v>
      </c>
      <c r="AC31" s="185">
        <v>613.83118294897804</v>
      </c>
      <c r="AD31" s="185">
        <v>6381.1281323843996</v>
      </c>
      <c r="AE31" s="185">
        <v>605.02948231542405</v>
      </c>
      <c r="AF31" s="25">
        <v>1.3831174783263099E-7</v>
      </c>
      <c r="AG31" s="185">
        <v>1.20050540775983E-5</v>
      </c>
      <c r="AH31" s="185">
        <v>65.044335331130398</v>
      </c>
      <c r="AI31" s="185">
        <v>0.32263479093435898</v>
      </c>
      <c r="AJ31" s="185">
        <v>33.510843528153401</v>
      </c>
      <c r="AK31" s="185">
        <v>0.33844354499142298</v>
      </c>
      <c r="AL31" s="185">
        <v>1.1293680422758501</v>
      </c>
      <c r="AM31" s="185">
        <v>608.62110606557599</v>
      </c>
      <c r="AN31" s="185">
        <v>1.8678747437661501E-10</v>
      </c>
      <c r="AO31" s="185">
        <v>6.5212200706757499E-9</v>
      </c>
      <c r="AP31" s="185">
        <v>3.8572124405357799</v>
      </c>
      <c r="AQ31" s="185">
        <v>3.6651786729390698E-5</v>
      </c>
      <c r="AR31" s="185">
        <v>6.0057876488344997E-6</v>
      </c>
      <c r="AS31" s="185">
        <v>16.764523413431601</v>
      </c>
      <c r="AT31" s="185">
        <v>11.046324760210499</v>
      </c>
      <c r="AU31" s="185">
        <v>3.5639286796035501</v>
      </c>
      <c r="AV31" s="185">
        <v>0.29328376093223402</v>
      </c>
      <c r="AW31" s="185">
        <v>7.2136545185283096E-3</v>
      </c>
      <c r="AX31" s="185">
        <v>0.29328375183466898</v>
      </c>
      <c r="AY31" s="185">
        <v>9.0975643685098395E-9</v>
      </c>
      <c r="AZ31" s="185">
        <v>1080577.4158407301</v>
      </c>
      <c r="BA31" s="185">
        <v>9.5021436579986793E-6</v>
      </c>
      <c r="BB31" s="23">
        <v>463393.81911891903</v>
      </c>
      <c r="BC31" s="23">
        <v>-834.43228733050603</v>
      </c>
      <c r="BD31" s="67">
        <v>-0.179746123766235</v>
      </c>
      <c r="BE31" s="23">
        <v>2353630</v>
      </c>
      <c r="BF31" s="185">
        <v>0.19688473511933499</v>
      </c>
      <c r="BG31" s="185">
        <v>1</v>
      </c>
      <c r="BH31" s="185">
        <v>0.10199999999999999</v>
      </c>
      <c r="BI31" s="185">
        <v>4.5999999999999999E-2</v>
      </c>
      <c r="BJ31" s="185">
        <v>5625</v>
      </c>
      <c r="BK31" s="185">
        <v>1</v>
      </c>
      <c r="BL31" s="185">
        <v>7.8411045649070301</v>
      </c>
      <c r="BM31" s="185">
        <v>0.46339381911891903</v>
      </c>
      <c r="BN31" s="185">
        <v>7.8411045649070301</v>
      </c>
      <c r="BO31" s="185">
        <v>1</v>
      </c>
      <c r="BP31" s="185">
        <v>1034.1945556052401</v>
      </c>
      <c r="BQ31" s="185">
        <v>1</v>
      </c>
      <c r="BR31" s="185">
        <v>0.29527500000000001</v>
      </c>
    </row>
    <row r="32" spans="1:70">
      <c r="A32" s="20" t="s">
        <v>634</v>
      </c>
      <c r="B32" s="185">
        <v>13789520</v>
      </c>
      <c r="C32" s="185">
        <v>608.621106065763</v>
      </c>
      <c r="D32" s="185">
        <v>85.147893581579396</v>
      </c>
      <c r="E32" s="185">
        <v>624.86627494838604</v>
      </c>
      <c r="F32" s="185">
        <v>2643264.3898665099</v>
      </c>
      <c r="G32" s="185">
        <v>1562686.9740257801</v>
      </c>
      <c r="H32" s="185">
        <v>2.2019594042733499E-5</v>
      </c>
      <c r="I32" s="185">
        <v>7.2223252690249804E-5</v>
      </c>
      <c r="J32" s="185">
        <v>0.49112124879375701</v>
      </c>
      <c r="K32" s="185">
        <v>7679.7516396704104</v>
      </c>
      <c r="L32" s="185">
        <v>6.5036382888884496E-3</v>
      </c>
      <c r="M32" s="185">
        <v>31</v>
      </c>
      <c r="N32" s="185">
        <v>3715.44</v>
      </c>
      <c r="O32" s="22">
        <v>1.6417322322758899E-5</v>
      </c>
      <c r="P32" s="22">
        <v>1.4363361612212499E-2</v>
      </c>
      <c r="Q32" s="22">
        <v>4.5719999999999997E-3</v>
      </c>
      <c r="R32" s="185">
        <v>0.29527500000000001</v>
      </c>
      <c r="S32" s="23">
        <v>654733.52734375</v>
      </c>
      <c r="T32" s="185">
        <v>597.50931537045801</v>
      </c>
      <c r="U32" s="186">
        <v>603.43703427204002</v>
      </c>
      <c r="V32" s="185">
        <v>0.03</v>
      </c>
      <c r="W32" s="22">
        <v>235201.14433025601</v>
      </c>
      <c r="X32" s="185">
        <v>2.39714582232173E-2</v>
      </c>
      <c r="Y32" s="185">
        <v>6.4588139283871202</v>
      </c>
      <c r="Z32" s="185">
        <v>6.4588139413719903</v>
      </c>
      <c r="AA32" s="185">
        <v>-1.29848691798884E-8</v>
      </c>
      <c r="AB32" s="185">
        <v>1.1789618163145301E-5</v>
      </c>
      <c r="AC32" s="185">
        <v>616.10015770344296</v>
      </c>
      <c r="AD32" s="185">
        <v>6437.4173781273103</v>
      </c>
      <c r="AE32" s="185">
        <v>603.43703443304196</v>
      </c>
      <c r="AF32" s="25">
        <v>1.61001480591949E-7</v>
      </c>
      <c r="AG32" s="185">
        <v>1.1798717858672001E-5</v>
      </c>
      <c r="AH32" s="185">
        <v>66.196935631578299</v>
      </c>
      <c r="AI32" s="185">
        <v>0.32548081888668101</v>
      </c>
      <c r="AJ32" s="185">
        <v>33.225403054696599</v>
      </c>
      <c r="AK32" s="185">
        <v>0.48651068356414401</v>
      </c>
      <c r="AL32" s="185">
        <v>1.1293680422758501</v>
      </c>
      <c r="AM32" s="185">
        <v>608.62110606527096</v>
      </c>
      <c r="AN32" s="185">
        <v>4.9169557314598902E-10</v>
      </c>
      <c r="AO32" s="185">
        <v>9.0996955267561306E-9</v>
      </c>
      <c r="AP32" s="185">
        <v>3.8762352113424998</v>
      </c>
      <c r="AQ32" s="185">
        <v>3.6292929391007497E-5</v>
      </c>
      <c r="AR32" s="185">
        <v>5.9039087770993996E-6</v>
      </c>
      <c r="AS32" s="185">
        <v>16.625513981005302</v>
      </c>
      <c r="AT32" s="185">
        <v>11.0046925110736</v>
      </c>
      <c r="AU32" s="185">
        <v>3.5818163301003501</v>
      </c>
      <c r="AV32" s="185">
        <v>0.29441888124214999</v>
      </c>
      <c r="AW32" s="185">
        <v>7.08805262644591E-3</v>
      </c>
      <c r="AX32" s="185">
        <v>0.29441887075627998</v>
      </c>
      <c r="AY32" s="185">
        <v>1.04858702831834E-8</v>
      </c>
      <c r="AZ32" s="185">
        <v>1080577.4158407301</v>
      </c>
      <c r="BA32" s="185">
        <v>9.3629326942824397E-6</v>
      </c>
      <c r="BB32" s="23">
        <v>656232.79750369396</v>
      </c>
      <c r="BC32" s="23">
        <v>1499.2701599438401</v>
      </c>
      <c r="BD32" s="67">
        <v>0.22898936702178299</v>
      </c>
      <c r="BE32" s="23">
        <v>2539775</v>
      </c>
      <c r="BF32" s="185">
        <v>0.258382257288025</v>
      </c>
      <c r="BG32" s="185">
        <v>1</v>
      </c>
      <c r="BH32" s="185">
        <v>9.1999999999999998E-2</v>
      </c>
      <c r="BI32" s="185">
        <v>4.5999999999999999E-2</v>
      </c>
      <c r="BJ32" s="185">
        <v>5625</v>
      </c>
      <c r="BK32" s="185">
        <v>1</v>
      </c>
      <c r="BL32" s="185">
        <v>11.111790695305</v>
      </c>
      <c r="BM32" s="185">
        <v>0.65623279750369401</v>
      </c>
      <c r="BN32" s="185">
        <v>11.111790695305</v>
      </c>
      <c r="BO32" s="185">
        <v>1</v>
      </c>
      <c r="BP32" s="185">
        <v>834.52863683186695</v>
      </c>
      <c r="BQ32" s="185">
        <v>1</v>
      </c>
      <c r="BR32" s="185">
        <v>0.29527500000000001</v>
      </c>
    </row>
    <row r="33" spans="1:70">
      <c r="A33" s="20" t="s">
        <v>635</v>
      </c>
      <c r="B33" s="185">
        <v>13789520</v>
      </c>
      <c r="C33" s="185">
        <v>608.621106065763</v>
      </c>
      <c r="D33" s="185">
        <v>85.147893581579396</v>
      </c>
      <c r="E33" s="185">
        <v>624.86627494838604</v>
      </c>
      <c r="F33" s="185">
        <v>2643264.3898665099</v>
      </c>
      <c r="G33" s="185">
        <v>1562686.9740257801</v>
      </c>
      <c r="H33" s="185">
        <v>2.2019594042733499E-5</v>
      </c>
      <c r="I33" s="185">
        <v>7.2223252690249804E-5</v>
      </c>
      <c r="J33" s="185">
        <v>0.49112124879375701</v>
      </c>
      <c r="K33" s="185">
        <v>7679.7516396704104</v>
      </c>
      <c r="L33" s="185">
        <v>6.5036382888884496E-3</v>
      </c>
      <c r="M33" s="185">
        <v>32</v>
      </c>
      <c r="N33" s="185">
        <v>3905.28</v>
      </c>
      <c r="O33" s="22">
        <v>1.6417322322758899E-5</v>
      </c>
      <c r="P33" s="22">
        <v>1.4363361612212499E-2</v>
      </c>
      <c r="Q33" s="22">
        <v>4.5719999999999997E-3</v>
      </c>
      <c r="R33" s="185">
        <v>0.29527500000000001</v>
      </c>
      <c r="S33" s="23">
        <v>772462.47078125004</v>
      </c>
      <c r="T33" s="185">
        <v>595.90081561821296</v>
      </c>
      <c r="U33" s="186">
        <v>602.55444312752195</v>
      </c>
      <c r="V33" s="185">
        <v>0.03</v>
      </c>
      <c r="W33" s="22">
        <v>247218.72104785999</v>
      </c>
      <c r="X33" s="185">
        <v>2.3495887988577199E-2</v>
      </c>
      <c r="Y33" s="185">
        <v>6.5238515246960702</v>
      </c>
      <c r="Z33" s="185">
        <v>6.5238515441796503</v>
      </c>
      <c r="AA33" s="185">
        <v>-1.9483579194456999E-8</v>
      </c>
      <c r="AB33" s="185">
        <v>1.08872571369839E-5</v>
      </c>
      <c r="AC33" s="185">
        <v>617.15752754693005</v>
      </c>
      <c r="AD33" s="185">
        <v>6698.8815359861901</v>
      </c>
      <c r="AE33" s="185">
        <v>602.55444329909699</v>
      </c>
      <c r="AF33" s="25">
        <v>1.7157526599476101E-7</v>
      </c>
      <c r="AG33" s="185">
        <v>1.0897372180265E-5</v>
      </c>
      <c r="AH33" s="185">
        <v>71.683490602557896</v>
      </c>
      <c r="AI33" s="185">
        <v>0.33870064963722002</v>
      </c>
      <c r="AJ33" s="185">
        <v>31.933598114237299</v>
      </c>
      <c r="AK33" s="185">
        <v>0.55889671108969097</v>
      </c>
      <c r="AL33" s="185">
        <v>1.1293680422758501</v>
      </c>
      <c r="AM33" s="185">
        <v>608.62110606555802</v>
      </c>
      <c r="AN33" s="185">
        <v>2.0463630789890901E-10</v>
      </c>
      <c r="AO33" s="185">
        <v>1.0115043281099499E-8</v>
      </c>
      <c r="AP33" s="185">
        <v>3.9602796622532099</v>
      </c>
      <c r="AQ33" s="185">
        <v>3.4768868498655497E-5</v>
      </c>
      <c r="AR33" s="185">
        <v>5.4537436117730301E-6</v>
      </c>
      <c r="AS33" s="185">
        <v>15.981619590073899</v>
      </c>
      <c r="AT33" s="185">
        <v>10.807196431354599</v>
      </c>
      <c r="AU33" s="185">
        <v>3.6604044520568402</v>
      </c>
      <c r="AV33" s="185">
        <v>0.29987521019636998</v>
      </c>
      <c r="AW33" s="185">
        <v>6.5455429070489001E-3</v>
      </c>
      <c r="AX33" s="185">
        <v>0.29987519205310498</v>
      </c>
      <c r="AY33" s="185">
        <v>1.8143265001491199E-8</v>
      </c>
      <c r="AZ33" s="185">
        <v>1080577.4158407301</v>
      </c>
      <c r="BA33" s="185">
        <v>8.7793972809671893E-6</v>
      </c>
      <c r="BB33" s="23">
        <v>777939.84439499001</v>
      </c>
      <c r="BC33" s="23">
        <v>5477.3736137396199</v>
      </c>
      <c r="BD33" s="67">
        <v>0.70907957615079198</v>
      </c>
      <c r="BE33" s="23">
        <v>2520845</v>
      </c>
      <c r="BF33" s="185">
        <v>0.30860280754865499</v>
      </c>
      <c r="BG33" s="185">
        <v>1</v>
      </c>
      <c r="BH33" s="185">
        <v>7.3999999999999996E-2</v>
      </c>
      <c r="BI33" s="185">
        <v>4.5999999999999999E-2</v>
      </c>
      <c r="BJ33" s="185">
        <v>5625</v>
      </c>
      <c r="BK33" s="185">
        <v>1</v>
      </c>
      <c r="BL33" s="185">
        <v>12.720290447549999</v>
      </c>
      <c r="BM33" s="185">
        <v>0.77793984439498998</v>
      </c>
      <c r="BN33" s="185">
        <v>12.720290447549999</v>
      </c>
      <c r="BO33" s="185">
        <v>1</v>
      </c>
      <c r="BP33" s="185">
        <v>744.182553266029</v>
      </c>
      <c r="BQ33" s="185">
        <v>1</v>
      </c>
      <c r="BR33" s="185">
        <v>0.29527500000000001</v>
      </c>
    </row>
    <row r="34" spans="1:70">
      <c r="A34" s="20" t="s">
        <v>636</v>
      </c>
      <c r="B34" s="185">
        <v>13789520</v>
      </c>
      <c r="C34" s="185">
        <v>608.621106065763</v>
      </c>
      <c r="D34" s="185">
        <v>85.147893581579396</v>
      </c>
      <c r="E34" s="185">
        <v>624.86627494838604</v>
      </c>
      <c r="F34" s="185">
        <v>2643264.3898665099</v>
      </c>
      <c r="G34" s="185">
        <v>1562686.9740257801</v>
      </c>
      <c r="H34" s="185">
        <v>2.2019594042733499E-5</v>
      </c>
      <c r="I34" s="185">
        <v>7.2223252690249804E-5</v>
      </c>
      <c r="J34" s="185">
        <v>0.49112124879375701</v>
      </c>
      <c r="K34" s="185">
        <v>7679.7516396704104</v>
      </c>
      <c r="L34" s="185">
        <v>6.5036382888884496E-3</v>
      </c>
      <c r="M34" s="185">
        <v>33</v>
      </c>
      <c r="N34" s="185">
        <v>3945.96</v>
      </c>
      <c r="O34" s="22">
        <v>1.6417322322758899E-5</v>
      </c>
      <c r="P34" s="22">
        <v>1.4363361612212499E-2</v>
      </c>
      <c r="Q34" s="22">
        <v>4.5719999999999997E-3</v>
      </c>
      <c r="R34" s="185">
        <v>0.29527500000000001</v>
      </c>
      <c r="S34" s="23">
        <v>811944.37610624998</v>
      </c>
      <c r="T34" s="185">
        <v>595.32250153328698</v>
      </c>
      <c r="U34" s="186">
        <v>602.24410749732704</v>
      </c>
      <c r="V34" s="185">
        <v>0.03</v>
      </c>
      <c r="W34" s="22">
        <v>249793.916058776</v>
      </c>
      <c r="X34" s="185">
        <v>2.33987578413094E-2</v>
      </c>
      <c r="Y34" s="185">
        <v>6.5373780210311701</v>
      </c>
      <c r="Z34" s="185">
        <v>6.5373780397205703</v>
      </c>
      <c r="AA34" s="185">
        <v>-1.86894002496274E-8</v>
      </c>
      <c r="AB34" s="185">
        <v>1.07082015798802E-5</v>
      </c>
      <c r="AC34" s="185">
        <v>617.54803485522905</v>
      </c>
      <c r="AD34" s="185">
        <v>6754.6565066327103</v>
      </c>
      <c r="AE34" s="185">
        <v>602.24410749732704</v>
      </c>
      <c r="AF34" s="25">
        <v>0</v>
      </c>
      <c r="AG34" s="185">
        <v>1.0718685651585201E-5</v>
      </c>
      <c r="AH34" s="185">
        <v>72.882135141440102</v>
      </c>
      <c r="AI34" s="185">
        <v>0.34152067544152698</v>
      </c>
      <c r="AJ34" s="185">
        <v>31.671495966330301</v>
      </c>
      <c r="AK34" s="185">
        <v>0.58525350894473704</v>
      </c>
      <c r="AL34" s="185">
        <v>1.1293680422758501</v>
      </c>
      <c r="AM34" s="185">
        <v>608.62110606567796</v>
      </c>
      <c r="AN34" s="185">
        <v>8.5151441453490406E-11</v>
      </c>
      <c r="AO34" s="185">
        <v>1.04840717049987E-8</v>
      </c>
      <c r="AP34" s="185">
        <v>3.9779236024468698</v>
      </c>
      <c r="AQ34" s="185">
        <v>3.4461120332625497E-5</v>
      </c>
      <c r="AR34" s="185">
        <v>5.3645848616451201E-6</v>
      </c>
      <c r="AS34" s="185">
        <v>15.8512371133397</v>
      </c>
      <c r="AT34" s="185">
        <v>10.7662377429613</v>
      </c>
      <c r="AU34" s="185">
        <v>3.6768927859401899</v>
      </c>
      <c r="AV34" s="185">
        <v>0.30103081650667701</v>
      </c>
      <c r="AW34" s="185">
        <v>6.43789266814842E-3</v>
      </c>
      <c r="AX34" s="185">
        <v>0.30103079644063901</v>
      </c>
      <c r="AY34" s="185">
        <v>2.0066038053378999E-8</v>
      </c>
      <c r="AZ34" s="185">
        <v>1080577.4158407301</v>
      </c>
      <c r="BA34" s="185">
        <v>8.6630925519605395E-6</v>
      </c>
      <c r="BB34" s="23">
        <v>817146.64254005102</v>
      </c>
      <c r="BC34" s="23">
        <v>5202.2664338007999</v>
      </c>
      <c r="BD34" s="67">
        <v>0.64071709674851396</v>
      </c>
      <c r="BE34" s="23">
        <v>2650200</v>
      </c>
      <c r="BF34" s="185">
        <v>0.308333953112992</v>
      </c>
      <c r="BG34" s="185">
        <v>1</v>
      </c>
      <c r="BH34" s="185">
        <v>7.5999999999999998E-2</v>
      </c>
      <c r="BI34" s="185">
        <v>4.5999999999999999E-2</v>
      </c>
      <c r="BJ34" s="185">
        <v>5625</v>
      </c>
      <c r="BK34" s="185">
        <v>1</v>
      </c>
      <c r="BL34" s="185">
        <v>13.298604532476</v>
      </c>
      <c r="BM34" s="185">
        <v>0.81714664254005098</v>
      </c>
      <c r="BN34" s="185">
        <v>13.298604532476</v>
      </c>
      <c r="BO34" s="185">
        <v>1</v>
      </c>
      <c r="BP34" s="185">
        <v>712.96451991311005</v>
      </c>
      <c r="BQ34" s="185">
        <v>1</v>
      </c>
      <c r="BR34" s="185">
        <v>0.29527500000000001</v>
      </c>
    </row>
    <row r="35" spans="1:70">
      <c r="A35" s="20" t="s">
        <v>637</v>
      </c>
      <c r="B35" s="185">
        <v>13789520</v>
      </c>
      <c r="C35" s="185">
        <v>608.621106065763</v>
      </c>
      <c r="D35" s="185">
        <v>85.147893581579396</v>
      </c>
      <c r="E35" s="185">
        <v>624.86627494838604</v>
      </c>
      <c r="F35" s="185">
        <v>2643264.3898665099</v>
      </c>
      <c r="G35" s="185">
        <v>1562686.9740257801</v>
      </c>
      <c r="H35" s="185">
        <v>2.2019594042733499E-5</v>
      </c>
      <c r="I35" s="185">
        <v>7.2223252690249804E-5</v>
      </c>
      <c r="J35" s="185">
        <v>0.49112124879375701</v>
      </c>
      <c r="K35" s="185">
        <v>7679.7516396704104</v>
      </c>
      <c r="L35" s="185">
        <v>6.5036382888884496E-3</v>
      </c>
      <c r="M35" s="185">
        <v>34</v>
      </c>
      <c r="N35" s="185">
        <v>3986.64</v>
      </c>
      <c r="O35" s="22">
        <v>1.6417322322758899E-5</v>
      </c>
      <c r="P35" s="22">
        <v>1.4363361612212499E-2</v>
      </c>
      <c r="Q35" s="22">
        <v>4.5719999999999997E-3</v>
      </c>
      <c r="R35" s="185">
        <v>0.29527500000000001</v>
      </c>
      <c r="S35" s="23">
        <v>849852.18359375</v>
      </c>
      <c r="T35" s="185">
        <v>594.77734103104399</v>
      </c>
      <c r="U35" s="186">
        <v>601.94817466999802</v>
      </c>
      <c r="V35" s="185">
        <v>0.03</v>
      </c>
      <c r="W35" s="22">
        <v>252369.11106969099</v>
      </c>
      <c r="X35" s="185">
        <v>2.3303212557601299E-2</v>
      </c>
      <c r="Y35" s="185">
        <v>6.5507662330680096</v>
      </c>
      <c r="Z35" s="185">
        <v>6.5507662492108496</v>
      </c>
      <c r="AA35" s="185">
        <v>-1.6142836400945301E-8</v>
      </c>
      <c r="AB35" s="185">
        <v>1.05337949832357E-5</v>
      </c>
      <c r="AC35" s="185">
        <v>617.91482145455302</v>
      </c>
      <c r="AD35" s="185">
        <v>6810.3449066225603</v>
      </c>
      <c r="AE35" s="185">
        <v>601.94817484914597</v>
      </c>
      <c r="AF35" s="25">
        <v>1.79148059942236E-7</v>
      </c>
      <c r="AG35" s="185">
        <v>1.05446253216269E-5</v>
      </c>
      <c r="AH35" s="185">
        <v>74.088834642088898</v>
      </c>
      <c r="AI35" s="185">
        <v>0.34433632416624199</v>
      </c>
      <c r="AJ35" s="185">
        <v>31.4140574590485</v>
      </c>
      <c r="AK35" s="185">
        <v>0.61011635631745198</v>
      </c>
      <c r="AL35" s="185">
        <v>1.1293680422758501</v>
      </c>
      <c r="AM35" s="185">
        <v>608.62110606574799</v>
      </c>
      <c r="AN35" s="185">
        <v>1.50066625792533E-11</v>
      </c>
      <c r="AO35" s="185">
        <v>1.08303383911925E-8</v>
      </c>
      <c r="AP35" s="185">
        <v>3.9954226171268399</v>
      </c>
      <c r="AQ35" s="185">
        <v>3.4159918116569698E-5</v>
      </c>
      <c r="AR35" s="185">
        <v>5.2777278300090402E-6</v>
      </c>
      <c r="AS35" s="185">
        <v>15.7231613497997</v>
      </c>
      <c r="AT35" s="185">
        <v>10.7256743522963</v>
      </c>
      <c r="AU35" s="185">
        <v>3.6932392806738399</v>
      </c>
      <c r="AV35" s="185">
        <v>0.302183336452997</v>
      </c>
      <c r="AW35" s="185">
        <v>6.33303743718934E-3</v>
      </c>
      <c r="AX35" s="185">
        <v>0.30218331436871998</v>
      </c>
      <c r="AY35" s="185">
        <v>2.2084277240264098E-8</v>
      </c>
      <c r="AZ35" s="185">
        <v>1080577.4158407301</v>
      </c>
      <c r="BA35" s="185">
        <v>8.5497634142979594E-6</v>
      </c>
      <c r="BB35" s="23">
        <v>855324.47840467596</v>
      </c>
      <c r="BC35" s="23">
        <v>5472.2948109257304</v>
      </c>
      <c r="BD35" s="67">
        <v>0.64391136677265004</v>
      </c>
      <c r="BE35" s="23">
        <v>2681750</v>
      </c>
      <c r="BF35" s="185">
        <v>0.318942659981235</v>
      </c>
      <c r="BG35" s="185">
        <v>1</v>
      </c>
      <c r="BH35" s="185">
        <v>7.2999999999999995E-2</v>
      </c>
      <c r="BI35" s="185">
        <v>4.5999999999999999E-2</v>
      </c>
      <c r="BJ35" s="185">
        <v>5625</v>
      </c>
      <c r="BK35" s="185">
        <v>1</v>
      </c>
      <c r="BL35" s="185">
        <v>13.843765034719</v>
      </c>
      <c r="BM35" s="185">
        <v>0.85532447840467596</v>
      </c>
      <c r="BN35" s="185">
        <v>13.843765034719</v>
      </c>
      <c r="BO35" s="185">
        <v>1</v>
      </c>
      <c r="BP35" s="185">
        <v>684.14862755898798</v>
      </c>
      <c r="BQ35" s="185">
        <v>1</v>
      </c>
      <c r="BR35" s="185">
        <v>0.29527500000000001</v>
      </c>
    </row>
    <row r="36" spans="1:70">
      <c r="A36" s="20" t="s">
        <v>638</v>
      </c>
      <c r="B36" s="185">
        <v>13789520</v>
      </c>
      <c r="C36" s="185">
        <v>608.621106065763</v>
      </c>
      <c r="D36" s="185">
        <v>85.147893581579396</v>
      </c>
      <c r="E36" s="185">
        <v>624.86627494838604</v>
      </c>
      <c r="F36" s="185">
        <v>2643264.3898665099</v>
      </c>
      <c r="G36" s="185">
        <v>1562686.9740257801</v>
      </c>
      <c r="H36" s="185">
        <v>2.2019594042733499E-5</v>
      </c>
      <c r="I36" s="185">
        <v>7.2223252690249804E-5</v>
      </c>
      <c r="J36" s="185">
        <v>0.49112124879375701</v>
      </c>
      <c r="K36" s="185">
        <v>7679.7516396704104</v>
      </c>
      <c r="L36" s="185">
        <v>6.5036382888884496E-3</v>
      </c>
      <c r="M36" s="185">
        <v>35</v>
      </c>
      <c r="N36" s="185">
        <v>4013.76</v>
      </c>
      <c r="O36" s="22">
        <v>1.6417322322758899E-5</v>
      </c>
      <c r="P36" s="22">
        <v>1.4363361612212499E-2</v>
      </c>
      <c r="Q36" s="22">
        <v>4.5719999999999997E-3</v>
      </c>
      <c r="R36" s="185">
        <v>0.29527500000000001</v>
      </c>
      <c r="S36" s="23">
        <v>660826.54695624998</v>
      </c>
      <c r="T36" s="185">
        <v>598.039459378179</v>
      </c>
      <c r="U36" s="186">
        <v>603.57766853252497</v>
      </c>
      <c r="V36" s="185">
        <v>0.03</v>
      </c>
      <c r="W36" s="22">
        <v>254085.90774363399</v>
      </c>
      <c r="X36" s="185">
        <v>2.32403751947017E-2</v>
      </c>
      <c r="Y36" s="185">
        <v>6.5596162409472196</v>
      </c>
      <c r="Z36" s="185">
        <v>6.5596162549430597</v>
      </c>
      <c r="AA36" s="185">
        <v>-1.3995842707004199E-8</v>
      </c>
      <c r="AB36" s="185">
        <v>1.04200250191068E-5</v>
      </c>
      <c r="AC36" s="185">
        <v>615.62105504492501</v>
      </c>
      <c r="AD36" s="185">
        <v>6847.4229958732803</v>
      </c>
      <c r="AE36" s="185">
        <v>603.577668688735</v>
      </c>
      <c r="AF36" s="25">
        <v>1.56210489876685E-7</v>
      </c>
      <c r="AG36" s="185">
        <v>1.0428384738007801E-5</v>
      </c>
      <c r="AH36" s="185">
        <v>74.897765910883805</v>
      </c>
      <c r="AI36" s="185">
        <v>0.34621102113603702</v>
      </c>
      <c r="AJ36" s="185">
        <v>31.236903527930298</v>
      </c>
      <c r="AK36" s="185">
        <v>0.45996146761213302</v>
      </c>
      <c r="AL36" s="185">
        <v>1.1293680422758501</v>
      </c>
      <c r="AM36" s="185">
        <v>608.62110606566102</v>
      </c>
      <c r="AN36" s="185">
        <v>1.01636032923125E-10</v>
      </c>
      <c r="AO36" s="185">
        <v>8.35971890101053E-9</v>
      </c>
      <c r="AP36" s="185">
        <v>4.00617984200235</v>
      </c>
      <c r="AQ36" s="185">
        <v>3.3976714873880701E-5</v>
      </c>
      <c r="AR36" s="185">
        <v>5.2183722284544098E-6</v>
      </c>
      <c r="AS36" s="185">
        <v>15.6309720026882</v>
      </c>
      <c r="AT36" s="185">
        <v>10.696271653857901</v>
      </c>
      <c r="AU36" s="185">
        <v>3.7031671316305701</v>
      </c>
      <c r="AV36" s="185">
        <v>0.30301271037177502</v>
      </c>
      <c r="AW36" s="185">
        <v>6.2646376398511E-3</v>
      </c>
      <c r="AX36" s="185">
        <v>0.30301268694414901</v>
      </c>
      <c r="AY36" s="185">
        <v>2.3427625617245001E-8</v>
      </c>
      <c r="AZ36" s="185">
        <v>1080577.4158407301</v>
      </c>
      <c r="BA36" s="185">
        <v>8.4810757913700102E-6</v>
      </c>
      <c r="BB36" s="23">
        <v>665554.61968692997</v>
      </c>
      <c r="BC36" s="23">
        <v>4728.07273068011</v>
      </c>
      <c r="BD36" s="67">
        <v>0.71547863088392705</v>
      </c>
      <c r="BE36" s="23">
        <v>2501915</v>
      </c>
      <c r="BF36" s="185">
        <v>0.266018078027003</v>
      </c>
      <c r="BG36" s="185">
        <v>1</v>
      </c>
      <c r="BH36" s="185">
        <v>8.1000000000000003E-2</v>
      </c>
      <c r="BI36" s="185">
        <v>4.5999999999999999E-2</v>
      </c>
      <c r="BJ36" s="185">
        <v>5625</v>
      </c>
      <c r="BK36" s="185">
        <v>1</v>
      </c>
      <c r="BL36" s="185">
        <v>10.581646687584</v>
      </c>
      <c r="BM36" s="185">
        <v>0.66555461968692997</v>
      </c>
      <c r="BN36" s="185">
        <v>10.581646687584</v>
      </c>
      <c r="BO36" s="185">
        <v>1</v>
      </c>
      <c r="BP36" s="185">
        <v>865.43951161413804</v>
      </c>
      <c r="BQ36" s="185">
        <v>1</v>
      </c>
      <c r="BR36" s="185">
        <v>0.29527500000000001</v>
      </c>
    </row>
    <row r="37" spans="1:70">
      <c r="A37" s="20" t="s">
        <v>639</v>
      </c>
      <c r="B37" s="185">
        <v>13789520</v>
      </c>
      <c r="C37" s="185">
        <v>608.621106065763</v>
      </c>
      <c r="D37" s="185">
        <v>85.147893581579396</v>
      </c>
      <c r="E37" s="185">
        <v>624.86627494838604</v>
      </c>
      <c r="F37" s="185">
        <v>2643264.3898665099</v>
      </c>
      <c r="G37" s="185">
        <v>1562686.9740257801</v>
      </c>
      <c r="H37" s="185">
        <v>2.2019594042733499E-5</v>
      </c>
      <c r="I37" s="185">
        <v>7.2223252690249804E-5</v>
      </c>
      <c r="J37" s="185">
        <v>0.49112124879375701</v>
      </c>
      <c r="K37" s="185">
        <v>7679.7516396704104</v>
      </c>
      <c r="L37" s="185">
        <v>6.5036382888884496E-3</v>
      </c>
      <c r="M37" s="185">
        <v>36</v>
      </c>
      <c r="N37" s="185">
        <v>4068</v>
      </c>
      <c r="O37" s="22">
        <v>1.6417322322758899E-5</v>
      </c>
      <c r="P37" s="22">
        <v>1.4363361612212499E-2</v>
      </c>
      <c r="Q37" s="22">
        <v>4.5719999999999997E-3</v>
      </c>
      <c r="R37" s="185">
        <v>0.29527500000000001</v>
      </c>
      <c r="S37" s="23">
        <v>603562.89140624995</v>
      </c>
      <c r="T37" s="185">
        <v>599.09049781334397</v>
      </c>
      <c r="U37" s="186">
        <v>604.08135173488802</v>
      </c>
      <c r="V37" s="185">
        <v>0.03</v>
      </c>
      <c r="W37" s="22">
        <v>257519.501091521</v>
      </c>
      <c r="X37" s="185">
        <v>2.3116708671465602E-2</v>
      </c>
      <c r="Y37" s="185">
        <v>6.5771386945223496</v>
      </c>
      <c r="Z37" s="185">
        <v>6.5771387040627598</v>
      </c>
      <c r="AA37" s="185">
        <v>-9.5404093514161997E-9</v>
      </c>
      <c r="AB37" s="185">
        <v>1.0198277135691401E-5</v>
      </c>
      <c r="AC37" s="185">
        <v>614.879905089418</v>
      </c>
      <c r="AD37" s="185">
        <v>6921.4666881376797</v>
      </c>
      <c r="AE37" s="185">
        <v>604.08135188368703</v>
      </c>
      <c r="AF37" s="25">
        <v>1.48798903865099E-7</v>
      </c>
      <c r="AG37" s="185">
        <v>1.02057062671523E-5</v>
      </c>
      <c r="AH37" s="185">
        <v>76.526317561550002</v>
      </c>
      <c r="AI37" s="185">
        <v>0.34995472768417801</v>
      </c>
      <c r="AJ37" s="185">
        <v>30.9004619234525</v>
      </c>
      <c r="AK37" s="185">
        <v>0.411993958898832</v>
      </c>
      <c r="AL37" s="185">
        <v>1.1293680422758501</v>
      </c>
      <c r="AM37" s="185">
        <v>608.62110606571298</v>
      </c>
      <c r="AN37" s="185">
        <v>4.9794834922067802E-11</v>
      </c>
      <c r="AO37" s="185">
        <v>7.4291314608587999E-9</v>
      </c>
      <c r="AP37" s="185">
        <v>4.0287099789612997</v>
      </c>
      <c r="AQ37" s="185">
        <v>3.3597755080662001E-5</v>
      </c>
      <c r="AR37" s="185">
        <v>5.1065676993065601E-6</v>
      </c>
      <c r="AS37" s="185">
        <v>15.4614777871698</v>
      </c>
      <c r="AT37" s="185">
        <v>10.6417581318847</v>
      </c>
      <c r="AU37" s="185">
        <v>3.7241335691246</v>
      </c>
      <c r="AV37" s="185">
        <v>0.30457640983670697</v>
      </c>
      <c r="AW37" s="185">
        <v>6.1313202884575903E-3</v>
      </c>
      <c r="AX37" s="185">
        <v>0.30457638352561101</v>
      </c>
      <c r="AY37" s="185">
        <v>2.6311096523734501E-8</v>
      </c>
      <c r="AZ37" s="185">
        <v>1080577.4158407301</v>
      </c>
      <c r="BA37" s="185">
        <v>8.3395814680421008E-6</v>
      </c>
      <c r="BB37" s="23">
        <v>601501.56277781096</v>
      </c>
      <c r="BC37" s="23">
        <v>-2061.3286284388701</v>
      </c>
      <c r="BD37" s="67">
        <v>-0.34152673363270503</v>
      </c>
      <c r="BE37" s="23">
        <v>2587100</v>
      </c>
      <c r="BF37" s="185">
        <v>0.232500314165595</v>
      </c>
      <c r="BG37" s="185">
        <v>1</v>
      </c>
      <c r="BH37" s="185">
        <v>9.0999999999999998E-2</v>
      </c>
      <c r="BI37" s="185">
        <v>4.5999999999999999E-2</v>
      </c>
      <c r="BJ37" s="185">
        <v>5625</v>
      </c>
      <c r="BK37" s="185">
        <v>1</v>
      </c>
      <c r="BL37" s="185">
        <v>9.5306082524190305</v>
      </c>
      <c r="BM37" s="185">
        <v>0.60150156277781097</v>
      </c>
      <c r="BN37" s="185">
        <v>9.5306082524190305</v>
      </c>
      <c r="BO37" s="185">
        <v>1</v>
      </c>
      <c r="BP37" s="185">
        <v>928.38383346755495</v>
      </c>
      <c r="BQ37" s="185">
        <v>1</v>
      </c>
      <c r="BR37" s="185">
        <v>0.29527500000000001</v>
      </c>
    </row>
    <row r="38" spans="1:70">
      <c r="A38" s="20" t="s">
        <v>640</v>
      </c>
      <c r="B38" s="185">
        <v>13789520</v>
      </c>
      <c r="C38" s="185">
        <v>608.621106065763</v>
      </c>
      <c r="D38" s="185">
        <v>85.147893581579396</v>
      </c>
      <c r="E38" s="185">
        <v>624.86627494838604</v>
      </c>
      <c r="F38" s="185">
        <v>2643264.3898665099</v>
      </c>
      <c r="G38" s="185">
        <v>1562686.9740257801</v>
      </c>
      <c r="H38" s="185">
        <v>2.2019594042733499E-5</v>
      </c>
      <c r="I38" s="185">
        <v>7.2223252690249804E-5</v>
      </c>
      <c r="J38" s="185">
        <v>0.49112124879375701</v>
      </c>
      <c r="K38" s="185">
        <v>7679.7516396704104</v>
      </c>
      <c r="L38" s="185">
        <v>6.5036382888884496E-3</v>
      </c>
      <c r="M38" s="185">
        <v>37</v>
      </c>
      <c r="N38" s="185">
        <v>4068</v>
      </c>
      <c r="O38" s="22">
        <v>1.6417322322758899E-5</v>
      </c>
      <c r="P38" s="22">
        <v>1.4363361612212499E-2</v>
      </c>
      <c r="Q38" s="22">
        <v>4.5719999999999997E-3</v>
      </c>
      <c r="R38" s="185">
        <v>0.29527500000000001</v>
      </c>
      <c r="S38" s="23">
        <v>635394.44921875</v>
      </c>
      <c r="T38" s="185">
        <v>598.56653241397998</v>
      </c>
      <c r="U38" s="186">
        <v>603.82060108480596</v>
      </c>
      <c r="V38" s="185">
        <v>0.03</v>
      </c>
      <c r="W38" s="22">
        <v>257519.501091521</v>
      </c>
      <c r="X38" s="185">
        <v>2.3116708671465602E-2</v>
      </c>
      <c r="Y38" s="185">
        <v>6.5771386945223496</v>
      </c>
      <c r="Z38" s="185">
        <v>6.5771387040627598</v>
      </c>
      <c r="AA38" s="185">
        <v>-9.5404093514161997E-9</v>
      </c>
      <c r="AB38" s="185">
        <v>1.0198277135691401E-5</v>
      </c>
      <c r="AC38" s="185">
        <v>615.23948936378099</v>
      </c>
      <c r="AD38" s="185">
        <v>6921.4666881376797</v>
      </c>
      <c r="AE38" s="185">
        <v>603.82060108480596</v>
      </c>
      <c r="AF38" s="25">
        <v>0</v>
      </c>
      <c r="AG38" s="185">
        <v>1.02060857947484E-5</v>
      </c>
      <c r="AH38" s="185">
        <v>76.526317561550002</v>
      </c>
      <c r="AI38" s="185">
        <v>0.34995472768417801</v>
      </c>
      <c r="AJ38" s="185">
        <v>30.9016110431435</v>
      </c>
      <c r="AK38" s="185">
        <v>0.43566141673326703</v>
      </c>
      <c r="AL38" s="185">
        <v>1.1293680422758501</v>
      </c>
      <c r="AM38" s="185">
        <v>608.62110606571002</v>
      </c>
      <c r="AN38" s="185">
        <v>5.2978066378273102E-11</v>
      </c>
      <c r="AO38" s="185">
        <v>7.8086590569700806E-9</v>
      </c>
      <c r="AP38" s="185">
        <v>4.0288308798668302</v>
      </c>
      <c r="AQ38" s="185">
        <v>3.3595738645529398E-5</v>
      </c>
      <c r="AR38" s="185">
        <v>5.1069472269026696E-6</v>
      </c>
      <c r="AS38" s="185">
        <v>15.462626906860899</v>
      </c>
      <c r="AT38" s="185">
        <v>10.6421297254047</v>
      </c>
      <c r="AU38" s="185">
        <v>3.7242636100336899</v>
      </c>
      <c r="AV38" s="185">
        <v>0.30456726983313698</v>
      </c>
      <c r="AW38" s="185">
        <v>6.1313202884575903E-3</v>
      </c>
      <c r="AX38" s="185">
        <v>0.30456724351411202</v>
      </c>
      <c r="AY38" s="185">
        <v>2.6319025681065299E-8</v>
      </c>
      <c r="AZ38" s="185">
        <v>1080577.4158407301</v>
      </c>
      <c r="BA38" s="185">
        <v>8.3388307048122708E-6</v>
      </c>
      <c r="BB38" s="23">
        <v>632287.03446526802</v>
      </c>
      <c r="BC38" s="23">
        <v>-3107.4147534815102</v>
      </c>
      <c r="BD38" s="67">
        <v>-0.489052864295909</v>
      </c>
      <c r="BE38" s="23">
        <v>2587100</v>
      </c>
      <c r="BF38" s="185">
        <v>0.244399920554006</v>
      </c>
      <c r="BG38" s="185">
        <v>1</v>
      </c>
      <c r="BH38" s="185">
        <v>8.6999999999999994E-2</v>
      </c>
      <c r="BI38" s="185">
        <v>4.5999999999999999E-2</v>
      </c>
      <c r="BJ38" s="185">
        <v>5625</v>
      </c>
      <c r="BK38" s="185">
        <v>1</v>
      </c>
      <c r="BL38" s="185">
        <v>10.054573651783</v>
      </c>
      <c r="BM38" s="185">
        <v>0.63228703446526802</v>
      </c>
      <c r="BN38" s="185">
        <v>10.054573651783</v>
      </c>
      <c r="BO38" s="185">
        <v>1</v>
      </c>
      <c r="BP38" s="185">
        <v>896.72855917648803</v>
      </c>
      <c r="BQ38" s="185">
        <v>1</v>
      </c>
      <c r="BR38" s="185">
        <v>0.29527500000000001</v>
      </c>
    </row>
    <row r="39" spans="1:70">
      <c r="A39" s="20" t="s">
        <v>641</v>
      </c>
      <c r="B39" s="185">
        <v>13789520</v>
      </c>
      <c r="C39" s="185">
        <v>608.621106065763</v>
      </c>
      <c r="D39" s="185">
        <v>85.147893581579396</v>
      </c>
      <c r="E39" s="185">
        <v>624.86627494838604</v>
      </c>
      <c r="F39" s="185">
        <v>2643264.3898665099</v>
      </c>
      <c r="G39" s="185">
        <v>1562686.9740257801</v>
      </c>
      <c r="H39" s="185">
        <v>2.2019594042733499E-5</v>
      </c>
      <c r="I39" s="185">
        <v>7.2223252690249804E-5</v>
      </c>
      <c r="J39" s="185">
        <v>0.49112124879375701</v>
      </c>
      <c r="K39" s="185">
        <v>7679.7516396704104</v>
      </c>
      <c r="L39" s="185">
        <v>6.5036382888884496E-3</v>
      </c>
      <c r="M39" s="185">
        <v>38</v>
      </c>
      <c r="N39" s="185">
        <v>4068</v>
      </c>
      <c r="O39" s="22">
        <v>1.6417322322758899E-5</v>
      </c>
      <c r="P39" s="22">
        <v>1.4363361612212499E-2</v>
      </c>
      <c r="Q39" s="22">
        <v>4.5719999999999997E-3</v>
      </c>
      <c r="R39" s="185">
        <v>0.29527500000000001</v>
      </c>
      <c r="S39" s="23">
        <v>699294.33984375</v>
      </c>
      <c r="T39" s="185">
        <v>597.50931537045801</v>
      </c>
      <c r="U39" s="186">
        <v>603.29177142933099</v>
      </c>
      <c r="V39" s="185">
        <v>0.03</v>
      </c>
      <c r="W39" s="22">
        <v>257519.501091521</v>
      </c>
      <c r="X39" s="185">
        <v>2.3116708671465602E-2</v>
      </c>
      <c r="Y39" s="185">
        <v>6.5771386945223496</v>
      </c>
      <c r="Z39" s="185">
        <v>6.5771387040627598</v>
      </c>
      <c r="AA39" s="185">
        <v>-9.5404093514161997E-9</v>
      </c>
      <c r="AB39" s="185">
        <v>1.0198277135691401E-5</v>
      </c>
      <c r="AC39" s="185">
        <v>615.96883416511298</v>
      </c>
      <c r="AD39" s="185">
        <v>6921.4666881376797</v>
      </c>
      <c r="AE39" s="185">
        <v>603.29177158901905</v>
      </c>
      <c r="AF39" s="25">
        <v>1.5968817024258899E-7</v>
      </c>
      <c r="AG39" s="185">
        <v>1.02069928479438E-5</v>
      </c>
      <c r="AH39" s="185">
        <v>76.526317561550002</v>
      </c>
      <c r="AI39" s="185">
        <v>0.34995472768417801</v>
      </c>
      <c r="AJ39" s="185">
        <v>30.904357385434299</v>
      </c>
      <c r="AK39" s="185">
        <v>0.483664163006708</v>
      </c>
      <c r="AL39" s="185">
        <v>1.1293680422758501</v>
      </c>
      <c r="AM39" s="185">
        <v>608.62110606570297</v>
      </c>
      <c r="AN39" s="185">
        <v>5.9912963479291596E-11</v>
      </c>
      <c r="AO39" s="185">
        <v>8.7157122524309004E-9</v>
      </c>
      <c r="AP39" s="185">
        <v>4.0291197930463101</v>
      </c>
      <c r="AQ39" s="185">
        <v>3.3590920767596597E-5</v>
      </c>
      <c r="AR39" s="185">
        <v>5.1078542800981296E-6</v>
      </c>
      <c r="AS39" s="185">
        <v>15.4653732491517</v>
      </c>
      <c r="AT39" s="185">
        <v>10.643017704674</v>
      </c>
      <c r="AU39" s="185">
        <v>3.72457436257708</v>
      </c>
      <c r="AV39" s="185">
        <v>0.30454543046923599</v>
      </c>
      <c r="AW39" s="185">
        <v>6.1313202884575903E-3</v>
      </c>
      <c r="AX39" s="185">
        <v>0.30454540413101799</v>
      </c>
      <c r="AY39" s="185">
        <v>2.63382179399585E-8</v>
      </c>
      <c r="AZ39" s="185">
        <v>1080577.4158407301</v>
      </c>
      <c r="BA39" s="185">
        <v>8.3370369939284894E-6</v>
      </c>
      <c r="BB39" s="23">
        <v>705885.28284633695</v>
      </c>
      <c r="BC39" s="23">
        <v>6590.9430025869497</v>
      </c>
      <c r="BD39" s="67">
        <v>0.94251342060907095</v>
      </c>
      <c r="BE39" s="23">
        <v>2665975</v>
      </c>
      <c r="BF39" s="185">
        <v>0.26477565725347602</v>
      </c>
      <c r="BG39" s="185">
        <v>1</v>
      </c>
      <c r="BH39" s="185">
        <v>8.5999999999999993E-2</v>
      </c>
      <c r="BI39" s="185">
        <v>4.5999999999999999E-2</v>
      </c>
      <c r="BJ39" s="185">
        <v>5625</v>
      </c>
      <c r="BK39" s="185">
        <v>1</v>
      </c>
      <c r="BL39" s="185">
        <v>11.111790695305</v>
      </c>
      <c r="BM39" s="185">
        <v>0.705885282846337</v>
      </c>
      <c r="BN39" s="185">
        <v>11.111790695305</v>
      </c>
      <c r="BO39" s="185">
        <v>1</v>
      </c>
      <c r="BP39" s="185">
        <v>834.52863683186695</v>
      </c>
      <c r="BQ39" s="185">
        <v>1</v>
      </c>
      <c r="BR39" s="185">
        <v>0.29527500000000001</v>
      </c>
    </row>
    <row r="40" spans="1:70">
      <c r="A40" s="20" t="s">
        <v>642</v>
      </c>
      <c r="B40" s="185">
        <v>13789520</v>
      </c>
      <c r="C40" s="185">
        <v>608.621106065763</v>
      </c>
      <c r="D40" s="185">
        <v>85.147893581579396</v>
      </c>
      <c r="E40" s="185">
        <v>624.86627494838604</v>
      </c>
      <c r="F40" s="185">
        <v>2643264.3898665099</v>
      </c>
      <c r="G40" s="185">
        <v>1562686.9740257801</v>
      </c>
      <c r="H40" s="185">
        <v>2.2019594042733499E-5</v>
      </c>
      <c r="I40" s="185">
        <v>7.2223252690249804E-5</v>
      </c>
      <c r="J40" s="185">
        <v>0.49112124879375701</v>
      </c>
      <c r="K40" s="185">
        <v>7679.7516396704104</v>
      </c>
      <c r="L40" s="185">
        <v>6.5036382888884496E-3</v>
      </c>
      <c r="M40" s="185">
        <v>39</v>
      </c>
      <c r="N40" s="185">
        <v>2739.12</v>
      </c>
      <c r="O40" s="22">
        <v>1.7530051946856999E-5</v>
      </c>
      <c r="P40" s="22">
        <v>1.48421403326196E-2</v>
      </c>
      <c r="Q40" s="22">
        <v>4.7244000000000001E-3</v>
      </c>
      <c r="R40" s="185">
        <v>0.30480000000000002</v>
      </c>
      <c r="S40" s="23">
        <v>4997875.1789062498</v>
      </c>
      <c r="T40" s="185">
        <v>483.34023209662797</v>
      </c>
      <c r="U40" s="186">
        <v>544.65364123042104</v>
      </c>
      <c r="V40" s="185">
        <v>0.03</v>
      </c>
      <c r="W40" s="22">
        <v>179176.34620390099</v>
      </c>
      <c r="X40" s="185">
        <v>2.7016272721832199E-2</v>
      </c>
      <c r="Y40" s="185">
        <v>6.08397308544511</v>
      </c>
      <c r="Z40" s="185">
        <v>6.0839730934391998</v>
      </c>
      <c r="AA40" s="185">
        <v>-7.9940862818261799E-9</v>
      </c>
      <c r="AB40" s="185">
        <v>1.9247181791581701E-5</v>
      </c>
      <c r="AC40" s="185">
        <v>716.35676576981098</v>
      </c>
      <c r="AD40" s="185">
        <v>5206.1706901739799</v>
      </c>
      <c r="AE40" s="185">
        <v>544.65364123042104</v>
      </c>
      <c r="AF40" s="25">
        <v>0</v>
      </c>
      <c r="AG40" s="185">
        <v>1.93509819804075E-5</v>
      </c>
      <c r="AH40" s="185">
        <v>40.548097021038203</v>
      </c>
      <c r="AI40" s="185">
        <v>0.25473680394280102</v>
      </c>
      <c r="AJ40" s="185">
        <v>42.648596737144203</v>
      </c>
      <c r="AK40" s="185">
        <v>6.7347244038631002</v>
      </c>
      <c r="AL40" s="185">
        <v>1.1293680422758501</v>
      </c>
      <c r="AM40" s="185">
        <v>608.62110595738602</v>
      </c>
      <c r="AN40" s="185">
        <v>1.08376752905315E-7</v>
      </c>
      <c r="AO40" s="185">
        <v>1.03800188825759E-7</v>
      </c>
      <c r="AP40" s="185">
        <v>3.39057705577327</v>
      </c>
      <c r="AQ40" s="185">
        <v>4.7434576862562703E-5</v>
      </c>
      <c r="AR40" s="185">
        <v>9.7273910846166092E-6</v>
      </c>
      <c r="AS40" s="185">
        <v>21.438683581657202</v>
      </c>
      <c r="AT40" s="185">
        <v>12.2759846710413</v>
      </c>
      <c r="AU40" s="185">
        <v>3.1271451003518802</v>
      </c>
      <c r="AV40" s="185">
        <v>0.26343195542139097</v>
      </c>
      <c r="AW40" s="185">
        <v>1.1571624760161599E-2</v>
      </c>
      <c r="AX40" s="185">
        <v>0.26343194705758299</v>
      </c>
      <c r="AY40" s="185">
        <v>8.36380759094979E-9</v>
      </c>
      <c r="AZ40" s="185">
        <v>1080577.4158407301</v>
      </c>
      <c r="BA40" s="185">
        <v>1.3990119110195101E-5</v>
      </c>
      <c r="BB40" s="23">
        <v>5009792.1018941598</v>
      </c>
      <c r="BC40" s="23">
        <v>11916.92298791</v>
      </c>
      <c r="BD40" s="67">
        <v>0.238439788136484</v>
      </c>
      <c r="BE40" s="23">
        <v>5174200</v>
      </c>
      <c r="BF40" s="185">
        <v>0.96822544584557202</v>
      </c>
      <c r="BG40" s="185">
        <v>1</v>
      </c>
      <c r="BH40" s="185">
        <v>-0.159</v>
      </c>
      <c r="BI40" s="185">
        <v>4.5999999999999999E-2</v>
      </c>
      <c r="BJ40" s="185">
        <v>5625</v>
      </c>
      <c r="BK40" s="185">
        <v>1</v>
      </c>
      <c r="BL40" s="185">
        <v>125.280873969135</v>
      </c>
      <c r="BM40" s="185">
        <v>5.0097921018941598</v>
      </c>
      <c r="BN40" s="185">
        <v>125.280873969135</v>
      </c>
      <c r="BO40" s="185">
        <v>1</v>
      </c>
      <c r="BP40" s="185">
        <v>7272.8274649394898</v>
      </c>
      <c r="BQ40" s="185">
        <v>1</v>
      </c>
      <c r="BR40" s="185">
        <v>0.30480000000000002</v>
      </c>
    </row>
    <row r="41" spans="1:70">
      <c r="A41" s="20" t="s">
        <v>643</v>
      </c>
      <c r="B41" s="185">
        <v>13789520</v>
      </c>
      <c r="C41" s="185">
        <v>608.621106065763</v>
      </c>
      <c r="D41" s="185">
        <v>85.147893581579396</v>
      </c>
      <c r="E41" s="185">
        <v>624.86627494838604</v>
      </c>
      <c r="F41" s="185">
        <v>2643264.3898665099</v>
      </c>
      <c r="G41" s="185">
        <v>1562686.9740257801</v>
      </c>
      <c r="H41" s="185">
        <v>2.2019594042733499E-5</v>
      </c>
      <c r="I41" s="185">
        <v>7.2223252690249804E-5</v>
      </c>
      <c r="J41" s="185">
        <v>0.49112124879375701</v>
      </c>
      <c r="K41" s="185">
        <v>7679.7516396704104</v>
      </c>
      <c r="L41" s="185">
        <v>6.5036382888884496E-3</v>
      </c>
      <c r="M41" s="185">
        <v>40</v>
      </c>
      <c r="N41" s="185">
        <v>2759.46</v>
      </c>
      <c r="O41" s="22">
        <v>1.7530051946856999E-5</v>
      </c>
      <c r="P41" s="22">
        <v>1.48421403326196E-2</v>
      </c>
      <c r="Q41" s="22">
        <v>4.7244000000000001E-3</v>
      </c>
      <c r="R41" s="185">
        <v>0.30480000000000002</v>
      </c>
      <c r="S41" s="23">
        <v>1554029.35546875</v>
      </c>
      <c r="T41" s="185">
        <v>573.63997230882796</v>
      </c>
      <c r="U41" s="186">
        <v>592.56411582848</v>
      </c>
      <c r="V41" s="185">
        <v>0.03</v>
      </c>
      <c r="W41" s="22">
        <v>180506.86362620699</v>
      </c>
      <c r="X41" s="185">
        <v>2.6930964972430499E-2</v>
      </c>
      <c r="Y41" s="185">
        <v>6.0936014016155697</v>
      </c>
      <c r="Z41" s="185">
        <v>6.0936014084825096</v>
      </c>
      <c r="AA41" s="185">
        <v>-6.8669399055920597E-9</v>
      </c>
      <c r="AB41" s="185">
        <v>1.9024558052984499E-5</v>
      </c>
      <c r="AC41" s="185">
        <v>635.51578929672701</v>
      </c>
      <c r="AD41" s="185">
        <v>5236.5431749017198</v>
      </c>
      <c r="AE41" s="185">
        <v>592.56411582848</v>
      </c>
      <c r="AF41" s="25">
        <v>0</v>
      </c>
      <c r="AG41" s="185">
        <v>1.9056642877251801E-5</v>
      </c>
      <c r="AH41" s="185">
        <v>41.022587357512002</v>
      </c>
      <c r="AI41" s="185">
        <v>0.256222923040269</v>
      </c>
      <c r="AJ41" s="185">
        <v>42.2449128758835</v>
      </c>
      <c r="AK41" s="185">
        <v>1.68373116046981</v>
      </c>
      <c r="AL41" s="185">
        <v>1.1293680422758501</v>
      </c>
      <c r="AM41" s="185">
        <v>608.621106059407</v>
      </c>
      <c r="AN41" s="185">
        <v>6.3562310970155497E-9</v>
      </c>
      <c r="AO41" s="185">
        <v>3.20848242672619E-8</v>
      </c>
      <c r="AP41" s="185">
        <v>3.3932651311068098</v>
      </c>
      <c r="AQ41" s="185">
        <v>4.7359453224065799E-5</v>
      </c>
      <c r="AR41" s="185">
        <v>9.5443638507595094E-6</v>
      </c>
      <c r="AS41" s="185">
        <v>21.158019380862498</v>
      </c>
      <c r="AT41" s="185">
        <v>12.210095002852601</v>
      </c>
      <c r="AU41" s="185">
        <v>3.1285062322302699</v>
      </c>
      <c r="AV41" s="185">
        <v>0.26475889887653198</v>
      </c>
      <c r="AW41" s="185">
        <v>1.1437780834663999E-2</v>
      </c>
      <c r="AX41" s="185">
        <v>0.26475889022752902</v>
      </c>
      <c r="AY41" s="185">
        <v>8.6490035688946404E-9</v>
      </c>
      <c r="AZ41" s="185">
        <v>1080577.4158407301</v>
      </c>
      <c r="BA41" s="185">
        <v>1.3956897381790599E-5</v>
      </c>
      <c r="BB41" s="23">
        <v>1552221.7044804201</v>
      </c>
      <c r="BC41" s="23">
        <v>-1807.6509883250101</v>
      </c>
      <c r="BD41" s="67">
        <v>-0.11632026010086299</v>
      </c>
      <c r="BE41" s="23">
        <v>2943615</v>
      </c>
      <c r="BF41" s="185">
        <v>0.52731818002028996</v>
      </c>
      <c r="BG41" s="185">
        <v>1</v>
      </c>
      <c r="BH41" s="185">
        <v>5.1999999999999998E-2</v>
      </c>
      <c r="BI41" s="185">
        <v>4.5999999999999999E-2</v>
      </c>
      <c r="BJ41" s="185">
        <v>5625</v>
      </c>
      <c r="BK41" s="185">
        <v>1</v>
      </c>
      <c r="BL41" s="185">
        <v>34.981133756935002</v>
      </c>
      <c r="BM41" s="185">
        <v>1.5522217044804201</v>
      </c>
      <c r="BN41" s="185">
        <v>34.981133756935002</v>
      </c>
      <c r="BO41" s="185">
        <v>1</v>
      </c>
      <c r="BP41" s="185">
        <v>25.189018365776999</v>
      </c>
      <c r="BQ41" s="185">
        <v>1</v>
      </c>
      <c r="BR41" s="185">
        <v>0.30480000000000002</v>
      </c>
    </row>
    <row r="42" spans="1:70">
      <c r="A42" s="20" t="s">
        <v>644</v>
      </c>
      <c r="B42" s="185">
        <v>13789520</v>
      </c>
      <c r="C42" s="185">
        <v>608.621106065763</v>
      </c>
      <c r="D42" s="185">
        <v>85.147893581579396</v>
      </c>
      <c r="E42" s="185">
        <v>624.86627494838604</v>
      </c>
      <c r="F42" s="185">
        <v>2643264.3898665099</v>
      </c>
      <c r="G42" s="185">
        <v>1562686.9740257801</v>
      </c>
      <c r="H42" s="185">
        <v>2.2019594042733499E-5</v>
      </c>
      <c r="I42" s="185">
        <v>7.2223252690249804E-5</v>
      </c>
      <c r="J42" s="185">
        <v>0.49112124879375701</v>
      </c>
      <c r="K42" s="185">
        <v>7679.7516396704104</v>
      </c>
      <c r="L42" s="185">
        <v>6.5036382888884496E-3</v>
      </c>
      <c r="M42" s="185">
        <v>41</v>
      </c>
      <c r="N42" s="185">
        <v>2759.46</v>
      </c>
      <c r="O42" s="22">
        <v>1.7530051946856999E-5</v>
      </c>
      <c r="P42" s="22">
        <v>1.48421403326196E-2</v>
      </c>
      <c r="Q42" s="22">
        <v>4.7244000000000001E-3</v>
      </c>
      <c r="R42" s="185">
        <v>0.30480000000000002</v>
      </c>
      <c r="S42" s="23">
        <v>3167922.11328125</v>
      </c>
      <c r="T42" s="185">
        <v>532.84871111815698</v>
      </c>
      <c r="U42" s="186">
        <v>571.42598285362601</v>
      </c>
      <c r="V42" s="185">
        <v>0.03</v>
      </c>
      <c r="W42" s="22">
        <v>180506.86362620699</v>
      </c>
      <c r="X42" s="185">
        <v>2.6930964972430499E-2</v>
      </c>
      <c r="Y42" s="185">
        <v>6.0936014016155697</v>
      </c>
      <c r="Z42" s="185">
        <v>6.0936014084825096</v>
      </c>
      <c r="AA42" s="185">
        <v>-6.8669399055920597E-9</v>
      </c>
      <c r="AB42" s="185">
        <v>1.9024558052984499E-5</v>
      </c>
      <c r="AC42" s="185">
        <v>670.96727069597</v>
      </c>
      <c r="AD42" s="185">
        <v>5236.5431749017198</v>
      </c>
      <c r="AE42" s="185">
        <v>571.42598356329802</v>
      </c>
      <c r="AF42" s="25">
        <v>7.0967257670417904E-7</v>
      </c>
      <c r="AG42" s="185">
        <v>1.9090361367905199E-5</v>
      </c>
      <c r="AH42" s="185">
        <v>41.022587357512002</v>
      </c>
      <c r="AI42" s="185">
        <v>0.256222923040269</v>
      </c>
      <c r="AJ42" s="185">
        <v>42.319660285966997</v>
      </c>
      <c r="AK42" s="185">
        <v>3.9020776925596001</v>
      </c>
      <c r="AL42" s="185">
        <v>1.1293680422758501</v>
      </c>
      <c r="AM42" s="185">
        <v>608.62110604657505</v>
      </c>
      <c r="AN42" s="185">
        <v>1.9187723410141199E-8</v>
      </c>
      <c r="AO42" s="185">
        <v>6.5803314920697098E-8</v>
      </c>
      <c r="AP42" s="185">
        <v>3.3974564735003101</v>
      </c>
      <c r="AQ42" s="185">
        <v>4.7242673365981097E-5</v>
      </c>
      <c r="AR42" s="185">
        <v>9.5780823414129396E-6</v>
      </c>
      <c r="AS42" s="185">
        <v>21.232766790945998</v>
      </c>
      <c r="AT42" s="185">
        <v>12.227727959044801</v>
      </c>
      <c r="AU42" s="185">
        <v>3.13302419980768</v>
      </c>
      <c r="AV42" s="185">
        <v>0.26443227369263</v>
      </c>
      <c r="AW42" s="185">
        <v>1.1437780834663999E-2</v>
      </c>
      <c r="AX42" s="185">
        <v>0.26443226495084798</v>
      </c>
      <c r="AY42" s="185">
        <v>8.7417812433265901E-9</v>
      </c>
      <c r="AZ42" s="185">
        <v>1080577.4158407301</v>
      </c>
      <c r="BA42" s="185">
        <v>1.3905306435702E-5</v>
      </c>
      <c r="BB42" s="23">
        <v>3195289.2662133402</v>
      </c>
      <c r="BC42" s="23">
        <v>27367.152932094399</v>
      </c>
      <c r="BD42" s="67">
        <v>0.86388338959975997</v>
      </c>
      <c r="BE42" s="23">
        <v>4227700</v>
      </c>
      <c r="BF42" s="185">
        <v>0.755798487644191</v>
      </c>
      <c r="BG42" s="185">
        <v>1</v>
      </c>
      <c r="BH42" s="185">
        <v>-3.1E-2</v>
      </c>
      <c r="BI42" s="185">
        <v>4.5999999999999999E-2</v>
      </c>
      <c r="BJ42" s="185">
        <v>5625</v>
      </c>
      <c r="BK42" s="185">
        <v>1</v>
      </c>
      <c r="BL42" s="185">
        <v>75.772394947606003</v>
      </c>
      <c r="BM42" s="185">
        <v>3.1952892662133401</v>
      </c>
      <c r="BN42" s="185">
        <v>75.772394947606003</v>
      </c>
      <c r="BO42" s="185">
        <v>1</v>
      </c>
      <c r="BP42" s="185">
        <v>1279.66424028751</v>
      </c>
      <c r="BQ42" s="185">
        <v>1</v>
      </c>
      <c r="BR42" s="185">
        <v>0.30480000000000002</v>
      </c>
    </row>
    <row r="43" spans="1:70">
      <c r="A43" s="20" t="s">
        <v>645</v>
      </c>
      <c r="B43" s="185">
        <v>13789520</v>
      </c>
      <c r="C43" s="185">
        <v>608.621106065763</v>
      </c>
      <c r="D43" s="185">
        <v>85.147893581579396</v>
      </c>
      <c r="E43" s="185">
        <v>624.86627494838604</v>
      </c>
      <c r="F43" s="185">
        <v>2643264.3898665099</v>
      </c>
      <c r="G43" s="185">
        <v>1562686.9740257801</v>
      </c>
      <c r="H43" s="185">
        <v>2.2019594042733499E-5</v>
      </c>
      <c r="I43" s="185">
        <v>7.2223252690249804E-5</v>
      </c>
      <c r="J43" s="185">
        <v>0.49112124879375701</v>
      </c>
      <c r="K43" s="185">
        <v>7679.7516396704104</v>
      </c>
      <c r="L43" s="185">
        <v>6.5036382888884496E-3</v>
      </c>
      <c r="M43" s="185">
        <v>42</v>
      </c>
      <c r="N43" s="185">
        <v>2759.46</v>
      </c>
      <c r="O43" s="22">
        <v>1.7530051946856999E-5</v>
      </c>
      <c r="P43" s="22">
        <v>1.48421403326196E-2</v>
      </c>
      <c r="Q43" s="22">
        <v>4.7244000000000001E-3</v>
      </c>
      <c r="R43" s="185">
        <v>0.30480000000000002</v>
      </c>
      <c r="S43" s="23">
        <v>3190008.30078125</v>
      </c>
      <c r="T43" s="185">
        <v>532.27181435384398</v>
      </c>
      <c r="U43" s="186">
        <v>571.11803994181298</v>
      </c>
      <c r="V43" s="185">
        <v>0.03</v>
      </c>
      <c r="W43" s="22">
        <v>180506.86362620699</v>
      </c>
      <c r="X43" s="185">
        <v>2.6930964972430499E-2</v>
      </c>
      <c r="Y43" s="185">
        <v>6.0936014016155697</v>
      </c>
      <c r="Z43" s="185">
        <v>6.0936014084825096</v>
      </c>
      <c r="AA43" s="185">
        <v>-6.8669399055920597E-9</v>
      </c>
      <c r="AB43" s="185">
        <v>1.9024558052984499E-5</v>
      </c>
      <c r="AC43" s="185">
        <v>671.48342608206201</v>
      </c>
      <c r="AD43" s="185">
        <v>5236.5431749017198</v>
      </c>
      <c r="AE43" s="185">
        <v>571.11804065664705</v>
      </c>
      <c r="AF43" s="25">
        <v>7.1483418651041596E-7</v>
      </c>
      <c r="AG43" s="185">
        <v>1.9090349740379298E-5</v>
      </c>
      <c r="AH43" s="185">
        <v>41.022587357512002</v>
      </c>
      <c r="AI43" s="185">
        <v>0.256222923040269</v>
      </c>
      <c r="AJ43" s="185">
        <v>42.319634509977902</v>
      </c>
      <c r="AK43" s="185">
        <v>3.9343828360555002</v>
      </c>
      <c r="AL43" s="185">
        <v>1.1293680422758501</v>
      </c>
      <c r="AM43" s="185">
        <v>608.62110604641805</v>
      </c>
      <c r="AN43" s="185">
        <v>1.9344838619872498E-8</v>
      </c>
      <c r="AO43" s="185">
        <v>6.5791687394776104E-8</v>
      </c>
      <c r="AP43" s="185">
        <v>3.3974550305687101</v>
      </c>
      <c r="AQ43" s="185">
        <v>4.7242713494818599E-5</v>
      </c>
      <c r="AR43" s="185">
        <v>9.5780707138870203E-6</v>
      </c>
      <c r="AS43" s="185">
        <v>21.2327410149569</v>
      </c>
      <c r="AT43" s="185">
        <v>12.22772188918</v>
      </c>
      <c r="AU43" s="185">
        <v>3.13302264456917</v>
      </c>
      <c r="AV43" s="185">
        <v>0.264432385999538</v>
      </c>
      <c r="AW43" s="185">
        <v>1.1437780834663999E-2</v>
      </c>
      <c r="AX43" s="185">
        <v>0.26443237725775598</v>
      </c>
      <c r="AY43" s="185">
        <v>8.7417814098600405E-9</v>
      </c>
      <c r="AZ43" s="185">
        <v>1080577.4158407301</v>
      </c>
      <c r="BA43" s="185">
        <v>1.3905324152858801E-5</v>
      </c>
      <c r="BB43" s="23">
        <v>3194720.58422013</v>
      </c>
      <c r="BC43" s="23">
        <v>4712.2834388800002</v>
      </c>
      <c r="BD43" s="67">
        <v>0.14772009959114901</v>
      </c>
      <c r="BE43" s="23">
        <v>4196150</v>
      </c>
      <c r="BF43" s="185">
        <v>0.761345658334457</v>
      </c>
      <c r="BG43" s="185">
        <v>1</v>
      </c>
      <c r="BH43" s="185">
        <v>-3.5999999999999997E-2</v>
      </c>
      <c r="BI43" s="185">
        <v>4.5999999999999999E-2</v>
      </c>
      <c r="BJ43" s="185">
        <v>5625</v>
      </c>
      <c r="BK43" s="185">
        <v>1</v>
      </c>
      <c r="BL43" s="185">
        <v>76.349291711918994</v>
      </c>
      <c r="BM43" s="185">
        <v>3.1947205842201298</v>
      </c>
      <c r="BN43" s="185">
        <v>76.349291711918994</v>
      </c>
      <c r="BO43" s="185">
        <v>1</v>
      </c>
      <c r="BP43" s="185">
        <v>1321.27100795819</v>
      </c>
      <c r="BQ43" s="185">
        <v>1</v>
      </c>
      <c r="BR43" s="185">
        <v>0.30480000000000002</v>
      </c>
    </row>
    <row r="44" spans="1:70">
      <c r="A44" s="20" t="s">
        <v>646</v>
      </c>
      <c r="B44" s="185">
        <v>13789520</v>
      </c>
      <c r="C44" s="185">
        <v>608.621106065763</v>
      </c>
      <c r="D44" s="185">
        <v>85.147893581579396</v>
      </c>
      <c r="E44" s="185">
        <v>624.86627494838604</v>
      </c>
      <c r="F44" s="185">
        <v>2643264.3898665099</v>
      </c>
      <c r="G44" s="185">
        <v>1562686.9740257801</v>
      </c>
      <c r="H44" s="185">
        <v>2.2019594042733499E-5</v>
      </c>
      <c r="I44" s="185">
        <v>7.2223252690249804E-5</v>
      </c>
      <c r="J44" s="185">
        <v>0.49112124879375701</v>
      </c>
      <c r="K44" s="185">
        <v>7679.7516396704104</v>
      </c>
      <c r="L44" s="185">
        <v>6.5036382888884496E-3</v>
      </c>
      <c r="M44" s="185">
        <v>43</v>
      </c>
      <c r="N44" s="185">
        <v>2766.24</v>
      </c>
      <c r="O44" s="22">
        <v>1.7530051946856999E-5</v>
      </c>
      <c r="P44" s="22">
        <v>1.48421403326196E-2</v>
      </c>
      <c r="Q44" s="22">
        <v>4.7244000000000001E-3</v>
      </c>
      <c r="R44" s="185">
        <v>0.30480000000000002</v>
      </c>
      <c r="S44" s="23">
        <v>3173239.16015625</v>
      </c>
      <c r="T44" s="185">
        <v>532.84871111815698</v>
      </c>
      <c r="U44" s="186">
        <v>571.39602019133895</v>
      </c>
      <c r="V44" s="185">
        <v>0.03</v>
      </c>
      <c r="W44" s="22">
        <v>180950.36943364199</v>
      </c>
      <c r="X44" s="185">
        <v>2.6902755474970001E-2</v>
      </c>
      <c r="Y44" s="185">
        <v>6.0967953568832902</v>
      </c>
      <c r="Z44" s="185">
        <v>6.09679536327066</v>
      </c>
      <c r="AA44" s="185">
        <v>-6.3873750733023396E-9</v>
      </c>
      <c r="AB44" s="185">
        <v>1.8951265668188598E-5</v>
      </c>
      <c r="AC44" s="185">
        <v>670.935483824568</v>
      </c>
      <c r="AD44" s="185">
        <v>5246.65934293999</v>
      </c>
      <c r="AE44" s="185">
        <v>571.39602019133895</v>
      </c>
      <c r="AF44" s="25">
        <v>0</v>
      </c>
      <c r="AG44" s="185">
        <v>1.9016875766912899E-5</v>
      </c>
      <c r="AH44" s="185">
        <v>41.1812386745571</v>
      </c>
      <c r="AI44" s="185">
        <v>0.25671790495069302</v>
      </c>
      <c r="AJ44" s="185">
        <v>42.238196984168397</v>
      </c>
      <c r="AK44" s="185">
        <v>3.9012644067573699</v>
      </c>
      <c r="AL44" s="185">
        <v>1.1293680422758501</v>
      </c>
      <c r="AM44" s="185">
        <v>608.62110605571797</v>
      </c>
      <c r="AN44" s="185">
        <v>1.0045482667919701E-8</v>
      </c>
      <c r="AO44" s="185">
        <v>6.5610098724314696E-8</v>
      </c>
      <c r="AP44" s="185">
        <v>3.4012547611659301</v>
      </c>
      <c r="AQ44" s="185">
        <v>4.7137217537298897E-5</v>
      </c>
      <c r="AR44" s="185">
        <v>9.5412429328186104E-6</v>
      </c>
      <c r="AS44" s="185">
        <v>21.191961466739802</v>
      </c>
      <c r="AT44" s="185">
        <v>12.218109668376799</v>
      </c>
      <c r="AU44" s="185">
        <v>3.1366075165235001</v>
      </c>
      <c r="AV44" s="185">
        <v>0.264647244642436</v>
      </c>
      <c r="AW44" s="185">
        <v>1.1393716618727401E-2</v>
      </c>
      <c r="AX44" s="185">
        <v>0.26464723574303201</v>
      </c>
      <c r="AY44" s="185">
        <v>8.8994039915135692E-9</v>
      </c>
      <c r="AZ44" s="185">
        <v>1080577.4158407301</v>
      </c>
      <c r="BA44" s="185">
        <v>1.38587729668155E-5</v>
      </c>
      <c r="BB44" s="23">
        <v>3196604.3286740002</v>
      </c>
      <c r="BC44" s="23">
        <v>23365.168517746501</v>
      </c>
      <c r="BD44" s="67">
        <v>0.73631917855810103</v>
      </c>
      <c r="BE44" s="23">
        <v>4224545</v>
      </c>
      <c r="BF44" s="185">
        <v>0.75667422850839505</v>
      </c>
      <c r="BG44" s="185">
        <v>1</v>
      </c>
      <c r="BH44" s="185">
        <v>-3.2000000000000001E-2</v>
      </c>
      <c r="BI44" s="185">
        <v>4.5999999999999999E-2</v>
      </c>
      <c r="BJ44" s="185">
        <v>5625</v>
      </c>
      <c r="BK44" s="185">
        <v>1</v>
      </c>
      <c r="BL44" s="185">
        <v>75.772394947606003</v>
      </c>
      <c r="BM44" s="185">
        <v>3.1966043286739998</v>
      </c>
      <c r="BN44" s="185">
        <v>75.772394947606003</v>
      </c>
      <c r="BO44" s="185">
        <v>1</v>
      </c>
      <c r="BP44" s="185">
        <v>1279.66424028751</v>
      </c>
      <c r="BQ44" s="185">
        <v>1</v>
      </c>
      <c r="BR44" s="185">
        <v>0.30480000000000002</v>
      </c>
    </row>
    <row r="45" spans="1:70">
      <c r="A45" s="20" t="s">
        <v>647</v>
      </c>
      <c r="B45" s="185">
        <v>13789520</v>
      </c>
      <c r="C45" s="185">
        <v>608.621106065763</v>
      </c>
      <c r="D45" s="185">
        <v>85.147893581579396</v>
      </c>
      <c r="E45" s="185">
        <v>624.86627494838604</v>
      </c>
      <c r="F45" s="185">
        <v>2643264.3898665099</v>
      </c>
      <c r="G45" s="185">
        <v>1562686.9740257801</v>
      </c>
      <c r="H45" s="185">
        <v>2.2019594042733499E-5</v>
      </c>
      <c r="I45" s="185">
        <v>7.2223252690249804E-5</v>
      </c>
      <c r="J45" s="185">
        <v>0.49112124879375701</v>
      </c>
      <c r="K45" s="185">
        <v>7679.7516396704104</v>
      </c>
      <c r="L45" s="185">
        <v>6.5036382888884496E-3</v>
      </c>
      <c r="M45" s="185">
        <v>44</v>
      </c>
      <c r="N45" s="185">
        <v>2779.8</v>
      </c>
      <c r="O45" s="22">
        <v>1.7530051946856999E-5</v>
      </c>
      <c r="P45" s="22">
        <v>1.48421403326196E-2</v>
      </c>
      <c r="Q45" s="22">
        <v>4.7244000000000001E-3</v>
      </c>
      <c r="R45" s="185">
        <v>0.30480000000000002</v>
      </c>
      <c r="S45" s="23">
        <v>3183847.75390625</v>
      </c>
      <c r="T45" s="185">
        <v>532.84871111815698</v>
      </c>
      <c r="U45" s="186">
        <v>571.33622509144197</v>
      </c>
      <c r="V45" s="185">
        <v>0.03</v>
      </c>
      <c r="W45" s="22">
        <v>181837.38104851299</v>
      </c>
      <c r="X45" s="185">
        <v>2.68466716729229E-2</v>
      </c>
      <c r="Y45" s="185">
        <v>6.1031602626924704</v>
      </c>
      <c r="Z45" s="185">
        <v>6.1031602680645403</v>
      </c>
      <c r="AA45" s="185">
        <v>-5.3720743409257904E-9</v>
      </c>
      <c r="AB45" s="185">
        <v>1.8806030895976101E-5</v>
      </c>
      <c r="AC45" s="185">
        <v>670.87158033377602</v>
      </c>
      <c r="AD45" s="185">
        <v>5266.8797671340399</v>
      </c>
      <c r="AE45" s="185">
        <v>571.33622580015799</v>
      </c>
      <c r="AF45" s="25">
        <v>7.0871578827791403E-7</v>
      </c>
      <c r="AG45" s="185">
        <v>1.8870692345338599E-5</v>
      </c>
      <c r="AH45" s="185">
        <v>41.499272174098301</v>
      </c>
      <c r="AI45" s="185">
        <v>0.25770728592571202</v>
      </c>
      <c r="AJ45" s="185">
        <v>42.075043478738102</v>
      </c>
      <c r="AK45" s="185">
        <v>3.8996258260758299</v>
      </c>
      <c r="AL45" s="185">
        <v>1.1293680422758501</v>
      </c>
      <c r="AM45" s="185">
        <v>608.62110603116798</v>
      </c>
      <c r="AN45" s="185">
        <v>3.4594791031850003E-8</v>
      </c>
      <c r="AO45" s="185">
        <v>6.4661449362497702E-8</v>
      </c>
      <c r="AP45" s="185">
        <v>3.4087609577370901</v>
      </c>
      <c r="AQ45" s="185">
        <v>4.6929850894448797E-5</v>
      </c>
      <c r="AR45" s="185">
        <v>9.4676768973505602E-6</v>
      </c>
      <c r="AS45" s="185">
        <v>21.1096079470062</v>
      </c>
      <c r="AT45" s="185">
        <v>12.198641448895099</v>
      </c>
      <c r="AU45" s="185">
        <v>3.1436787797756498</v>
      </c>
      <c r="AV45" s="185">
        <v>0.26508217796144301</v>
      </c>
      <c r="AW45" s="185">
        <v>1.13063998206439E-2</v>
      </c>
      <c r="AX45" s="185">
        <v>0.26508216875476998</v>
      </c>
      <c r="AY45" s="185">
        <v>9.2066726464778997E-9</v>
      </c>
      <c r="AZ45" s="185">
        <v>1080577.4158407301</v>
      </c>
      <c r="BA45" s="185">
        <v>1.3767422085707999E-5</v>
      </c>
      <c r="BB45" s="23">
        <v>3171288.69817896</v>
      </c>
      <c r="BC45" s="23">
        <v>-12559.0557272891</v>
      </c>
      <c r="BD45" s="67">
        <v>-0.39446156657083897</v>
      </c>
      <c r="BE45" s="23">
        <v>4192995</v>
      </c>
      <c r="BF45" s="185">
        <v>0.75633018836868704</v>
      </c>
      <c r="BG45" s="185">
        <v>1</v>
      </c>
      <c r="BH45" s="185">
        <v>-3.6999999999999998E-2</v>
      </c>
      <c r="BI45" s="185">
        <v>4.5999999999999999E-2</v>
      </c>
      <c r="BJ45" s="185">
        <v>5625</v>
      </c>
      <c r="BK45" s="185">
        <v>1</v>
      </c>
      <c r="BL45" s="185">
        <v>75.772394947606003</v>
      </c>
      <c r="BM45" s="185">
        <v>3.1712886981789601</v>
      </c>
      <c r="BN45" s="185">
        <v>75.772394947606003</v>
      </c>
      <c r="BO45" s="185">
        <v>1</v>
      </c>
      <c r="BP45" s="185">
        <v>1279.66424028751</v>
      </c>
      <c r="BQ45" s="185">
        <v>1</v>
      </c>
      <c r="BR45" s="185">
        <v>0.30480000000000002</v>
      </c>
    </row>
    <row r="46" spans="1:70">
      <c r="A46" s="20" t="s">
        <v>648</v>
      </c>
      <c r="B46" s="185">
        <v>13789520</v>
      </c>
      <c r="C46" s="185">
        <v>608.621106065763</v>
      </c>
      <c r="D46" s="185">
        <v>85.147893581579396</v>
      </c>
      <c r="E46" s="185">
        <v>624.86627494838604</v>
      </c>
      <c r="F46" s="185">
        <v>2643264.3898665099</v>
      </c>
      <c r="G46" s="185">
        <v>1562686.9740257801</v>
      </c>
      <c r="H46" s="185">
        <v>2.2019594042733499E-5</v>
      </c>
      <c r="I46" s="185">
        <v>7.2223252690249804E-5</v>
      </c>
      <c r="J46" s="185">
        <v>0.49112124879375701</v>
      </c>
      <c r="K46" s="185">
        <v>7679.7516396704104</v>
      </c>
      <c r="L46" s="185">
        <v>6.5036382888884496E-3</v>
      </c>
      <c r="M46" s="185">
        <v>45</v>
      </c>
      <c r="N46" s="185">
        <v>2793.36</v>
      </c>
      <c r="O46" s="22">
        <v>1.7530051946856999E-5</v>
      </c>
      <c r="P46" s="22">
        <v>1.48421403326196E-2</v>
      </c>
      <c r="Q46" s="22">
        <v>4.7244000000000001E-3</v>
      </c>
      <c r="R46" s="185">
        <v>0.30480000000000002</v>
      </c>
      <c r="S46" s="23">
        <v>3129604.55859375</v>
      </c>
      <c r="T46" s="185">
        <v>534.52714511009196</v>
      </c>
      <c r="U46" s="186">
        <v>572.17529800959301</v>
      </c>
      <c r="V46" s="185">
        <v>0.03</v>
      </c>
      <c r="W46" s="22">
        <v>182724.392663384</v>
      </c>
      <c r="X46" s="185">
        <v>2.67910299549288E-2</v>
      </c>
      <c r="Y46" s="185">
        <v>6.1094947370234403</v>
      </c>
      <c r="Z46" s="185">
        <v>6.1094947413837097</v>
      </c>
      <c r="AA46" s="185">
        <v>-4.3602650379170898E-9</v>
      </c>
      <c r="AB46" s="185">
        <v>1.86625707959308E-5</v>
      </c>
      <c r="AC46" s="185">
        <v>669.312016950984</v>
      </c>
      <c r="AD46" s="185">
        <v>5287.0843949454502</v>
      </c>
      <c r="AE46" s="185">
        <v>572.17529870271301</v>
      </c>
      <c r="AF46" s="25">
        <v>6.9312011419242502E-7</v>
      </c>
      <c r="AG46" s="185">
        <v>1.87264977130102E-5</v>
      </c>
      <c r="AH46" s="185">
        <v>41.818279121372697</v>
      </c>
      <c r="AI46" s="185">
        <v>0.25869589398715098</v>
      </c>
      <c r="AJ46" s="185">
        <v>41.913713415645603</v>
      </c>
      <c r="AK46" s="185">
        <v>3.8042171701234402</v>
      </c>
      <c r="AL46" s="185">
        <v>1.1293680422758501</v>
      </c>
      <c r="AM46" s="185">
        <v>608.62110606186195</v>
      </c>
      <c r="AN46" s="185">
        <v>3.9005954022286501E-9</v>
      </c>
      <c r="AO46" s="185">
        <v>6.3926917079369201E-8</v>
      </c>
      <c r="AP46" s="185">
        <v>3.4162671376754701</v>
      </c>
      <c r="AQ46" s="185">
        <v>4.67238500776717E-5</v>
      </c>
      <c r="AR46" s="185">
        <v>9.3952123150447896E-6</v>
      </c>
      <c r="AS46" s="185">
        <v>21.028397433778999</v>
      </c>
      <c r="AT46" s="185">
        <v>12.179368914981699</v>
      </c>
      <c r="AU46" s="185">
        <v>3.15075272966053</v>
      </c>
      <c r="AV46" s="185">
        <v>0.26551440801494097</v>
      </c>
      <c r="AW46" s="185">
        <v>1.1220149975666401E-2</v>
      </c>
      <c r="AX46" s="185">
        <v>0.26551439851068598</v>
      </c>
      <c r="AY46" s="185">
        <v>9.5042557157754004E-9</v>
      </c>
      <c r="AZ46" s="185">
        <v>1080577.4158407301</v>
      </c>
      <c r="BA46" s="185">
        <v>1.36768725028523E-5</v>
      </c>
      <c r="BB46" s="23">
        <v>3156021.3654002598</v>
      </c>
      <c r="BC46" s="23">
        <v>26416.8068065103</v>
      </c>
      <c r="BD46" s="67">
        <v>0.84409408000033004</v>
      </c>
      <c r="BE46" s="23">
        <v>4126740</v>
      </c>
      <c r="BF46" s="185">
        <v>0.76477349321747001</v>
      </c>
      <c r="BG46" s="185">
        <v>1</v>
      </c>
      <c r="BH46" s="185">
        <v>-3.6999999999999998E-2</v>
      </c>
      <c r="BI46" s="185">
        <v>4.5999999999999999E-2</v>
      </c>
      <c r="BJ46" s="185">
        <v>5625</v>
      </c>
      <c r="BK46" s="185">
        <v>1</v>
      </c>
      <c r="BL46" s="185">
        <v>74.093960955670994</v>
      </c>
      <c r="BM46" s="185">
        <v>3.1560213654002598</v>
      </c>
      <c r="BN46" s="185">
        <v>74.093960955670994</v>
      </c>
      <c r="BO46" s="185">
        <v>1</v>
      </c>
      <c r="BP46" s="185">
        <v>1162.3981736468199</v>
      </c>
      <c r="BQ46" s="185">
        <v>1</v>
      </c>
      <c r="BR46" s="185">
        <v>0.30480000000000002</v>
      </c>
    </row>
    <row r="47" spans="1:70">
      <c r="A47" s="20" t="s">
        <v>649</v>
      </c>
      <c r="B47" s="185">
        <v>13789520</v>
      </c>
      <c r="C47" s="185">
        <v>608.621106065763</v>
      </c>
      <c r="D47" s="185">
        <v>85.147893581579396</v>
      </c>
      <c r="E47" s="185">
        <v>624.86627494838604</v>
      </c>
      <c r="F47" s="185">
        <v>2643264.3898665099</v>
      </c>
      <c r="G47" s="185">
        <v>1562686.9740257801</v>
      </c>
      <c r="H47" s="185">
        <v>2.2019594042733499E-5</v>
      </c>
      <c r="I47" s="185">
        <v>7.2223252690249804E-5</v>
      </c>
      <c r="J47" s="185">
        <v>0.49112124879375701</v>
      </c>
      <c r="K47" s="185">
        <v>7679.7516396704104</v>
      </c>
      <c r="L47" s="185">
        <v>6.5036382888884496E-3</v>
      </c>
      <c r="M47" s="185">
        <v>46</v>
      </c>
      <c r="N47" s="185">
        <v>2793.36</v>
      </c>
      <c r="O47" s="22">
        <v>1.7530051946856999E-5</v>
      </c>
      <c r="P47" s="22">
        <v>1.48421403326196E-2</v>
      </c>
      <c r="Q47" s="22">
        <v>4.7244000000000001E-3</v>
      </c>
      <c r="R47" s="185">
        <v>0.30480000000000002</v>
      </c>
      <c r="S47" s="23">
        <v>3194468.84765625</v>
      </c>
      <c r="T47" s="185">
        <v>532.84871111815698</v>
      </c>
      <c r="U47" s="186">
        <v>571.27716089754199</v>
      </c>
      <c r="V47" s="185">
        <v>0.03</v>
      </c>
      <c r="W47" s="22">
        <v>182724.392663384</v>
      </c>
      <c r="X47" s="185">
        <v>2.67910299549288E-2</v>
      </c>
      <c r="Y47" s="185">
        <v>6.1094947370234403</v>
      </c>
      <c r="Z47" s="185">
        <v>6.1094947413837097</v>
      </c>
      <c r="AA47" s="185">
        <v>-4.3602650379170898E-9</v>
      </c>
      <c r="AB47" s="185">
        <v>1.86625707959308E-5</v>
      </c>
      <c r="AC47" s="185">
        <v>670.80915998037597</v>
      </c>
      <c r="AD47" s="185">
        <v>5287.0843949454502</v>
      </c>
      <c r="AE47" s="185">
        <v>571.27716160563295</v>
      </c>
      <c r="AF47" s="25">
        <v>7.0809142016514702E-7</v>
      </c>
      <c r="AG47" s="185">
        <v>1.8727602180165001E-5</v>
      </c>
      <c r="AH47" s="185">
        <v>41.818279121372697</v>
      </c>
      <c r="AI47" s="185">
        <v>0.25869589398715098</v>
      </c>
      <c r="AJ47" s="185">
        <v>41.916185437937898</v>
      </c>
      <c r="AK47" s="185">
        <v>3.8980248048541899</v>
      </c>
      <c r="AL47" s="185">
        <v>1.1293680422758501</v>
      </c>
      <c r="AM47" s="185">
        <v>608.62110606176304</v>
      </c>
      <c r="AN47" s="185">
        <v>4.0002987589104999E-9</v>
      </c>
      <c r="AO47" s="185">
        <v>6.5031384234194206E-8</v>
      </c>
      <c r="AP47" s="185">
        <v>3.4164082208842301</v>
      </c>
      <c r="AQ47" s="185">
        <v>4.6719991162601298E-5</v>
      </c>
      <c r="AR47" s="185">
        <v>9.3963167821996095E-6</v>
      </c>
      <c r="AS47" s="185">
        <v>21.030869456071301</v>
      </c>
      <c r="AT47" s="185">
        <v>12.1799566623388</v>
      </c>
      <c r="AU47" s="185">
        <v>3.15090477748848</v>
      </c>
      <c r="AV47" s="185">
        <v>0.265503443395748</v>
      </c>
      <c r="AW47" s="185">
        <v>1.1220149975666401E-2</v>
      </c>
      <c r="AX47" s="185">
        <v>0.26550343388910302</v>
      </c>
      <c r="AY47" s="185">
        <v>9.5066458039028101E-9</v>
      </c>
      <c r="AZ47" s="185">
        <v>1080577.4158407301</v>
      </c>
      <c r="BA47" s="185">
        <v>1.36751781818712E-5</v>
      </c>
      <c r="BB47" s="23">
        <v>3210945.8148261099</v>
      </c>
      <c r="BC47" s="23">
        <v>16476.9671698641</v>
      </c>
      <c r="BD47" s="67">
        <v>0.515796771095548</v>
      </c>
      <c r="BE47" s="23">
        <v>4164600</v>
      </c>
      <c r="BF47" s="185">
        <v>0.77100941622871699</v>
      </c>
      <c r="BG47" s="185">
        <v>1</v>
      </c>
      <c r="BH47" s="185">
        <v>-3.9E-2</v>
      </c>
      <c r="BI47" s="185">
        <v>4.5999999999999999E-2</v>
      </c>
      <c r="BJ47" s="185">
        <v>5625</v>
      </c>
      <c r="BK47" s="185">
        <v>1</v>
      </c>
      <c r="BL47" s="185">
        <v>75.772394947606003</v>
      </c>
      <c r="BM47" s="185">
        <v>3.2109458148261099</v>
      </c>
      <c r="BN47" s="185">
        <v>75.772394947606003</v>
      </c>
      <c r="BO47" s="185">
        <v>1</v>
      </c>
      <c r="BP47" s="185">
        <v>1279.66424028751</v>
      </c>
      <c r="BQ47" s="185">
        <v>1</v>
      </c>
      <c r="BR47" s="185">
        <v>0.30480000000000002</v>
      </c>
    </row>
    <row r="48" spans="1:70">
      <c r="A48" s="20" t="s">
        <v>650</v>
      </c>
      <c r="B48" s="185">
        <v>13789520</v>
      </c>
      <c r="C48" s="185">
        <v>608.621106065763</v>
      </c>
      <c r="D48" s="185">
        <v>85.147893581579396</v>
      </c>
      <c r="E48" s="185">
        <v>624.86627494838604</v>
      </c>
      <c r="F48" s="185">
        <v>2643264.3898665099</v>
      </c>
      <c r="G48" s="185">
        <v>1562686.9740257801</v>
      </c>
      <c r="H48" s="185">
        <v>2.2019594042733499E-5</v>
      </c>
      <c r="I48" s="185">
        <v>7.2223252690249804E-5</v>
      </c>
      <c r="J48" s="185">
        <v>0.49112124879375701</v>
      </c>
      <c r="K48" s="185">
        <v>7679.7516396704104</v>
      </c>
      <c r="L48" s="185">
        <v>6.5036382888884496E-3</v>
      </c>
      <c r="M48" s="185">
        <v>47</v>
      </c>
      <c r="N48" s="185">
        <v>2797.4279999999999</v>
      </c>
      <c r="O48" s="22">
        <v>1.7530051946856999E-5</v>
      </c>
      <c r="P48" s="22">
        <v>1.48421403326196E-2</v>
      </c>
      <c r="Q48" s="22">
        <v>4.7244000000000001E-3</v>
      </c>
      <c r="R48" s="185">
        <v>0.30480000000000002</v>
      </c>
      <c r="S48" s="23">
        <v>3260827.3592812498</v>
      </c>
      <c r="T48" s="185">
        <v>531.212292416884</v>
      </c>
      <c r="U48" s="186">
        <v>570.38197087987305</v>
      </c>
      <c r="V48" s="185">
        <v>0.03</v>
      </c>
      <c r="W48" s="22">
        <v>182990.496147845</v>
      </c>
      <c r="X48" s="185">
        <v>2.6774422788588E-2</v>
      </c>
      <c r="Y48" s="185">
        <v>6.1113891880796603</v>
      </c>
      <c r="Z48" s="185">
        <v>6.1113891921477101</v>
      </c>
      <c r="AA48" s="185">
        <v>-4.0680481205868099E-9</v>
      </c>
      <c r="AB48" s="185">
        <v>1.8619874352375501E-5</v>
      </c>
      <c r="AC48" s="185">
        <v>672.25132062481998</v>
      </c>
      <c r="AD48" s="185">
        <v>5293.1427183207497</v>
      </c>
      <c r="AE48" s="185">
        <v>570.38197160238599</v>
      </c>
      <c r="AF48" s="25">
        <v>7.2251316396432198E-7</v>
      </c>
      <c r="AG48" s="185">
        <v>1.8685445573508501E-5</v>
      </c>
      <c r="AH48" s="185">
        <v>41.914170842245703</v>
      </c>
      <c r="AI48" s="185">
        <v>0.25899232643735698</v>
      </c>
      <c r="AJ48" s="185">
        <v>41.869752847343698</v>
      </c>
      <c r="AK48" s="185">
        <v>3.9891140779874399</v>
      </c>
      <c r="AL48" s="185">
        <v>1.1293680422758501</v>
      </c>
      <c r="AM48" s="185">
        <v>608.62110606193198</v>
      </c>
      <c r="AN48" s="185">
        <v>3.8310190575430203E-9</v>
      </c>
      <c r="AO48" s="185">
        <v>6.5571221133040493E-8</v>
      </c>
      <c r="AP48" s="185">
        <v>3.41875280269534</v>
      </c>
      <c r="AQ48" s="185">
        <v>4.6655931965035601E-5</v>
      </c>
      <c r="AR48" s="185">
        <v>9.3755083973207808E-6</v>
      </c>
      <c r="AS48" s="185">
        <v>21.008341378305602</v>
      </c>
      <c r="AT48" s="185">
        <v>12.174597836738799</v>
      </c>
      <c r="AU48" s="185">
        <v>3.1531274171761901</v>
      </c>
      <c r="AV48" s="185">
        <v>0.26562538551915699</v>
      </c>
      <c r="AW48" s="185">
        <v>1.11944803878396E-2</v>
      </c>
      <c r="AX48" s="185">
        <v>0.26562537592395402</v>
      </c>
      <c r="AY48" s="185">
        <v>9.5952027434620407E-9</v>
      </c>
      <c r="AZ48" s="185">
        <v>1080577.4158407301</v>
      </c>
      <c r="BA48" s="185">
        <v>1.3647062147415899E-5</v>
      </c>
      <c r="BB48" s="23">
        <v>3244270.6269636899</v>
      </c>
      <c r="BC48" s="23">
        <v>-16556.7323175645</v>
      </c>
      <c r="BD48" s="67">
        <v>-0.50774636291122099</v>
      </c>
      <c r="BE48" s="23">
        <v>4312885</v>
      </c>
      <c r="BF48" s="185">
        <v>0.75222748275543705</v>
      </c>
      <c r="BG48" s="185">
        <v>1</v>
      </c>
      <c r="BH48" s="185">
        <v>-3.5999999999999997E-2</v>
      </c>
      <c r="BI48" s="185">
        <v>4.5999999999999999E-2</v>
      </c>
      <c r="BJ48" s="185">
        <v>5625</v>
      </c>
      <c r="BK48" s="185">
        <v>1</v>
      </c>
      <c r="BL48" s="185">
        <v>77.408813648879004</v>
      </c>
      <c r="BM48" s="185">
        <v>3.2442706269636901</v>
      </c>
      <c r="BN48" s="185">
        <v>77.408813648879004</v>
      </c>
      <c r="BO48" s="185">
        <v>1</v>
      </c>
      <c r="BP48" s="185">
        <v>1399.41933861656</v>
      </c>
      <c r="BQ48" s="185">
        <v>1</v>
      </c>
      <c r="BR48" s="185">
        <v>0.30480000000000002</v>
      </c>
    </row>
    <row r="49" spans="1:70">
      <c r="A49" s="20" t="s">
        <v>651</v>
      </c>
      <c r="B49" s="185">
        <v>13789520</v>
      </c>
      <c r="C49" s="185">
        <v>608.621106065763</v>
      </c>
      <c r="D49" s="185">
        <v>85.147893581579396</v>
      </c>
      <c r="E49" s="185">
        <v>624.86627494838604</v>
      </c>
      <c r="F49" s="185">
        <v>2643264.3898665099</v>
      </c>
      <c r="G49" s="185">
        <v>1562686.9740257801</v>
      </c>
      <c r="H49" s="185">
        <v>2.2019594042733499E-5</v>
      </c>
      <c r="I49" s="185">
        <v>7.2223252690249804E-5</v>
      </c>
      <c r="J49" s="185">
        <v>0.49112124879375701</v>
      </c>
      <c r="K49" s="185">
        <v>7679.7516396704104</v>
      </c>
      <c r="L49" s="185">
        <v>6.5036382888884496E-3</v>
      </c>
      <c r="M49" s="185">
        <v>48</v>
      </c>
      <c r="N49" s="185">
        <v>2797.4279999999999</v>
      </c>
      <c r="O49" s="22">
        <v>1.7530051946856999E-5</v>
      </c>
      <c r="P49" s="22">
        <v>1.48421403326196E-2</v>
      </c>
      <c r="Q49" s="22">
        <v>4.7244000000000001E-3</v>
      </c>
      <c r="R49" s="185">
        <v>0.30480000000000002</v>
      </c>
      <c r="S49" s="23">
        <v>3197649.12109375</v>
      </c>
      <c r="T49" s="185">
        <v>532.84871111815698</v>
      </c>
      <c r="U49" s="186">
        <v>571.25948056726702</v>
      </c>
      <c r="V49" s="185">
        <v>0.03</v>
      </c>
      <c r="W49" s="22">
        <v>182990.496147845</v>
      </c>
      <c r="X49" s="185">
        <v>2.6774422788588E-2</v>
      </c>
      <c r="Y49" s="185">
        <v>6.1113891880796603</v>
      </c>
      <c r="Z49" s="185">
        <v>6.1113891921477101</v>
      </c>
      <c r="AA49" s="185">
        <v>-4.0680481205868099E-9</v>
      </c>
      <c r="AB49" s="185">
        <v>1.8619874352375501E-5</v>
      </c>
      <c r="AC49" s="185">
        <v>670.790368220696</v>
      </c>
      <c r="AD49" s="185">
        <v>5293.1427183207497</v>
      </c>
      <c r="AE49" s="185">
        <v>571.259480567266</v>
      </c>
      <c r="AF49" s="25">
        <v>0</v>
      </c>
      <c r="AG49" s="185">
        <v>1.8684890784234101E-5</v>
      </c>
      <c r="AH49" s="185">
        <v>41.914170842245703</v>
      </c>
      <c r="AI49" s="185">
        <v>0.25899232643735698</v>
      </c>
      <c r="AJ49" s="185">
        <v>41.868509693162103</v>
      </c>
      <c r="AK49" s="185">
        <v>3.8975419882721001</v>
      </c>
      <c r="AL49" s="185">
        <v>1.1293680422758501</v>
      </c>
      <c r="AM49" s="185">
        <v>608.62110606202498</v>
      </c>
      <c r="AN49" s="185">
        <v>3.7382505979621799E-9</v>
      </c>
      <c r="AO49" s="185">
        <v>6.5016431858657806E-8</v>
      </c>
      <c r="AP49" s="185">
        <v>3.4186816967632301</v>
      </c>
      <c r="AQ49" s="185">
        <v>4.6657872799735098E-5</v>
      </c>
      <c r="AR49" s="185">
        <v>9.3749536080463898E-6</v>
      </c>
      <c r="AS49" s="185">
        <v>21.007098224124</v>
      </c>
      <c r="AT49" s="185">
        <v>12.174301956416301</v>
      </c>
      <c r="AU49" s="185">
        <v>3.1530507864431101</v>
      </c>
      <c r="AV49" s="185">
        <v>0.26563091032011799</v>
      </c>
      <c r="AW49" s="185">
        <v>1.11944803878396E-2</v>
      </c>
      <c r="AX49" s="185">
        <v>0.26563090072609202</v>
      </c>
      <c r="AY49" s="185">
        <v>9.5940260735893901E-9</v>
      </c>
      <c r="AZ49" s="185">
        <v>1080577.4158407301</v>
      </c>
      <c r="BA49" s="185">
        <v>1.3647913710103601E-5</v>
      </c>
      <c r="BB49" s="23">
        <v>3216620.5761273098</v>
      </c>
      <c r="BC49" s="23">
        <v>18971.455033563499</v>
      </c>
      <c r="BD49" s="67">
        <v>0.59329383291042204</v>
      </c>
      <c r="BE49" s="23">
        <v>4259250</v>
      </c>
      <c r="BF49" s="185">
        <v>0.75520821180426401</v>
      </c>
      <c r="BG49" s="185">
        <v>1</v>
      </c>
      <c r="BH49" s="185">
        <v>-3.3000000000000002E-2</v>
      </c>
      <c r="BI49" s="185">
        <v>4.5999999999999999E-2</v>
      </c>
      <c r="BJ49" s="185">
        <v>5625</v>
      </c>
      <c r="BK49" s="185">
        <v>1</v>
      </c>
      <c r="BL49" s="185">
        <v>75.772394947606003</v>
      </c>
      <c r="BM49" s="185">
        <v>3.2166205761273101</v>
      </c>
      <c r="BN49" s="185">
        <v>75.772394947606003</v>
      </c>
      <c r="BO49" s="185">
        <v>1</v>
      </c>
      <c r="BP49" s="185">
        <v>1279.66424028751</v>
      </c>
      <c r="BQ49" s="185">
        <v>1</v>
      </c>
      <c r="BR49" s="185">
        <v>0.30480000000000002</v>
      </c>
    </row>
    <row r="50" spans="1:70">
      <c r="A50" s="20" t="s">
        <v>652</v>
      </c>
      <c r="B50" s="185">
        <v>13789520</v>
      </c>
      <c r="C50" s="185">
        <v>608.621106065763</v>
      </c>
      <c r="D50" s="185">
        <v>85.147893581579396</v>
      </c>
      <c r="E50" s="185">
        <v>624.86627494838604</v>
      </c>
      <c r="F50" s="185">
        <v>2643264.3898665099</v>
      </c>
      <c r="G50" s="185">
        <v>1562686.9740257801</v>
      </c>
      <c r="H50" s="185">
        <v>2.2019594042733499E-5</v>
      </c>
      <c r="I50" s="185">
        <v>7.2223252690249804E-5</v>
      </c>
      <c r="J50" s="185">
        <v>0.49112124879375701</v>
      </c>
      <c r="K50" s="185">
        <v>7679.7516396704104</v>
      </c>
      <c r="L50" s="185">
        <v>6.5036382888884496E-3</v>
      </c>
      <c r="M50" s="185">
        <v>49</v>
      </c>
      <c r="N50" s="185">
        <v>2820.48</v>
      </c>
      <c r="O50" s="22">
        <v>1.7530051946856999E-5</v>
      </c>
      <c r="P50" s="22">
        <v>1.48421403326196E-2</v>
      </c>
      <c r="Q50" s="22">
        <v>4.7244000000000001E-3</v>
      </c>
      <c r="R50" s="185">
        <v>0.30480000000000002</v>
      </c>
      <c r="S50" s="23">
        <v>3252995.5644062501</v>
      </c>
      <c r="T50" s="185">
        <v>531.88681381594404</v>
      </c>
      <c r="U50" s="186">
        <v>570.64304737275995</v>
      </c>
      <c r="V50" s="185">
        <v>0.03</v>
      </c>
      <c r="W50" s="22">
        <v>184498.415893125</v>
      </c>
      <c r="X50" s="185">
        <v>2.6681050006293099E-2</v>
      </c>
      <c r="Y50" s="185">
        <v>6.1220735321033803</v>
      </c>
      <c r="Z50" s="185">
        <v>6.1220735346898003</v>
      </c>
      <c r="AA50" s="185">
        <v>-2.5864146380172298E-9</v>
      </c>
      <c r="AB50" s="185">
        <v>1.8380855977977701E-5</v>
      </c>
      <c r="AC50" s="185">
        <v>671.54082908774001</v>
      </c>
      <c r="AD50" s="185">
        <v>5327.4466695021101</v>
      </c>
      <c r="AE50" s="185">
        <v>570.64304737275995</v>
      </c>
      <c r="AF50" s="25">
        <v>0</v>
      </c>
      <c r="AG50" s="185">
        <v>1.8445927182149298E-5</v>
      </c>
      <c r="AH50" s="185">
        <v>42.459208406924297</v>
      </c>
      <c r="AI50" s="185">
        <v>0.26067081133664</v>
      </c>
      <c r="AJ50" s="185">
        <v>41.600920045897901</v>
      </c>
      <c r="AK50" s="185">
        <v>3.9485581617130698</v>
      </c>
      <c r="AL50" s="185">
        <v>1.1293680422758501</v>
      </c>
      <c r="AM50" s="185">
        <v>608.62110602400696</v>
      </c>
      <c r="AN50" s="185">
        <v>4.1756038626772398E-8</v>
      </c>
      <c r="AO50" s="185">
        <v>6.5071204171655197E-8</v>
      </c>
      <c r="AP50" s="185">
        <v>3.4315413722966399</v>
      </c>
      <c r="AQ50" s="185">
        <v>4.6308827992754402E-5</v>
      </c>
      <c r="AR50" s="185">
        <v>9.2554991931604904E-6</v>
      </c>
      <c r="AS50" s="185">
        <v>20.873837249674999</v>
      </c>
      <c r="AT50" s="185">
        <v>12.142482842856101</v>
      </c>
      <c r="AU50" s="185">
        <v>3.1651908542885199</v>
      </c>
      <c r="AV50" s="185">
        <v>0.26635051800811999</v>
      </c>
      <c r="AW50" s="185">
        <v>1.10507798206987E-2</v>
      </c>
      <c r="AX50" s="185">
        <v>0.26635050794193199</v>
      </c>
      <c r="AY50" s="185">
        <v>1.0066187772217501E-8</v>
      </c>
      <c r="AZ50" s="185">
        <v>1080577.4158407301</v>
      </c>
      <c r="BA50" s="185">
        <v>1.3495051630912199E-5</v>
      </c>
      <c r="BB50" s="23">
        <v>3255796.6005587899</v>
      </c>
      <c r="BC50" s="23">
        <v>2801.0361525425701</v>
      </c>
      <c r="BD50" s="67">
        <v>8.6106362492191904E-2</v>
      </c>
      <c r="BE50" s="23">
        <v>4284490</v>
      </c>
      <c r="BF50" s="185">
        <v>0.75990295240712302</v>
      </c>
      <c r="BG50" s="185">
        <v>1</v>
      </c>
      <c r="BH50" s="185">
        <v>-3.9E-2</v>
      </c>
      <c r="BI50" s="185">
        <v>4.5999999999999999E-2</v>
      </c>
      <c r="BJ50" s="185">
        <v>5625</v>
      </c>
      <c r="BK50" s="185">
        <v>1</v>
      </c>
      <c r="BL50" s="185">
        <v>76.734292249819006</v>
      </c>
      <c r="BM50" s="185">
        <v>3.2557966005587899</v>
      </c>
      <c r="BN50" s="185">
        <v>76.734292249819006</v>
      </c>
      <c r="BO50" s="185">
        <v>1</v>
      </c>
      <c r="BP50" s="185">
        <v>1349.4082270951101</v>
      </c>
      <c r="BQ50" s="185">
        <v>1</v>
      </c>
      <c r="BR50" s="185">
        <v>0.30480000000000002</v>
      </c>
    </row>
    <row r="51" spans="1:70">
      <c r="A51" s="20" t="s">
        <v>653</v>
      </c>
      <c r="B51" s="185">
        <v>13789520</v>
      </c>
      <c r="C51" s="185">
        <v>608.621106065763</v>
      </c>
      <c r="D51" s="185">
        <v>85.147893581579396</v>
      </c>
      <c r="E51" s="185">
        <v>624.86627494838604</v>
      </c>
      <c r="F51" s="185">
        <v>2643264.3898665099</v>
      </c>
      <c r="G51" s="185">
        <v>1562686.9740257801</v>
      </c>
      <c r="H51" s="185">
        <v>2.2019594042733499E-5</v>
      </c>
      <c r="I51" s="185">
        <v>7.2223252690249804E-5</v>
      </c>
      <c r="J51" s="185">
        <v>0.49112124879375701</v>
      </c>
      <c r="K51" s="185">
        <v>7679.7516396704104</v>
      </c>
      <c r="L51" s="185">
        <v>6.5036382888884496E-3</v>
      </c>
      <c r="M51" s="185">
        <v>50</v>
      </c>
      <c r="N51" s="185">
        <v>2834.04</v>
      </c>
      <c r="O51" s="22">
        <v>1.7530051946856999E-5</v>
      </c>
      <c r="P51" s="22">
        <v>1.48421403326196E-2</v>
      </c>
      <c r="Q51" s="22">
        <v>4.7244000000000001E-3</v>
      </c>
      <c r="R51" s="185">
        <v>0.30480000000000002</v>
      </c>
      <c r="S51" s="23">
        <v>3312442.9851562502</v>
      </c>
      <c r="T51" s="185">
        <v>530.63335550763395</v>
      </c>
      <c r="U51" s="186">
        <v>569.90902113120796</v>
      </c>
      <c r="V51" s="185">
        <v>0.03</v>
      </c>
      <c r="W51" s="22">
        <v>185385.42750799601</v>
      </c>
      <c r="X51" s="185">
        <v>2.66267006458492E-2</v>
      </c>
      <c r="Y51" s="185">
        <v>6.1283184133100903</v>
      </c>
      <c r="Z51" s="185">
        <v>6.1283184151948102</v>
      </c>
      <c r="AA51" s="185">
        <v>-1.8847252647447001E-9</v>
      </c>
      <c r="AB51" s="185">
        <v>1.8242543520100501E-5</v>
      </c>
      <c r="AC51" s="185">
        <v>672.59475334738897</v>
      </c>
      <c r="AD51" s="185">
        <v>5347.6045173894199</v>
      </c>
      <c r="AE51" s="185">
        <v>569.90902185715595</v>
      </c>
      <c r="AF51" s="25">
        <v>7.2594741595821699E-7</v>
      </c>
      <c r="AG51" s="185">
        <v>1.83083335215412E-5</v>
      </c>
      <c r="AH51" s="185">
        <v>42.781128289851303</v>
      </c>
      <c r="AI51" s="185">
        <v>0.261657130466528</v>
      </c>
      <c r="AJ51" s="185">
        <v>41.446840676346604</v>
      </c>
      <c r="AK51" s="185">
        <v>4.0170362337640801</v>
      </c>
      <c r="AL51" s="185">
        <v>1.1293680422758501</v>
      </c>
      <c r="AM51" s="185">
        <v>608.62110605263604</v>
      </c>
      <c r="AN51" s="185">
        <v>1.31268507175264E-8</v>
      </c>
      <c r="AO51" s="185">
        <v>6.57900014406891E-8</v>
      </c>
      <c r="AP51" s="185">
        <v>3.4391641427952</v>
      </c>
      <c r="AQ51" s="185">
        <v>4.61037721441587E-5</v>
      </c>
      <c r="AR51" s="185">
        <v>9.1870617614909396E-6</v>
      </c>
      <c r="AS51" s="185">
        <v>20.797888822828099</v>
      </c>
      <c r="AT51" s="185">
        <v>12.124257413267101</v>
      </c>
      <c r="AU51" s="185">
        <v>3.17239840379299</v>
      </c>
      <c r="AV51" s="185">
        <v>0.26676573900221301</v>
      </c>
      <c r="AW51" s="185">
        <v>1.09676247967819E-2</v>
      </c>
      <c r="AX51" s="185">
        <v>0.26676572867873999</v>
      </c>
      <c r="AY51" s="185">
        <v>1.03234735204794E-8</v>
      </c>
      <c r="AZ51" s="185">
        <v>1080577.4158407301</v>
      </c>
      <c r="BA51" s="185">
        <v>1.3405516640065799E-5</v>
      </c>
      <c r="BB51" s="23">
        <v>3313746.7290742202</v>
      </c>
      <c r="BC51" s="23">
        <v>1303.7439179713799</v>
      </c>
      <c r="BD51" s="67">
        <v>3.9358984405580201E-2</v>
      </c>
      <c r="BE51" s="23">
        <v>4290800</v>
      </c>
      <c r="BF51" s="185">
        <v>0.77229111799063599</v>
      </c>
      <c r="BG51" s="185">
        <v>1</v>
      </c>
      <c r="BH51" s="185">
        <v>-4.4999999999999998E-2</v>
      </c>
      <c r="BI51" s="185">
        <v>4.5999999999999999E-2</v>
      </c>
      <c r="BJ51" s="185">
        <v>5625</v>
      </c>
      <c r="BK51" s="185">
        <v>1</v>
      </c>
      <c r="BL51" s="185">
        <v>77.987750558129093</v>
      </c>
      <c r="BM51" s="185">
        <v>3.3137467290742202</v>
      </c>
      <c r="BN51" s="185">
        <v>77.987750558129093</v>
      </c>
      <c r="BO51" s="185">
        <v>1</v>
      </c>
      <c r="BP51" s="185">
        <v>1443.0691924666301</v>
      </c>
      <c r="BQ51" s="185">
        <v>1</v>
      </c>
      <c r="BR51" s="185">
        <v>0.30480000000000002</v>
      </c>
    </row>
    <row r="52" spans="1:70">
      <c r="A52" s="20" t="s">
        <v>654</v>
      </c>
      <c r="B52" s="185">
        <v>13789520</v>
      </c>
      <c r="C52" s="185">
        <v>608.621106065763</v>
      </c>
      <c r="D52" s="185">
        <v>85.147893581579396</v>
      </c>
      <c r="E52" s="185">
        <v>624.86627494838604</v>
      </c>
      <c r="F52" s="185">
        <v>2643264.3898665099</v>
      </c>
      <c r="G52" s="185">
        <v>1562686.9740257801</v>
      </c>
      <c r="H52" s="185">
        <v>2.2019594042733499E-5</v>
      </c>
      <c r="I52" s="185">
        <v>7.2223252690249804E-5</v>
      </c>
      <c r="J52" s="185">
        <v>0.49112124879375701</v>
      </c>
      <c r="K52" s="185">
        <v>7679.7516396704104</v>
      </c>
      <c r="L52" s="185">
        <v>6.5036382888884496E-3</v>
      </c>
      <c r="M52" s="185">
        <v>51</v>
      </c>
      <c r="N52" s="185">
        <v>3417.12</v>
      </c>
      <c r="O52" s="22">
        <v>1.7530051946856999E-5</v>
      </c>
      <c r="P52" s="22">
        <v>1.48421403326196E-2</v>
      </c>
      <c r="Q52" s="22">
        <v>4.7244000000000001E-3</v>
      </c>
      <c r="R52" s="185">
        <v>0.30480000000000002</v>
      </c>
      <c r="S52" s="23">
        <v>5960589.16015625</v>
      </c>
      <c r="T52" s="185">
        <v>479.48806170427099</v>
      </c>
      <c r="U52" s="186">
        <v>538.10323808447401</v>
      </c>
      <c r="V52" s="185">
        <v>0.03</v>
      </c>
      <c r="W52" s="22">
        <v>223526.92694743999</v>
      </c>
      <c r="X52" s="185">
        <v>2.4627077270517599E-2</v>
      </c>
      <c r="Y52" s="185">
        <v>6.3722611146904002</v>
      </c>
      <c r="Z52" s="185">
        <v>6.3722611346379603</v>
      </c>
      <c r="AA52" s="185">
        <v>-1.99475591600162E-8</v>
      </c>
      <c r="AB52" s="185">
        <v>1.3566923130281601E-5</v>
      </c>
      <c r="AC52" s="185">
        <v>714.44332840131494</v>
      </c>
      <c r="AD52" s="185">
        <v>6200.9937672651504</v>
      </c>
      <c r="AE52" s="185">
        <v>538.10323922890802</v>
      </c>
      <c r="AF52" s="25">
        <v>1.1444332130849899E-6</v>
      </c>
      <c r="AG52" s="185">
        <v>1.3659173278012099E-5</v>
      </c>
      <c r="AH52" s="185">
        <v>57.524951469995798</v>
      </c>
      <c r="AI52" s="185">
        <v>0.30341328157443997</v>
      </c>
      <c r="AJ52" s="185">
        <v>35.856594853504198</v>
      </c>
      <c r="AK52" s="185">
        <v>6.7994398956736299</v>
      </c>
      <c r="AL52" s="185">
        <v>1.1293680422758501</v>
      </c>
      <c r="AM52" s="185">
        <v>608.62110603707299</v>
      </c>
      <c r="AN52" s="185">
        <v>2.8689782993751601E-8</v>
      </c>
      <c r="AO52" s="185">
        <v>9.2250147730471499E-8</v>
      </c>
      <c r="AP52" s="185">
        <v>3.7475158791549501</v>
      </c>
      <c r="AQ52" s="185">
        <v>3.8828919449546002E-5</v>
      </c>
      <c r="AR52" s="185">
        <v>6.8757117128712803E-6</v>
      </c>
      <c r="AS52" s="185">
        <v>18.049380017368101</v>
      </c>
      <c r="AT52" s="185">
        <v>11.415556680603601</v>
      </c>
      <c r="AU52" s="185">
        <v>3.4636315134609701</v>
      </c>
      <c r="AV52" s="185">
        <v>0.28388436569398001</v>
      </c>
      <c r="AW52" s="185">
        <v>8.1565886015707596E-3</v>
      </c>
      <c r="AX52" s="185">
        <v>0.28388436274141399</v>
      </c>
      <c r="AY52" s="185">
        <v>2.9525653033601901E-9</v>
      </c>
      <c r="AZ52" s="185">
        <v>1080577.4158407301</v>
      </c>
      <c r="BA52" s="185">
        <v>1.0361242140567499E-5</v>
      </c>
      <c r="BB52" s="23">
        <v>6011712.7258564103</v>
      </c>
      <c r="BC52" s="23">
        <v>51123.5657001613</v>
      </c>
      <c r="BD52" s="67">
        <v>0.85769316298292098</v>
      </c>
      <c r="BE52" s="23">
        <v>6215350</v>
      </c>
      <c r="BF52" s="185">
        <v>0.96723639470929401</v>
      </c>
      <c r="BG52" s="185">
        <v>1</v>
      </c>
      <c r="BH52" s="185">
        <v>-0.191</v>
      </c>
      <c r="BI52" s="185">
        <v>4.5999999999999999E-2</v>
      </c>
      <c r="BJ52" s="185">
        <v>5625</v>
      </c>
      <c r="BK52" s="185">
        <v>1</v>
      </c>
      <c r="BL52" s="185">
        <v>129.13304436149201</v>
      </c>
      <c r="BM52" s="185">
        <v>6.0117127258564098</v>
      </c>
      <c r="BN52" s="185">
        <v>129.13304436149201</v>
      </c>
      <c r="BO52" s="185">
        <v>1</v>
      </c>
      <c r="BP52" s="185">
        <v>7944.6995971476999</v>
      </c>
      <c r="BQ52" s="185">
        <v>1</v>
      </c>
      <c r="BR52" s="185">
        <v>0.30480000000000002</v>
      </c>
    </row>
    <row r="53" spans="1:70">
      <c r="A53" s="20" t="s">
        <v>655</v>
      </c>
      <c r="B53" s="185">
        <v>13789520</v>
      </c>
      <c r="C53" s="185">
        <v>608.621106065763</v>
      </c>
      <c r="D53" s="185">
        <v>85.147893581579396</v>
      </c>
      <c r="E53" s="185">
        <v>624.86627494838604</v>
      </c>
      <c r="F53" s="185">
        <v>2643264.3898665099</v>
      </c>
      <c r="G53" s="185">
        <v>1562686.9740257801</v>
      </c>
      <c r="H53" s="185">
        <v>2.2019594042733499E-5</v>
      </c>
      <c r="I53" s="185">
        <v>7.2223252690249804E-5</v>
      </c>
      <c r="J53" s="185">
        <v>0.49112124879375701</v>
      </c>
      <c r="K53" s="185">
        <v>7679.7516396704104</v>
      </c>
      <c r="L53" s="185">
        <v>6.5036382888884496E-3</v>
      </c>
      <c r="M53" s="185">
        <v>52</v>
      </c>
      <c r="N53" s="185">
        <v>3451.02</v>
      </c>
      <c r="O53" s="22">
        <v>1.7530051946856999E-5</v>
      </c>
      <c r="P53" s="22">
        <v>1.48421403326196E-2</v>
      </c>
      <c r="Q53" s="22">
        <v>4.7244000000000001E-3</v>
      </c>
      <c r="R53" s="185">
        <v>0.30480000000000002</v>
      </c>
      <c r="S53" s="23">
        <v>3590926.03515625</v>
      </c>
      <c r="T53" s="185">
        <v>535.10115911890296</v>
      </c>
      <c r="U53" s="186">
        <v>570.06668797541204</v>
      </c>
      <c r="V53" s="185">
        <v>0.03</v>
      </c>
      <c r="W53" s="22">
        <v>225744.455984617</v>
      </c>
      <c r="X53" s="185">
        <v>2.4527777240697501E-2</v>
      </c>
      <c r="Y53" s="185">
        <v>6.3851470474837404</v>
      </c>
      <c r="Z53" s="185">
        <v>6.3851470632081497</v>
      </c>
      <c r="AA53" s="185">
        <v>-1.5724404001105099E-8</v>
      </c>
      <c r="AB53" s="185">
        <v>1.3355543071362601E-5</v>
      </c>
      <c r="AC53" s="185">
        <v>666.12460376142405</v>
      </c>
      <c r="AD53" s="185">
        <v>6249.8731217512104</v>
      </c>
      <c r="AE53" s="185">
        <v>570.06668797541204</v>
      </c>
      <c r="AF53" s="25">
        <v>0</v>
      </c>
      <c r="AG53" s="185">
        <v>1.34104942008306E-5</v>
      </c>
      <c r="AH53" s="185">
        <v>58.435406968964998</v>
      </c>
      <c r="AI53" s="185">
        <v>0.30580493779963203</v>
      </c>
      <c r="AJ53" s="185">
        <v>35.481283233922397</v>
      </c>
      <c r="AK53" s="185">
        <v>3.7010520721003601</v>
      </c>
      <c r="AL53" s="185">
        <v>1.1293680422758501</v>
      </c>
      <c r="AM53" s="185">
        <v>608.62110605851205</v>
      </c>
      <c r="AN53" s="185">
        <v>7.2512875703978402E-9</v>
      </c>
      <c r="AO53" s="185">
        <v>5.4951129467967497E-8</v>
      </c>
      <c r="AP53" s="185">
        <v>3.7562615192267299</v>
      </c>
      <c r="AQ53" s="185">
        <v>3.8648320506370901E-5</v>
      </c>
      <c r="AR53" s="185">
        <v>6.7327226651492704E-6</v>
      </c>
      <c r="AS53" s="185">
        <v>17.8133360516136</v>
      </c>
      <c r="AT53" s="185">
        <v>11.349736965791701</v>
      </c>
      <c r="AU53" s="185">
        <v>3.4708056068661102</v>
      </c>
      <c r="AV53" s="185">
        <v>0.28545591236062601</v>
      </c>
      <c r="AW53" s="185">
        <v>8.0295045042686995E-3</v>
      </c>
      <c r="AX53" s="185">
        <v>0.28545590899975098</v>
      </c>
      <c r="AY53" s="185">
        <v>3.3608741900614798E-9</v>
      </c>
      <c r="AZ53" s="185">
        <v>1080577.4158407301</v>
      </c>
      <c r="BA53" s="185">
        <v>1.02890387978969E-5</v>
      </c>
      <c r="BB53" s="23">
        <v>3606158.3301898302</v>
      </c>
      <c r="BC53" s="23">
        <v>15232.295033582001</v>
      </c>
      <c r="BD53" s="67">
        <v>0.42418849300857903</v>
      </c>
      <c r="BE53" s="23">
        <v>4732500</v>
      </c>
      <c r="BF53" s="185">
        <v>0.761998590637048</v>
      </c>
      <c r="BG53" s="185">
        <v>1</v>
      </c>
      <c r="BH53" s="185">
        <v>-5.8999999999999997E-2</v>
      </c>
      <c r="BI53" s="185">
        <v>4.5999999999999999E-2</v>
      </c>
      <c r="BJ53" s="185">
        <v>5625</v>
      </c>
      <c r="BK53" s="185">
        <v>1</v>
      </c>
      <c r="BL53" s="185">
        <v>73.519946946860003</v>
      </c>
      <c r="BM53" s="185">
        <v>3.6061583301898299</v>
      </c>
      <c r="BN53" s="185">
        <v>73.519946946860003</v>
      </c>
      <c r="BO53" s="185">
        <v>1</v>
      </c>
      <c r="BP53" s="185">
        <v>1123.58684332031</v>
      </c>
      <c r="BQ53" s="185">
        <v>1</v>
      </c>
      <c r="BR53" s="185">
        <v>0.30480000000000002</v>
      </c>
    </row>
    <row r="54" spans="1:70">
      <c r="A54" s="20" t="s">
        <v>656</v>
      </c>
      <c r="B54" s="185">
        <v>13789520</v>
      </c>
      <c r="C54" s="185">
        <v>608.621106065763</v>
      </c>
      <c r="D54" s="185">
        <v>85.147893581579396</v>
      </c>
      <c r="E54" s="185">
        <v>624.86627494838604</v>
      </c>
      <c r="F54" s="185">
        <v>2643264.3898665099</v>
      </c>
      <c r="G54" s="185">
        <v>1562686.9740257801</v>
      </c>
      <c r="H54" s="185">
        <v>2.2019594042733499E-5</v>
      </c>
      <c r="I54" s="185">
        <v>7.2223252690249804E-5</v>
      </c>
      <c r="J54" s="185">
        <v>0.49112124879375701</v>
      </c>
      <c r="K54" s="185">
        <v>7679.7516396704104</v>
      </c>
      <c r="L54" s="185">
        <v>6.5036382888884496E-3</v>
      </c>
      <c r="M54" s="185">
        <v>53</v>
      </c>
      <c r="N54" s="185">
        <v>3579.84</v>
      </c>
      <c r="O54" s="22">
        <v>1.7530051946856999E-5</v>
      </c>
      <c r="P54" s="22">
        <v>1.48421403326196E-2</v>
      </c>
      <c r="Q54" s="22">
        <v>4.7244000000000001E-3</v>
      </c>
      <c r="R54" s="185">
        <v>0.30480000000000002</v>
      </c>
      <c r="S54" s="23">
        <v>1194437.44921875</v>
      </c>
      <c r="T54" s="185">
        <v>586.97568839527196</v>
      </c>
      <c r="U54" s="186">
        <v>598.18763221093798</v>
      </c>
      <c r="V54" s="185">
        <v>0.03</v>
      </c>
      <c r="W54" s="22">
        <v>234171.06632588999</v>
      </c>
      <c r="X54" s="185">
        <v>2.4164267021167699E-2</v>
      </c>
      <c r="Y54" s="185">
        <v>6.4329946012287698</v>
      </c>
      <c r="Z54" s="185">
        <v>6.4329946343917497</v>
      </c>
      <c r="AA54" s="185">
        <v>-3.3162973700484599E-8</v>
      </c>
      <c r="AB54" s="185">
        <v>1.25983549178858E-5</v>
      </c>
      <c r="AC54" s="185">
        <v>623.87848594192201</v>
      </c>
      <c r="AD54" s="185">
        <v>6434.9482325499403</v>
      </c>
      <c r="AE54" s="185">
        <v>598.18763221093798</v>
      </c>
      <c r="AF54" s="25">
        <v>0</v>
      </c>
      <c r="AG54" s="185">
        <v>1.261580137375E-5</v>
      </c>
      <c r="AH54" s="185">
        <v>61.947500269153103</v>
      </c>
      <c r="AI54" s="185">
        <v>0.31486062287411598</v>
      </c>
      <c r="AJ54" s="185">
        <v>34.367127572692397</v>
      </c>
      <c r="AK54" s="185">
        <v>0.98706591612152506</v>
      </c>
      <c r="AL54" s="185">
        <v>1.1293680422758501</v>
      </c>
      <c r="AM54" s="185">
        <v>608.62110606460305</v>
      </c>
      <c r="AN54" s="185">
        <v>1.16006049211137E-9</v>
      </c>
      <c r="AO54" s="185">
        <v>1.74464558642723E-8</v>
      </c>
      <c r="AP54" s="185">
        <v>3.8089395196788698</v>
      </c>
      <c r="AQ54" s="185">
        <v>3.7586692840311201E-5</v>
      </c>
      <c r="AR54" s="185">
        <v>6.3166239148071503E-6</v>
      </c>
      <c r="AS54" s="185">
        <v>17.207327024075401</v>
      </c>
      <c r="AT54" s="185">
        <v>11.1766764144168</v>
      </c>
      <c r="AU54" s="185">
        <v>3.5190952975057002</v>
      </c>
      <c r="AV54" s="185">
        <v>0.28984422217317102</v>
      </c>
      <c r="AW54" s="185">
        <v>7.5742743682544102E-3</v>
      </c>
      <c r="AX54" s="185">
        <v>0.28984421617558997</v>
      </c>
      <c r="AY54" s="185">
        <v>5.9975800992262399E-9</v>
      </c>
      <c r="AZ54" s="185">
        <v>1080577.4158407301</v>
      </c>
      <c r="BA54" s="185">
        <v>9.8680203889086801E-6</v>
      </c>
      <c r="BB54" s="23">
        <v>1193768.5968420601</v>
      </c>
      <c r="BC54" s="23">
        <v>-668.852376686409</v>
      </c>
      <c r="BD54" s="67">
        <v>-5.5997271110671203E-2</v>
      </c>
      <c r="BE54" s="23">
        <v>3186550</v>
      </c>
      <c r="BF54" s="185">
        <v>0.37462729184919902</v>
      </c>
      <c r="BG54" s="185">
        <v>1</v>
      </c>
      <c r="BH54" s="185">
        <v>8.1000000000000003E-2</v>
      </c>
      <c r="BI54" s="185">
        <v>4.5999999999999999E-2</v>
      </c>
      <c r="BJ54" s="185">
        <v>5625</v>
      </c>
      <c r="BK54" s="185">
        <v>1</v>
      </c>
      <c r="BL54" s="185">
        <v>21.645417670491</v>
      </c>
      <c r="BM54" s="185">
        <v>1.1937685968420599</v>
      </c>
      <c r="BN54" s="185">
        <v>21.645417670491</v>
      </c>
      <c r="BO54" s="185">
        <v>1</v>
      </c>
      <c r="BP54" s="185">
        <v>336.89069249072202</v>
      </c>
      <c r="BQ54" s="185">
        <v>1</v>
      </c>
      <c r="BR54" s="185">
        <v>0.30480000000000002</v>
      </c>
    </row>
    <row r="55" spans="1:70">
      <c r="A55" s="20" t="s">
        <v>657</v>
      </c>
      <c r="B55" s="185">
        <v>13789520</v>
      </c>
      <c r="C55" s="185">
        <v>608.621106065763</v>
      </c>
      <c r="D55" s="185">
        <v>85.147893581579396</v>
      </c>
      <c r="E55" s="185">
        <v>624.86627494838604</v>
      </c>
      <c r="F55" s="185">
        <v>2643264.3898665099</v>
      </c>
      <c r="G55" s="185">
        <v>1562686.9740257801</v>
      </c>
      <c r="H55" s="185">
        <v>2.2019594042733499E-5</v>
      </c>
      <c r="I55" s="185">
        <v>7.2223252690249804E-5</v>
      </c>
      <c r="J55" s="185">
        <v>0.49112124879375701</v>
      </c>
      <c r="K55" s="185">
        <v>7679.7516396704104</v>
      </c>
      <c r="L55" s="185">
        <v>6.5036382888884496E-3</v>
      </c>
      <c r="M55" s="185">
        <v>54</v>
      </c>
      <c r="N55" s="185">
        <v>4068</v>
      </c>
      <c r="O55" s="22">
        <v>1.7530051946856999E-5</v>
      </c>
      <c r="P55" s="22">
        <v>1.48421403326196E-2</v>
      </c>
      <c r="Q55" s="22">
        <v>4.7244000000000001E-3</v>
      </c>
      <c r="R55" s="185">
        <v>0.30480000000000002</v>
      </c>
      <c r="S55" s="23">
        <v>3905055.56640625</v>
      </c>
      <c r="T55" s="185">
        <v>537.38968663960395</v>
      </c>
      <c r="U55" s="186">
        <v>569.64694046221996</v>
      </c>
      <c r="V55" s="185">
        <v>0.03</v>
      </c>
      <c r="W55" s="22">
        <v>266103.48446123902</v>
      </c>
      <c r="X55" s="185">
        <v>2.2957021152822998E-2</v>
      </c>
      <c r="Y55" s="185">
        <v>6.59997412347618</v>
      </c>
      <c r="Z55" s="185">
        <v>6.59997412806133</v>
      </c>
      <c r="AA55" s="185">
        <v>-4.5851500374283197E-9</v>
      </c>
      <c r="AB55" s="185">
        <v>1.02692156759919E-5</v>
      </c>
      <c r="AC55" s="185">
        <v>662.15061771972205</v>
      </c>
      <c r="AD55" s="185">
        <v>7127.4362156440402</v>
      </c>
      <c r="AE55" s="185">
        <v>569.64694046221996</v>
      </c>
      <c r="AF55" s="25">
        <v>0</v>
      </c>
      <c r="AG55" s="185">
        <v>1.03169310325761E-5</v>
      </c>
      <c r="AH55" s="185">
        <v>75.997682714092306</v>
      </c>
      <c r="AI55" s="185">
        <v>0.34874390985798798</v>
      </c>
      <c r="AJ55" s="185">
        <v>31.1291456590824</v>
      </c>
      <c r="AK55" s="185">
        <v>3.5193824564671599</v>
      </c>
      <c r="AL55" s="185">
        <v>1.1293680422758501</v>
      </c>
      <c r="AM55" s="185">
        <v>608.62110606361296</v>
      </c>
      <c r="AN55" s="185">
        <v>2.1499317881534799E-9</v>
      </c>
      <c r="AO55" s="185">
        <v>4.7715356584167901E-8</v>
      </c>
      <c r="AP55" s="185">
        <v>4.0340067327011804</v>
      </c>
      <c r="AQ55" s="185">
        <v>3.3509583585529301E-5</v>
      </c>
      <c r="AR55" s="185">
        <v>5.1823231945801104E-6</v>
      </c>
      <c r="AS55" s="185">
        <v>15.636558300830799</v>
      </c>
      <c r="AT55" s="185">
        <v>10.6980582670466</v>
      </c>
      <c r="AU55" s="185">
        <v>3.7308826679384102</v>
      </c>
      <c r="AV55" s="185">
        <v>0.30312406476276299</v>
      </c>
      <c r="AW55" s="185">
        <v>6.1739693462926296E-3</v>
      </c>
      <c r="AX55" s="185">
        <v>0.303124038580939</v>
      </c>
      <c r="AY55" s="185">
        <v>2.61818234870148E-8</v>
      </c>
      <c r="AZ55" s="185">
        <v>1080577.4158407301</v>
      </c>
      <c r="BA55" s="185">
        <v>8.3067743327962299E-6</v>
      </c>
      <c r="BB55" s="23">
        <v>3878544.0982644102</v>
      </c>
      <c r="BC55" s="23">
        <v>-26511.468141844001</v>
      </c>
      <c r="BD55" s="67">
        <v>-0.678901175438127</v>
      </c>
      <c r="BE55" s="23">
        <v>5016450</v>
      </c>
      <c r="BF55" s="185">
        <v>0.77316510645265202</v>
      </c>
      <c r="BG55" s="185">
        <v>1</v>
      </c>
      <c r="BH55" s="185">
        <v>-8.2000000000000003E-2</v>
      </c>
      <c r="BI55" s="185">
        <v>4.5999999999999999E-2</v>
      </c>
      <c r="BJ55" s="185">
        <v>5625</v>
      </c>
      <c r="BK55" s="185">
        <v>1</v>
      </c>
      <c r="BL55" s="185">
        <v>71.231419426159107</v>
      </c>
      <c r="BM55" s="185">
        <v>3.8785440982644102</v>
      </c>
      <c r="BN55" s="185">
        <v>71.231419426159107</v>
      </c>
      <c r="BO55" s="185">
        <v>1</v>
      </c>
      <c r="BP55" s="185">
        <v>975.40155937266502</v>
      </c>
      <c r="BQ55" s="185">
        <v>1</v>
      </c>
      <c r="BR55" s="185">
        <v>0.30480000000000002</v>
      </c>
    </row>
    <row r="56" spans="1:70">
      <c r="A56" s="20" t="s">
        <v>658</v>
      </c>
      <c r="B56" s="185">
        <v>13789520</v>
      </c>
      <c r="C56" s="185">
        <v>608.621106065763</v>
      </c>
      <c r="D56" s="185">
        <v>85.147893581579396</v>
      </c>
      <c r="E56" s="185">
        <v>624.86627494838604</v>
      </c>
      <c r="F56" s="185">
        <v>2643264.3898665099</v>
      </c>
      <c r="G56" s="185">
        <v>1562686.9740257801</v>
      </c>
      <c r="H56" s="185">
        <v>2.2019594042733499E-5</v>
      </c>
      <c r="I56" s="185">
        <v>7.2223252690249804E-5</v>
      </c>
      <c r="J56" s="185">
        <v>0.49112124879375701</v>
      </c>
      <c r="K56" s="185">
        <v>7679.7516396704104</v>
      </c>
      <c r="L56" s="185">
        <v>6.5036382888884496E-3</v>
      </c>
      <c r="M56" s="185">
        <v>55</v>
      </c>
      <c r="N56" s="185">
        <v>2752.68</v>
      </c>
      <c r="O56" s="22">
        <v>1.7719053836560401E-5</v>
      </c>
      <c r="P56" s="22">
        <v>1.4921936786020801E-2</v>
      </c>
      <c r="Q56" s="22">
        <v>4.7498000000000002E-3</v>
      </c>
      <c r="R56" s="185">
        <v>0.3175</v>
      </c>
      <c r="S56" s="23">
        <v>902558.10546875</v>
      </c>
      <c r="T56" s="185">
        <v>588.56034428011105</v>
      </c>
      <c r="U56" s="186">
        <v>599.97599482686405</v>
      </c>
      <c r="V56" s="185">
        <v>0.03</v>
      </c>
      <c r="W56" s="22">
        <v>181031.44038769</v>
      </c>
      <c r="X56" s="185">
        <v>2.69268936237952E-2</v>
      </c>
      <c r="Y56" s="185">
        <v>6.0940620607316998</v>
      </c>
      <c r="Z56" s="185">
        <v>6.09406206753121</v>
      </c>
      <c r="AA56" s="185">
        <v>-6.7995067354331704E-9</v>
      </c>
      <c r="AB56" s="185">
        <v>1.9121281205086501E-5</v>
      </c>
      <c r="AC56" s="185">
        <v>623.10160535080604</v>
      </c>
      <c r="AD56" s="185">
        <v>5251.3642719095396</v>
      </c>
      <c r="AE56" s="185">
        <v>599.97599482686405</v>
      </c>
      <c r="AF56" s="25">
        <v>0</v>
      </c>
      <c r="AG56" s="185">
        <v>1.9140167544432998E-5</v>
      </c>
      <c r="AH56" s="185">
        <v>40.815078565917901</v>
      </c>
      <c r="AI56" s="185">
        <v>0.255574062009018</v>
      </c>
      <c r="AJ56" s="185">
        <v>42.322620742430502</v>
      </c>
      <c r="AK56" s="185">
        <v>0.906285336596105</v>
      </c>
      <c r="AL56" s="185">
        <v>1.1293680422758501</v>
      </c>
      <c r="AM56" s="185">
        <v>608.62110605960299</v>
      </c>
      <c r="AN56" s="185">
        <v>6.1601213019457596E-9</v>
      </c>
      <c r="AO56" s="185">
        <v>1.8886339346558101E-8</v>
      </c>
      <c r="AP56" s="185">
        <v>3.3866471175070401</v>
      </c>
      <c r="AQ56" s="185">
        <v>4.7544728946467502E-5</v>
      </c>
      <c r="AR56" s="185">
        <v>9.5795269418898002E-6</v>
      </c>
      <c r="AS56" s="185">
        <v>21.182191049911498</v>
      </c>
      <c r="AT56" s="185">
        <v>12.215803919135499</v>
      </c>
      <c r="AU56" s="185">
        <v>3.12204262831915</v>
      </c>
      <c r="AV56" s="185">
        <v>0.26460448918788898</v>
      </c>
      <c r="AW56" s="185">
        <v>1.1495931894588699E-2</v>
      </c>
      <c r="AX56" s="185">
        <v>0.26460448079114401</v>
      </c>
      <c r="AY56" s="185">
        <v>8.3967449659993998E-9</v>
      </c>
      <c r="AZ56" s="185">
        <v>1080577.4158407301</v>
      </c>
      <c r="BA56" s="185">
        <v>1.40388789551437E-5</v>
      </c>
      <c r="BB56" s="23">
        <v>908360.68985416903</v>
      </c>
      <c r="BC56" s="23">
        <v>5802.5843854195</v>
      </c>
      <c r="BD56" s="67">
        <v>0.64290424630399701</v>
      </c>
      <c r="BE56" s="23">
        <v>2665975</v>
      </c>
      <c r="BF56" s="185">
        <v>0.34072363388785298</v>
      </c>
      <c r="BG56" s="185">
        <v>1</v>
      </c>
      <c r="BH56" s="185">
        <v>0.11700000000000001</v>
      </c>
      <c r="BI56" s="185">
        <v>4.5999999999999999E-2</v>
      </c>
      <c r="BJ56" s="185">
        <v>5625</v>
      </c>
      <c r="BK56" s="185">
        <v>1</v>
      </c>
      <c r="BL56" s="185">
        <v>20.060761785651898</v>
      </c>
      <c r="BM56" s="185">
        <v>0.90836068985416896</v>
      </c>
      <c r="BN56" s="185">
        <v>20.060761785651898</v>
      </c>
      <c r="BO56" s="185">
        <v>1</v>
      </c>
      <c r="BP56" s="185">
        <v>397.57322056851802</v>
      </c>
      <c r="BQ56" s="185">
        <v>1</v>
      </c>
      <c r="BR56" s="185">
        <v>0.3175</v>
      </c>
    </row>
    <row r="57" spans="1:70">
      <c r="A57" s="20" t="s">
        <v>659</v>
      </c>
      <c r="B57" s="185">
        <v>13789520</v>
      </c>
      <c r="C57" s="185">
        <v>608.621106065763</v>
      </c>
      <c r="D57" s="185">
        <v>85.147893581579396</v>
      </c>
      <c r="E57" s="185">
        <v>624.86627494838604</v>
      </c>
      <c r="F57" s="185">
        <v>2643264.3898665099</v>
      </c>
      <c r="G57" s="185">
        <v>1562686.9740257801</v>
      </c>
      <c r="H57" s="185">
        <v>2.2019594042733499E-5</v>
      </c>
      <c r="I57" s="185">
        <v>7.2223252690249804E-5</v>
      </c>
      <c r="J57" s="185">
        <v>0.49112124879375701</v>
      </c>
      <c r="K57" s="185">
        <v>7679.7516396704104</v>
      </c>
      <c r="L57" s="185">
        <v>6.5036382888884496E-3</v>
      </c>
      <c r="M57" s="185">
        <v>56</v>
      </c>
      <c r="N57" s="185">
        <v>2861.16</v>
      </c>
      <c r="O57" s="22">
        <v>1.7719053836560401E-5</v>
      </c>
      <c r="P57" s="22">
        <v>1.4921936786020801E-2</v>
      </c>
      <c r="Q57" s="22">
        <v>4.7498000000000002E-3</v>
      </c>
      <c r="R57" s="185">
        <v>0.3175</v>
      </c>
      <c r="S57" s="23">
        <v>2083577.12109375</v>
      </c>
      <c r="T57" s="185">
        <v>560.91989777978495</v>
      </c>
      <c r="U57" s="186">
        <v>586.27402455872198</v>
      </c>
      <c r="V57" s="185">
        <v>0.03</v>
      </c>
      <c r="W57" s="22">
        <v>188165.68434385501</v>
      </c>
      <c r="X57" s="185">
        <v>2.6487587648389901E-2</v>
      </c>
      <c r="Y57" s="185">
        <v>6.1443903242986799</v>
      </c>
      <c r="Z57" s="185">
        <v>6.1443903505649899</v>
      </c>
      <c r="AA57" s="185">
        <v>-2.6266310904077299E-8</v>
      </c>
      <c r="AB57" s="185">
        <v>1.79923545897351E-5</v>
      </c>
      <c r="AC57" s="185">
        <v>645.30743013322001</v>
      </c>
      <c r="AD57" s="185">
        <v>5413.6059219729696</v>
      </c>
      <c r="AE57" s="185">
        <v>586.27402455872198</v>
      </c>
      <c r="AF57" s="25">
        <v>0</v>
      </c>
      <c r="AG57" s="185">
        <v>1.8033377302808102E-5</v>
      </c>
      <c r="AH57" s="185">
        <v>43.3760123375883</v>
      </c>
      <c r="AI57" s="185">
        <v>0.26347005919884497</v>
      </c>
      <c r="AJ57" s="185">
        <v>41.1072458459956</v>
      </c>
      <c r="AK57" s="185">
        <v>2.3065883600644002</v>
      </c>
      <c r="AL57" s="185">
        <v>1.1293680422758501</v>
      </c>
      <c r="AM57" s="185">
        <v>608.62110606488</v>
      </c>
      <c r="AN57" s="185">
        <v>8.8255092123290503E-10</v>
      </c>
      <c r="AO57" s="185">
        <v>4.1022713072960699E-8</v>
      </c>
      <c r="AP57" s="185">
        <v>3.4496093505024299</v>
      </c>
      <c r="AQ57" s="185">
        <v>4.5824995996027102E-5</v>
      </c>
      <c r="AR57" s="185">
        <v>9.0372000079405295E-6</v>
      </c>
      <c r="AS57" s="185">
        <v>20.600378744806498</v>
      </c>
      <c r="AT57" s="185">
        <v>12.0765473064837</v>
      </c>
      <c r="AU57" s="185">
        <v>3.18180863375692</v>
      </c>
      <c r="AV57" s="185">
        <v>0.26780071674550798</v>
      </c>
      <c r="AW57" s="185">
        <v>1.08172083642525E-2</v>
      </c>
      <c r="AX57" s="185">
        <v>0.26780070601544598</v>
      </c>
      <c r="AY57" s="185">
        <v>1.0730061672514801E-8</v>
      </c>
      <c r="AZ57" s="185">
        <v>1080577.4158407301</v>
      </c>
      <c r="BA57" s="185">
        <v>1.32841117181436E-5</v>
      </c>
      <c r="BB57" s="23">
        <v>2085138.14070052</v>
      </c>
      <c r="BC57" s="23">
        <v>1561.0196067683901</v>
      </c>
      <c r="BD57" s="67">
        <v>7.4920174106583901E-2</v>
      </c>
      <c r="BE57" s="23">
        <v>3691350</v>
      </c>
      <c r="BF57" s="185">
        <v>0.56487142663267298</v>
      </c>
      <c r="BG57" s="185">
        <v>1</v>
      </c>
      <c r="BH57" s="185">
        <v>5.2999999999999999E-2</v>
      </c>
      <c r="BI57" s="185">
        <v>4.5999999999999999E-2</v>
      </c>
      <c r="BJ57" s="185">
        <v>5625</v>
      </c>
      <c r="BK57" s="185">
        <v>1</v>
      </c>
      <c r="BL57" s="185">
        <v>47.701208285978097</v>
      </c>
      <c r="BM57" s="185">
        <v>2.0851381407005198</v>
      </c>
      <c r="BN57" s="185">
        <v>47.701208285978097</v>
      </c>
      <c r="BO57" s="185">
        <v>1</v>
      </c>
      <c r="BP57" s="185">
        <v>59.308609064016999</v>
      </c>
      <c r="BQ57" s="185">
        <v>1</v>
      </c>
      <c r="BR57" s="185">
        <v>0.3175</v>
      </c>
    </row>
    <row r="58" spans="1:70">
      <c r="A58" s="20" t="s">
        <v>660</v>
      </c>
      <c r="B58" s="185">
        <v>13789520</v>
      </c>
      <c r="C58" s="185">
        <v>608.621106065763</v>
      </c>
      <c r="D58" s="185">
        <v>85.147893581579396</v>
      </c>
      <c r="E58" s="185">
        <v>624.86627494838604</v>
      </c>
      <c r="F58" s="185">
        <v>2643264.3898665099</v>
      </c>
      <c r="G58" s="185">
        <v>1562686.9740257801</v>
      </c>
      <c r="H58" s="185">
        <v>2.2019594042733499E-5</v>
      </c>
      <c r="I58" s="185">
        <v>7.2223252690249804E-5</v>
      </c>
      <c r="J58" s="185">
        <v>0.49112124879375701</v>
      </c>
      <c r="K58" s="185">
        <v>7679.7516396704104</v>
      </c>
      <c r="L58" s="185">
        <v>6.5036382888884496E-3</v>
      </c>
      <c r="M58" s="185">
        <v>57</v>
      </c>
      <c r="N58" s="185">
        <v>2861.16</v>
      </c>
      <c r="O58" s="22">
        <v>1.7719053836560401E-5</v>
      </c>
      <c r="P58" s="22">
        <v>1.4921936786020801E-2</v>
      </c>
      <c r="Q58" s="22">
        <v>4.7498000000000002E-3</v>
      </c>
      <c r="R58" s="185">
        <v>0.3175</v>
      </c>
      <c r="S58" s="23">
        <v>1470945.17578125</v>
      </c>
      <c r="T58" s="185">
        <v>575.85741467334606</v>
      </c>
      <c r="U58" s="186">
        <v>593.756694759531</v>
      </c>
      <c r="V58" s="185">
        <v>0.03</v>
      </c>
      <c r="W58" s="22">
        <v>188165.68434385501</v>
      </c>
      <c r="X58" s="185">
        <v>2.6487587648389901E-2</v>
      </c>
      <c r="Y58" s="185">
        <v>6.1443903242986799</v>
      </c>
      <c r="Z58" s="185">
        <v>6.1443903505649899</v>
      </c>
      <c r="AA58" s="185">
        <v>-2.6266310904077299E-8</v>
      </c>
      <c r="AB58" s="185">
        <v>1.79923545897351E-5</v>
      </c>
      <c r="AC58" s="185">
        <v>633.01671647436694</v>
      </c>
      <c r="AD58" s="185">
        <v>5413.6059219729696</v>
      </c>
      <c r="AE58" s="185">
        <v>593.75669508969804</v>
      </c>
      <c r="AF58" s="25">
        <v>3.3016715406120099E-7</v>
      </c>
      <c r="AG58" s="185">
        <v>1.8021440562799799E-5</v>
      </c>
      <c r="AH58" s="185">
        <v>43.3760123375883</v>
      </c>
      <c r="AI58" s="185">
        <v>0.26347005919884497</v>
      </c>
      <c r="AJ58" s="185">
        <v>41.080035939726699</v>
      </c>
      <c r="AK58" s="185">
        <v>1.53399092362165</v>
      </c>
      <c r="AL58" s="185">
        <v>1.1293680422758501</v>
      </c>
      <c r="AM58" s="185">
        <v>608.62110606560498</v>
      </c>
      <c r="AN58" s="185">
        <v>1.58138391270768E-10</v>
      </c>
      <c r="AO58" s="185">
        <v>2.9085973064675301E-8</v>
      </c>
      <c r="AP58" s="185">
        <v>3.44799367225131</v>
      </c>
      <c r="AQ58" s="185">
        <v>4.5867951873028302E-5</v>
      </c>
      <c r="AR58" s="185">
        <v>9.0252632679322492E-6</v>
      </c>
      <c r="AS58" s="185">
        <v>20.573168838537701</v>
      </c>
      <c r="AT58" s="185">
        <v>12.069938716302101</v>
      </c>
      <c r="AU58" s="185">
        <v>3.1800674681105501</v>
      </c>
      <c r="AV58" s="185">
        <v>0.26792620414075902</v>
      </c>
      <c r="AW58" s="185">
        <v>1.08172083642525E-2</v>
      </c>
      <c r="AX58" s="185">
        <v>0.26792619341985302</v>
      </c>
      <c r="AY58" s="185">
        <v>1.07209054411861E-8</v>
      </c>
      <c r="AZ58" s="185">
        <v>1080577.4158407301</v>
      </c>
      <c r="BA58" s="185">
        <v>1.33027946780075E-5</v>
      </c>
      <c r="BB58" s="23">
        <v>1476330.8050327599</v>
      </c>
      <c r="BC58" s="23">
        <v>5385.6292515075802</v>
      </c>
      <c r="BD58" s="67">
        <v>0.36613392124877497</v>
      </c>
      <c r="BE58" s="23">
        <v>3129760</v>
      </c>
      <c r="BF58" s="185">
        <v>0.47170735297043798</v>
      </c>
      <c r="BG58" s="185">
        <v>1</v>
      </c>
      <c r="BH58" s="185">
        <v>7.9000000000000001E-2</v>
      </c>
      <c r="BI58" s="185">
        <v>4.5999999999999999E-2</v>
      </c>
      <c r="BJ58" s="185">
        <v>5625</v>
      </c>
      <c r="BK58" s="185">
        <v>1</v>
      </c>
      <c r="BL58" s="185">
        <v>32.763691392416902</v>
      </c>
      <c r="BM58" s="185">
        <v>1.4763308050327599</v>
      </c>
      <c r="BN58" s="185">
        <v>32.763691392416902</v>
      </c>
      <c r="BO58" s="185">
        <v>1</v>
      </c>
      <c r="BP58" s="185">
        <v>52.364162264180599</v>
      </c>
      <c r="BQ58" s="185">
        <v>1</v>
      </c>
      <c r="BR58" s="185">
        <v>0.3175</v>
      </c>
    </row>
    <row r="59" spans="1:70">
      <c r="A59" s="20" t="s">
        <v>661</v>
      </c>
      <c r="B59" s="185">
        <v>13789520</v>
      </c>
      <c r="C59" s="185">
        <v>608.621106065763</v>
      </c>
      <c r="D59" s="185">
        <v>85.147893581579396</v>
      </c>
      <c r="E59" s="185">
        <v>624.86627494838604</v>
      </c>
      <c r="F59" s="185">
        <v>2643264.3898665099</v>
      </c>
      <c r="G59" s="185">
        <v>1562686.9740257801</v>
      </c>
      <c r="H59" s="185">
        <v>2.2019594042733499E-5</v>
      </c>
      <c r="I59" s="185">
        <v>7.2223252690249804E-5</v>
      </c>
      <c r="J59" s="185">
        <v>0.49112124879375701</v>
      </c>
      <c r="K59" s="185">
        <v>7679.7516396704104</v>
      </c>
      <c r="L59" s="185">
        <v>6.5036382888884496E-3</v>
      </c>
      <c r="M59" s="185">
        <v>58</v>
      </c>
      <c r="N59" s="185">
        <v>2861.16</v>
      </c>
      <c r="O59" s="22">
        <v>1.7719053836560401E-5</v>
      </c>
      <c r="P59" s="22">
        <v>1.4921936786020801E-2</v>
      </c>
      <c r="Q59" s="22">
        <v>4.7498000000000002E-3</v>
      </c>
      <c r="R59" s="185">
        <v>0.3175</v>
      </c>
      <c r="S59" s="23">
        <v>1493587.0132812499</v>
      </c>
      <c r="T59" s="185">
        <v>575.31581159469101</v>
      </c>
      <c r="U59" s="186">
        <v>593.49061016909104</v>
      </c>
      <c r="V59" s="185">
        <v>0.03</v>
      </c>
      <c r="W59" s="22">
        <v>188165.68434385501</v>
      </c>
      <c r="X59" s="185">
        <v>2.6487587648389901E-2</v>
      </c>
      <c r="Y59" s="185">
        <v>6.1443903242986799</v>
      </c>
      <c r="Z59" s="185">
        <v>6.1443903505649899</v>
      </c>
      <c r="AA59" s="185">
        <v>-2.6266310904077299E-8</v>
      </c>
      <c r="AB59" s="185">
        <v>1.79923545897351E-5</v>
      </c>
      <c r="AC59" s="185">
        <v>633.45374895095199</v>
      </c>
      <c r="AD59" s="185">
        <v>5413.6059219729696</v>
      </c>
      <c r="AE59" s="185">
        <v>593.49061016909104</v>
      </c>
      <c r="AF59" s="25">
        <v>0</v>
      </c>
      <c r="AG59" s="185">
        <v>1.8022019849431799E-5</v>
      </c>
      <c r="AH59" s="185">
        <v>43.3760123375883</v>
      </c>
      <c r="AI59" s="185">
        <v>0.26347005919884497</v>
      </c>
      <c r="AJ59" s="185">
        <v>41.0813564288175</v>
      </c>
      <c r="AK59" s="185">
        <v>1.5614635450694301</v>
      </c>
      <c r="AL59" s="185">
        <v>1.1293680422758501</v>
      </c>
      <c r="AM59" s="185">
        <v>608.62110606558895</v>
      </c>
      <c r="AN59" s="185">
        <v>1.7428192222723701E-10</v>
      </c>
      <c r="AO59" s="185">
        <v>2.96652596967017E-8</v>
      </c>
      <c r="AP59" s="185">
        <v>3.4480721274630199</v>
      </c>
      <c r="AQ59" s="185">
        <v>4.5865864597123302E-5</v>
      </c>
      <c r="AR59" s="185">
        <v>9.0258425545642705E-6</v>
      </c>
      <c r="AS59" s="185">
        <v>20.574489327628399</v>
      </c>
      <c r="AT59" s="185">
        <v>12.0702596310638</v>
      </c>
      <c r="AU59" s="185">
        <v>3.1801520195417998</v>
      </c>
      <c r="AV59" s="185">
        <v>0.267920107921225</v>
      </c>
      <c r="AW59" s="185">
        <v>1.08172083642525E-2</v>
      </c>
      <c r="AX59" s="185">
        <v>0.26792009719986398</v>
      </c>
      <c r="AY59" s="185">
        <v>1.07213606326262E-8</v>
      </c>
      <c r="AZ59" s="185">
        <v>1080577.4158407301</v>
      </c>
      <c r="BA59" s="185">
        <v>1.3301886649009801E-5</v>
      </c>
      <c r="BB59" s="23">
        <v>1505836.7230185801</v>
      </c>
      <c r="BC59" s="23">
        <v>12249.7097373251</v>
      </c>
      <c r="BD59" s="67">
        <v>0.82015373917946599</v>
      </c>
      <c r="BE59" s="23">
        <v>3249650</v>
      </c>
      <c r="BF59" s="185">
        <v>0.46338427923578701</v>
      </c>
      <c r="BG59" s="185">
        <v>1</v>
      </c>
      <c r="BH59" s="185">
        <v>8.6999999999999994E-2</v>
      </c>
      <c r="BI59" s="185">
        <v>4.5999999999999999E-2</v>
      </c>
      <c r="BJ59" s="185">
        <v>5625</v>
      </c>
      <c r="BK59" s="185">
        <v>1</v>
      </c>
      <c r="BL59" s="185">
        <v>33.305294471072003</v>
      </c>
      <c r="BM59" s="185">
        <v>1.5058367230185801</v>
      </c>
      <c r="BN59" s="185">
        <v>33.305294471072003</v>
      </c>
      <c r="BO59" s="185">
        <v>1</v>
      </c>
      <c r="BP59" s="185">
        <v>44.819082119059303</v>
      </c>
      <c r="BQ59" s="185">
        <v>1</v>
      </c>
      <c r="BR59" s="185">
        <v>0.3175</v>
      </c>
    </row>
    <row r="60" spans="1:70">
      <c r="A60" s="20" t="s">
        <v>662</v>
      </c>
      <c r="B60" s="185">
        <v>13789520</v>
      </c>
      <c r="C60" s="185">
        <v>608.621106065763</v>
      </c>
      <c r="D60" s="185">
        <v>85.147893581579396</v>
      </c>
      <c r="E60" s="185">
        <v>624.86627494838604</v>
      </c>
      <c r="F60" s="185">
        <v>2643264.3898665099</v>
      </c>
      <c r="G60" s="185">
        <v>1562686.9740257801</v>
      </c>
      <c r="H60" s="185">
        <v>2.2019594042733499E-5</v>
      </c>
      <c r="I60" s="185">
        <v>7.2223252690249804E-5</v>
      </c>
      <c r="J60" s="185">
        <v>0.49112124879375701</v>
      </c>
      <c r="K60" s="185">
        <v>7679.7516396704104</v>
      </c>
      <c r="L60" s="185">
        <v>6.5036382888884496E-3</v>
      </c>
      <c r="M60" s="185">
        <v>59</v>
      </c>
      <c r="N60" s="185">
        <v>3037.44</v>
      </c>
      <c r="O60" s="22">
        <v>1.7719053836560401E-5</v>
      </c>
      <c r="P60" s="22">
        <v>1.4921936786020801E-2</v>
      </c>
      <c r="Q60" s="22">
        <v>4.7498000000000002E-3</v>
      </c>
      <c r="R60" s="185">
        <v>0.3175</v>
      </c>
      <c r="S60" s="23">
        <v>2771085.4857812501</v>
      </c>
      <c r="T60" s="185">
        <v>546.46403770430902</v>
      </c>
      <c r="U60" s="186">
        <v>578.22717839319898</v>
      </c>
      <c r="V60" s="185">
        <v>0.03</v>
      </c>
      <c r="W60" s="22">
        <v>199758.83077262301</v>
      </c>
      <c r="X60" s="185">
        <v>2.5828430167953501E-2</v>
      </c>
      <c r="Y60" s="185">
        <v>6.2223006925849997</v>
      </c>
      <c r="Z60" s="185">
        <v>6.2223006947724198</v>
      </c>
      <c r="AA60" s="185">
        <v>-2.1874164701784999E-9</v>
      </c>
      <c r="AB60" s="185">
        <v>1.6371982484804101E-5</v>
      </c>
      <c r="AC60" s="185">
        <v>656.98280924712503</v>
      </c>
      <c r="AD60" s="185">
        <v>5675.1847435444397</v>
      </c>
      <c r="AE60" s="185">
        <v>578.22717839319898</v>
      </c>
      <c r="AF60" s="25">
        <v>0</v>
      </c>
      <c r="AG60" s="185">
        <v>1.6422213551125601E-5</v>
      </c>
      <c r="AH60" s="185">
        <v>47.669034302412101</v>
      </c>
      <c r="AI60" s="185">
        <v>0.27620061044286398</v>
      </c>
      <c r="AJ60" s="185">
        <v>39.243376900323</v>
      </c>
      <c r="AK60" s="185">
        <v>3.0629975475770799</v>
      </c>
      <c r="AL60" s="185">
        <v>1.1293680422758501</v>
      </c>
      <c r="AM60" s="185">
        <v>608.62110603027304</v>
      </c>
      <c r="AN60" s="185">
        <v>3.5489620131556902E-8</v>
      </c>
      <c r="AO60" s="185">
        <v>5.0231066321564798E-8</v>
      </c>
      <c r="AP60" s="185">
        <v>3.5456821764516602</v>
      </c>
      <c r="AQ60" s="185">
        <v>4.3375316816536497E-5</v>
      </c>
      <c r="AR60" s="185">
        <v>8.2362223087236E-6</v>
      </c>
      <c r="AS60" s="185">
        <v>19.681705836417802</v>
      </c>
      <c r="AT60" s="185">
        <v>11.8484478327375</v>
      </c>
      <c r="AU60" s="185">
        <v>3.2725485242025201</v>
      </c>
      <c r="AV60" s="185">
        <v>0.27313365224914499</v>
      </c>
      <c r="AW60" s="185">
        <v>9.8430222120597308E-3</v>
      </c>
      <c r="AX60" s="185">
        <v>0.27313364145394697</v>
      </c>
      <c r="AY60" s="185">
        <v>1.07951982908361E-8</v>
      </c>
      <c r="AZ60" s="185">
        <v>1080577.4158407301</v>
      </c>
      <c r="BA60" s="185">
        <v>1.2233278296799899E-5</v>
      </c>
      <c r="BB60" s="23">
        <v>2772506.1242673001</v>
      </c>
      <c r="BC60" s="23">
        <v>1420.63848605053</v>
      </c>
      <c r="BD60" s="67">
        <v>5.1266498032629802E-2</v>
      </c>
      <c r="BE60" s="23">
        <v>4297110</v>
      </c>
      <c r="BF60" s="185">
        <v>0.645202502208996</v>
      </c>
      <c r="BG60" s="185">
        <v>1</v>
      </c>
      <c r="BH60" s="185">
        <v>1.4999999999999999E-2</v>
      </c>
      <c r="BI60" s="185">
        <v>4.5999999999999999E-2</v>
      </c>
      <c r="BJ60" s="185">
        <v>5625</v>
      </c>
      <c r="BK60" s="185">
        <v>1</v>
      </c>
      <c r="BL60" s="185">
        <v>62.157068361454002</v>
      </c>
      <c r="BM60" s="185">
        <v>2.7725061242672999</v>
      </c>
      <c r="BN60" s="185">
        <v>62.157068361454002</v>
      </c>
      <c r="BO60" s="185">
        <v>1</v>
      </c>
      <c r="BP60" s="185">
        <v>490.93567837414503</v>
      </c>
      <c r="BQ60" s="185">
        <v>1</v>
      </c>
      <c r="BR60" s="185">
        <v>0.3175</v>
      </c>
    </row>
    <row r="61" spans="1:70">
      <c r="A61" s="20" t="s">
        <v>663</v>
      </c>
      <c r="B61" s="185">
        <v>13789520</v>
      </c>
      <c r="C61" s="185">
        <v>608.621106065763</v>
      </c>
      <c r="D61" s="185">
        <v>85.147893581579396</v>
      </c>
      <c r="E61" s="185">
        <v>624.86627494838604</v>
      </c>
      <c r="F61" s="185">
        <v>2643264.3898665099</v>
      </c>
      <c r="G61" s="185">
        <v>1562686.9740257801</v>
      </c>
      <c r="H61" s="185">
        <v>2.2019594042733499E-5</v>
      </c>
      <c r="I61" s="185">
        <v>7.2223252690249804E-5</v>
      </c>
      <c r="J61" s="185">
        <v>0.49112124879375701</v>
      </c>
      <c r="K61" s="185">
        <v>7679.7516396704104</v>
      </c>
      <c r="L61" s="185">
        <v>6.5036382888884496E-3</v>
      </c>
      <c r="M61" s="185">
        <v>60</v>
      </c>
      <c r="N61" s="185">
        <v>3240.84</v>
      </c>
      <c r="O61" s="22">
        <v>1.7719053836560401E-5</v>
      </c>
      <c r="P61" s="22">
        <v>1.4921936786020801E-2</v>
      </c>
      <c r="Q61" s="22">
        <v>4.7498000000000002E-3</v>
      </c>
      <c r="R61" s="185">
        <v>0.3175</v>
      </c>
      <c r="S61" s="23">
        <v>3473975.09765625</v>
      </c>
      <c r="T61" s="185">
        <v>532.84871111815698</v>
      </c>
      <c r="U61" s="186">
        <v>570.16945855758399</v>
      </c>
      <c r="V61" s="185">
        <v>0.03</v>
      </c>
      <c r="W61" s="22">
        <v>213135.538190433</v>
      </c>
      <c r="X61" s="185">
        <v>2.5140656755995701E-2</v>
      </c>
      <c r="Y61" s="185">
        <v>6.3068382175993598</v>
      </c>
      <c r="Z61" s="185">
        <v>6.3068382264170504</v>
      </c>
      <c r="AA61" s="185">
        <v>-8.8176905777004305E-9</v>
      </c>
      <c r="AB61" s="185">
        <v>1.47748438042285E-5</v>
      </c>
      <c r="AC61" s="185">
        <v>667.79379004468296</v>
      </c>
      <c r="AD61" s="185">
        <v>5974.0546358768597</v>
      </c>
      <c r="AE61" s="185">
        <v>570.16945855758399</v>
      </c>
      <c r="AF61" s="25">
        <v>0</v>
      </c>
      <c r="AG61" s="185">
        <v>1.48327889037722E-5</v>
      </c>
      <c r="AH61" s="185">
        <v>52.821986141285301</v>
      </c>
      <c r="AI61" s="185">
        <v>0.290746048245414</v>
      </c>
      <c r="AJ61" s="185">
        <v>37.3118410516498</v>
      </c>
      <c r="AK61" s="185">
        <v>3.7779046492442898</v>
      </c>
      <c r="AL61" s="185">
        <v>1.1293680422758501</v>
      </c>
      <c r="AM61" s="185">
        <v>608.621106055616</v>
      </c>
      <c r="AN61" s="185">
        <v>1.0146550266654199E-8</v>
      </c>
      <c r="AO61" s="185">
        <v>5.7945099543645402E-8</v>
      </c>
      <c r="AP61" s="185">
        <v>3.6518999507241698</v>
      </c>
      <c r="AQ61" s="185">
        <v>4.0888815210792302E-5</v>
      </c>
      <c r="AR61" s="185">
        <v>7.4453670016579099E-6</v>
      </c>
      <c r="AS61" s="185">
        <v>18.7288008977469</v>
      </c>
      <c r="AT61" s="185">
        <v>11.60031246999</v>
      </c>
      <c r="AU61" s="185">
        <v>3.3727450090616</v>
      </c>
      <c r="AV61" s="185">
        <v>0.27915494166257698</v>
      </c>
      <c r="AW61" s="185">
        <v>8.8828042590270995E-3</v>
      </c>
      <c r="AX61" s="185">
        <v>0.27915493811131897</v>
      </c>
      <c r="AY61" s="185">
        <v>3.5512583984598202E-9</v>
      </c>
      <c r="AZ61" s="185">
        <v>1080577.4158407301</v>
      </c>
      <c r="BA61" s="185">
        <v>1.11965869170879E-5</v>
      </c>
      <c r="BB61" s="23">
        <v>3494411.3693396002</v>
      </c>
      <c r="BC61" s="23">
        <v>20436.2716833511</v>
      </c>
      <c r="BD61" s="67">
        <v>0.58826765042554996</v>
      </c>
      <c r="BE61" s="23">
        <v>5016450</v>
      </c>
      <c r="BF61" s="185">
        <v>0.69659049115202998</v>
      </c>
      <c r="BG61" s="185">
        <v>1</v>
      </c>
      <c r="BH61" s="185">
        <v>-1.4E-2</v>
      </c>
      <c r="BI61" s="185">
        <v>4.5999999999999999E-2</v>
      </c>
      <c r="BJ61" s="185">
        <v>5625</v>
      </c>
      <c r="BK61" s="185">
        <v>1</v>
      </c>
      <c r="BL61" s="185">
        <v>75.772394947606003</v>
      </c>
      <c r="BM61" s="185">
        <v>3.4944113693396002</v>
      </c>
      <c r="BN61" s="185">
        <v>75.772394947606003</v>
      </c>
      <c r="BO61" s="185">
        <v>1</v>
      </c>
      <c r="BP61" s="185">
        <v>1279.66424028751</v>
      </c>
      <c r="BQ61" s="185">
        <v>1</v>
      </c>
      <c r="BR61" s="185">
        <v>0.3175</v>
      </c>
    </row>
    <row r="62" spans="1:70">
      <c r="A62" s="20" t="s">
        <v>664</v>
      </c>
      <c r="B62" s="185">
        <v>13789520</v>
      </c>
      <c r="C62" s="185">
        <v>608.621106065763</v>
      </c>
      <c r="D62" s="185">
        <v>85.147893581579396</v>
      </c>
      <c r="E62" s="185">
        <v>624.86627494838604</v>
      </c>
      <c r="F62" s="185">
        <v>2643264.3898665099</v>
      </c>
      <c r="G62" s="185">
        <v>1562686.9740257801</v>
      </c>
      <c r="H62" s="185">
        <v>2.2019594042733499E-5</v>
      </c>
      <c r="I62" s="185">
        <v>7.2223252690249804E-5</v>
      </c>
      <c r="J62" s="185">
        <v>0.49112124879375701</v>
      </c>
      <c r="K62" s="185">
        <v>7679.7516396704104</v>
      </c>
      <c r="L62" s="185">
        <v>6.5036382888884496E-3</v>
      </c>
      <c r="M62" s="185">
        <v>61</v>
      </c>
      <c r="N62" s="185">
        <v>3254.4</v>
      </c>
      <c r="O62" s="22">
        <v>1.7719053836560401E-5</v>
      </c>
      <c r="P62" s="22">
        <v>1.4921936786020801E-2</v>
      </c>
      <c r="Q62" s="22">
        <v>4.7498000000000002E-3</v>
      </c>
      <c r="R62" s="185">
        <v>0.3175</v>
      </c>
      <c r="S62" s="23">
        <v>3530403.29296875</v>
      </c>
      <c r="T62" s="185">
        <v>531.74235590187595</v>
      </c>
      <c r="U62" s="186">
        <v>569.511279760261</v>
      </c>
      <c r="V62" s="185">
        <v>0.03</v>
      </c>
      <c r="W62" s="22">
        <v>214027.318684953</v>
      </c>
      <c r="X62" s="185">
        <v>2.5097279250446199E-2</v>
      </c>
      <c r="Y62" s="185">
        <v>6.3122861547861699</v>
      </c>
      <c r="Z62" s="185">
        <v>6.3122861986763299</v>
      </c>
      <c r="AA62" s="185">
        <v>-4.3890162615412003E-8</v>
      </c>
      <c r="AB62" s="185">
        <v>1.46773007210318E-5</v>
      </c>
      <c r="AC62" s="185">
        <v>668.67809075085995</v>
      </c>
      <c r="AD62" s="185">
        <v>5993.8730869541596</v>
      </c>
      <c r="AE62" s="185">
        <v>569.51128044704205</v>
      </c>
      <c r="AF62" s="25">
        <v>6.8678082243422999E-7</v>
      </c>
      <c r="AG62" s="185">
        <v>1.47355864701398E-5</v>
      </c>
      <c r="AH62" s="185">
        <v>53.173032937063702</v>
      </c>
      <c r="AI62" s="185">
        <v>0.29171057513448301</v>
      </c>
      <c r="AJ62" s="185">
        <v>37.1902965025293</v>
      </c>
      <c r="AK62" s="185">
        <v>3.8363611538928102</v>
      </c>
      <c r="AL62" s="185">
        <v>1.1293680422758501</v>
      </c>
      <c r="AM62" s="185">
        <v>608.621106058039</v>
      </c>
      <c r="AN62" s="185">
        <v>7.7235426942934299E-9</v>
      </c>
      <c r="AO62" s="185">
        <v>5.8285749107976199E-8</v>
      </c>
      <c r="AP62" s="185">
        <v>3.6587987247163798</v>
      </c>
      <c r="AQ62" s="185">
        <v>4.07347664212909E-5</v>
      </c>
      <c r="AR62" s="185">
        <v>7.3969361096238896E-6</v>
      </c>
      <c r="AS62" s="185">
        <v>18.668700270914201</v>
      </c>
      <c r="AT62" s="185">
        <v>11.5842416960893</v>
      </c>
      <c r="AU62" s="185">
        <v>3.3792458076630698</v>
      </c>
      <c r="AV62" s="185">
        <v>0.27955291705330598</v>
      </c>
      <c r="AW62" s="185">
        <v>8.8241602471959696E-3</v>
      </c>
      <c r="AX62" s="185">
        <v>0.27955291132186899</v>
      </c>
      <c r="AY62" s="185">
        <v>5.7314372692296403E-9</v>
      </c>
      <c r="AZ62" s="185">
        <v>1080577.4158407301</v>
      </c>
      <c r="BA62" s="185">
        <v>1.11333717665622E-5</v>
      </c>
      <c r="BB62" s="23">
        <v>3534912.2991045802</v>
      </c>
      <c r="BC62" s="23">
        <v>4509.0061358264602</v>
      </c>
      <c r="BD62" s="67">
        <v>0.127719293283199</v>
      </c>
      <c r="BE62" s="23">
        <v>4101500</v>
      </c>
      <c r="BF62" s="185">
        <v>0.86185841743376201</v>
      </c>
      <c r="BG62" s="185">
        <v>1</v>
      </c>
      <c r="BH62" s="185">
        <v>-0.09</v>
      </c>
      <c r="BI62" s="185">
        <v>4.5999999999999999E-2</v>
      </c>
      <c r="BJ62" s="185">
        <v>5625</v>
      </c>
      <c r="BK62" s="185">
        <v>1</v>
      </c>
      <c r="BL62" s="185">
        <v>76.878750163887005</v>
      </c>
      <c r="BM62" s="185">
        <v>3.53491229910458</v>
      </c>
      <c r="BN62" s="185">
        <v>76.878750163887005</v>
      </c>
      <c r="BO62" s="185">
        <v>1</v>
      </c>
      <c r="BP62" s="185">
        <v>1360.0422136504001</v>
      </c>
      <c r="BQ62" s="185">
        <v>1</v>
      </c>
      <c r="BR62" s="185">
        <v>0.3175</v>
      </c>
    </row>
    <row r="63" spans="1:70">
      <c r="A63" s="20" t="s">
        <v>665</v>
      </c>
      <c r="B63" s="185">
        <v>13789520</v>
      </c>
      <c r="C63" s="185">
        <v>608.621106065763</v>
      </c>
      <c r="D63" s="185">
        <v>85.147893581579396</v>
      </c>
      <c r="E63" s="185">
        <v>624.86627494838604</v>
      </c>
      <c r="F63" s="185">
        <v>2643264.3898665099</v>
      </c>
      <c r="G63" s="185">
        <v>1562686.9740257801</v>
      </c>
      <c r="H63" s="185">
        <v>2.2019594042733499E-5</v>
      </c>
      <c r="I63" s="185">
        <v>7.2223252690249804E-5</v>
      </c>
      <c r="J63" s="185">
        <v>0.49112124879375701</v>
      </c>
      <c r="K63" s="185">
        <v>7679.7516396704104</v>
      </c>
      <c r="L63" s="185">
        <v>6.5036382888884496E-3</v>
      </c>
      <c r="M63" s="185">
        <v>62</v>
      </c>
      <c r="N63" s="185">
        <v>3390</v>
      </c>
      <c r="O63" s="22">
        <v>1.7719053836560401E-5</v>
      </c>
      <c r="P63" s="22">
        <v>1.4921936786020801E-2</v>
      </c>
      <c r="Q63" s="22">
        <v>4.7498000000000002E-3</v>
      </c>
      <c r="R63" s="185">
        <v>0.3175</v>
      </c>
      <c r="S63" s="23">
        <v>4885709.98828125</v>
      </c>
      <c r="T63" s="185">
        <v>502.18664486312503</v>
      </c>
      <c r="U63" s="186">
        <v>552.36416666430205</v>
      </c>
      <c r="V63" s="185">
        <v>0.03</v>
      </c>
      <c r="W63" s="22">
        <v>222945.12363016</v>
      </c>
      <c r="X63" s="185">
        <v>2.4678932692460701E-2</v>
      </c>
      <c r="Y63" s="185">
        <v>6.3655628904620603</v>
      </c>
      <c r="Z63" s="185">
        <v>6.3655629128054798</v>
      </c>
      <c r="AA63" s="185">
        <v>-2.2343423999870999E-8</v>
      </c>
      <c r="AB63" s="185">
        <v>1.37558974038971E-5</v>
      </c>
      <c r="AC63" s="185">
        <v>693.26798740051697</v>
      </c>
      <c r="AD63" s="185">
        <v>6191.3616856873095</v>
      </c>
      <c r="AE63" s="185">
        <v>552.36416666430205</v>
      </c>
      <c r="AF63" s="25">
        <v>0</v>
      </c>
      <c r="AG63" s="185">
        <v>1.3832502417047099E-5</v>
      </c>
      <c r="AH63" s="185">
        <v>56.7346914382709</v>
      </c>
      <c r="AI63" s="185">
        <v>0.30132197528980798</v>
      </c>
      <c r="AJ63" s="185">
        <v>36.061318574290397</v>
      </c>
      <c r="AK63" s="185">
        <v>5.4338823225485502</v>
      </c>
      <c r="AL63" s="185">
        <v>1.1293680422758501</v>
      </c>
      <c r="AM63" s="185">
        <v>608.62110603496501</v>
      </c>
      <c r="AN63" s="185">
        <v>3.0798105399298901E-8</v>
      </c>
      <c r="AO63" s="185">
        <v>7.6605013149958406E-8</v>
      </c>
      <c r="AP63" s="185">
        <v>3.7297833475328699</v>
      </c>
      <c r="AQ63" s="185">
        <v>3.9199006251297001E-5</v>
      </c>
      <c r="AR63" s="185">
        <v>6.9545537150985101E-6</v>
      </c>
      <c r="AS63" s="185">
        <v>18.130513879622399</v>
      </c>
      <c r="AT63" s="185">
        <v>11.437981842625801</v>
      </c>
      <c r="AU63" s="185">
        <v>3.4465152821489702</v>
      </c>
      <c r="AV63" s="185">
        <v>0.28326806538390498</v>
      </c>
      <c r="AW63" s="185">
        <v>8.2702020857307601E-3</v>
      </c>
      <c r="AX63" s="185">
        <v>0.28326803186954802</v>
      </c>
      <c r="AY63" s="185">
        <v>3.3514357067332399E-8</v>
      </c>
      <c r="AZ63" s="185">
        <v>1080577.4158407301</v>
      </c>
      <c r="BA63" s="185">
        <v>1.0509727402055601E-5</v>
      </c>
      <c r="BB63" s="23">
        <v>4921627.1787898298</v>
      </c>
      <c r="BC63" s="23">
        <v>35917.190508576998</v>
      </c>
      <c r="BD63" s="67">
        <v>0.73514782078197805</v>
      </c>
      <c r="BE63" s="23">
        <v>5300400</v>
      </c>
      <c r="BF63" s="185">
        <v>0.92853882325670301</v>
      </c>
      <c r="BG63" s="185">
        <v>1</v>
      </c>
      <c r="BH63" s="185">
        <v>-0.14399999999999999</v>
      </c>
      <c r="BI63" s="185">
        <v>4.5999999999999999E-2</v>
      </c>
      <c r="BJ63" s="185">
        <v>5625</v>
      </c>
      <c r="BK63" s="185">
        <v>1</v>
      </c>
      <c r="BL63" s="185">
        <v>106.434461202638</v>
      </c>
      <c r="BM63" s="185">
        <v>4.92162717878983</v>
      </c>
      <c r="BN63" s="185">
        <v>106.434461202638</v>
      </c>
      <c r="BO63" s="185">
        <v>1</v>
      </c>
      <c r="BP63" s="185">
        <v>4413.5376352848098</v>
      </c>
      <c r="BQ63" s="185">
        <v>1</v>
      </c>
      <c r="BR63" s="185">
        <v>0.3175</v>
      </c>
    </row>
    <row r="64" spans="1:70">
      <c r="A64" s="20" t="s">
        <v>666</v>
      </c>
      <c r="B64" s="185">
        <v>13789520</v>
      </c>
      <c r="C64" s="185">
        <v>608.621106065763</v>
      </c>
      <c r="D64" s="185">
        <v>85.147893581579396</v>
      </c>
      <c r="E64" s="185">
        <v>624.86627494838604</v>
      </c>
      <c r="F64" s="185">
        <v>2643264.3898665099</v>
      </c>
      <c r="G64" s="185">
        <v>1562686.9740257801</v>
      </c>
      <c r="H64" s="185">
        <v>2.2019594042733499E-5</v>
      </c>
      <c r="I64" s="185">
        <v>7.2223252690249804E-5</v>
      </c>
      <c r="J64" s="185">
        <v>0.49112124879375701</v>
      </c>
      <c r="K64" s="185">
        <v>7679.7516396704104</v>
      </c>
      <c r="L64" s="185">
        <v>6.5036382888884496E-3</v>
      </c>
      <c r="M64" s="185">
        <v>63</v>
      </c>
      <c r="N64" s="185">
        <v>3390</v>
      </c>
      <c r="O64" s="22">
        <v>1.7719053836560401E-5</v>
      </c>
      <c r="P64" s="22">
        <v>1.4921936786020801E-2</v>
      </c>
      <c r="Q64" s="22">
        <v>4.7498000000000002E-3</v>
      </c>
      <c r="R64" s="185">
        <v>0.3175</v>
      </c>
      <c r="S64" s="23">
        <v>3749439.2742187502</v>
      </c>
      <c r="T64" s="185">
        <v>528.989187332651</v>
      </c>
      <c r="U64" s="186">
        <v>567.49691115898599</v>
      </c>
      <c r="V64" s="185">
        <v>0.03</v>
      </c>
      <c r="W64" s="22">
        <v>222945.12363016</v>
      </c>
      <c r="X64" s="185">
        <v>2.4678932692460701E-2</v>
      </c>
      <c r="Y64" s="185">
        <v>6.3655628904620603</v>
      </c>
      <c r="Z64" s="185">
        <v>6.3655629128054798</v>
      </c>
      <c r="AA64" s="185">
        <v>-2.2343423999870999E-8</v>
      </c>
      <c r="AB64" s="185">
        <v>1.37558974038971E-5</v>
      </c>
      <c r="AC64" s="185">
        <v>670.46613761571598</v>
      </c>
      <c r="AD64" s="185">
        <v>6191.3616856873095</v>
      </c>
      <c r="AE64" s="185">
        <v>567.49691115898599</v>
      </c>
      <c r="AF64" s="25">
        <v>0</v>
      </c>
      <c r="AG64" s="185">
        <v>1.3814490314596299E-5</v>
      </c>
      <c r="AH64" s="185">
        <v>56.7346914382709</v>
      </c>
      <c r="AI64" s="185">
        <v>0.30132197528980798</v>
      </c>
      <c r="AJ64" s="185">
        <v>36.014361043029297</v>
      </c>
      <c r="AK64" s="185">
        <v>3.9709544885741699</v>
      </c>
      <c r="AL64" s="185">
        <v>1.1293680422758501</v>
      </c>
      <c r="AM64" s="185">
        <v>608.62110604338795</v>
      </c>
      <c r="AN64" s="185">
        <v>2.23747065319913E-8</v>
      </c>
      <c r="AO64" s="185">
        <v>5.8592910699236397E-8</v>
      </c>
      <c r="AP64" s="185">
        <v>3.72615224812558</v>
      </c>
      <c r="AQ64" s="185">
        <v>3.9275441582524797E-5</v>
      </c>
      <c r="AR64" s="185">
        <v>6.9365416126477898E-6</v>
      </c>
      <c r="AS64" s="185">
        <v>18.083556348361299</v>
      </c>
      <c r="AT64" s="185">
        <v>11.425015181523399</v>
      </c>
      <c r="AU64" s="185">
        <v>3.44260814221269</v>
      </c>
      <c r="AV64" s="185">
        <v>0.28354410591289197</v>
      </c>
      <c r="AW64" s="185">
        <v>8.2702020857307601E-3</v>
      </c>
      <c r="AX64" s="185">
        <v>0.28354407383298103</v>
      </c>
      <c r="AY64" s="185">
        <v>3.2079910783355801E-8</v>
      </c>
      <c r="AZ64" s="185">
        <v>1080577.4158407301</v>
      </c>
      <c r="BA64" s="185">
        <v>1.05404822366778E-5</v>
      </c>
      <c r="BB64" s="23">
        <v>3753423.4619365502</v>
      </c>
      <c r="BC64" s="23">
        <v>3984.1877177995598</v>
      </c>
      <c r="BD64" s="67">
        <v>0.10626089466750301</v>
      </c>
      <c r="BE64" s="23">
        <v>5300400</v>
      </c>
      <c r="BF64" s="185">
        <v>0.708139661523008</v>
      </c>
      <c r="BG64" s="185">
        <v>1</v>
      </c>
      <c r="BH64" s="185">
        <v>-2.7E-2</v>
      </c>
      <c r="BI64" s="185">
        <v>4.5999999999999999E-2</v>
      </c>
      <c r="BJ64" s="185">
        <v>5625</v>
      </c>
      <c r="BK64" s="185">
        <v>1</v>
      </c>
      <c r="BL64" s="185">
        <v>79.631918733112002</v>
      </c>
      <c r="BM64" s="185">
        <v>3.7534234619365501</v>
      </c>
      <c r="BN64" s="185">
        <v>79.631918733112002</v>
      </c>
      <c r="BO64" s="185">
        <v>1</v>
      </c>
      <c r="BP64" s="185">
        <v>1570.6889824679899</v>
      </c>
      <c r="BQ64" s="185">
        <v>1</v>
      </c>
      <c r="BR64" s="185">
        <v>0.3175</v>
      </c>
    </row>
    <row r="65" spans="1:70">
      <c r="A65" s="20" t="s">
        <v>667</v>
      </c>
      <c r="B65" s="185">
        <v>13789520</v>
      </c>
      <c r="C65" s="185">
        <v>608.621106065763</v>
      </c>
      <c r="D65" s="185">
        <v>85.147893581579396</v>
      </c>
      <c r="E65" s="185">
        <v>624.86627494838604</v>
      </c>
      <c r="F65" s="185">
        <v>2643264.3898665099</v>
      </c>
      <c r="G65" s="185">
        <v>1562686.9740257801</v>
      </c>
      <c r="H65" s="185">
        <v>2.2019594042733499E-5</v>
      </c>
      <c r="I65" s="185">
        <v>7.2223252690249804E-5</v>
      </c>
      <c r="J65" s="185">
        <v>0.49112124879375701</v>
      </c>
      <c r="K65" s="185">
        <v>7679.7516396704104</v>
      </c>
      <c r="L65" s="185">
        <v>6.5036382888884496E-3</v>
      </c>
      <c r="M65" s="185">
        <v>64</v>
      </c>
      <c r="N65" s="185">
        <v>3403.56</v>
      </c>
      <c r="O65" s="22">
        <v>1.7719053836560401E-5</v>
      </c>
      <c r="P65" s="22">
        <v>1.4921936786020801E-2</v>
      </c>
      <c r="Q65" s="22">
        <v>4.7498000000000002E-3</v>
      </c>
      <c r="R65" s="185">
        <v>0.3175</v>
      </c>
      <c r="S65" s="23">
        <v>5572082.51953125</v>
      </c>
      <c r="T65" s="185">
        <v>486.08905396706899</v>
      </c>
      <c r="U65" s="186">
        <v>543.08780650687902</v>
      </c>
      <c r="V65" s="185">
        <v>0.03</v>
      </c>
      <c r="W65" s="22">
        <v>223836.90412468</v>
      </c>
      <c r="X65" s="185">
        <v>2.4638575604823201E-2</v>
      </c>
      <c r="Y65" s="185">
        <v>6.3707740372673998</v>
      </c>
      <c r="Z65" s="185">
        <v>6.3707740577340601</v>
      </c>
      <c r="AA65" s="185">
        <v>-2.04666577019452E-8</v>
      </c>
      <c r="AB65" s="185">
        <v>1.36688594841877E-5</v>
      </c>
      <c r="AC65" s="185">
        <v>707.05414403807504</v>
      </c>
      <c r="AD65" s="185">
        <v>6211.0424832401304</v>
      </c>
      <c r="AE65" s="185">
        <v>543.08780650687902</v>
      </c>
      <c r="AF65" s="25">
        <v>0</v>
      </c>
      <c r="AG65" s="185">
        <v>1.3755376036409E-5</v>
      </c>
      <c r="AH65" s="185">
        <v>57.095955633272197</v>
      </c>
      <c r="AI65" s="185">
        <v>0.30227980283970002</v>
      </c>
      <c r="AJ65" s="185">
        <v>35.974240993338597</v>
      </c>
      <c r="AK65" s="185">
        <v>6.3213333636802602</v>
      </c>
      <c r="AL65" s="185">
        <v>1.1293680422758501</v>
      </c>
      <c r="AM65" s="185">
        <v>608.62110603347298</v>
      </c>
      <c r="AN65" s="185">
        <v>3.2289904083881999E-8</v>
      </c>
      <c r="AO65" s="185">
        <v>8.6516552221310898E-8</v>
      </c>
      <c r="AP65" s="185">
        <v>3.7384554819493001</v>
      </c>
      <c r="AQ65" s="185">
        <v>3.9017356490988899E-5</v>
      </c>
      <c r="AR65" s="185">
        <v>6.9209462943151696E-6</v>
      </c>
      <c r="AS65" s="185">
        <v>18.1002532562276</v>
      </c>
      <c r="AT65" s="185">
        <v>11.4296296511533</v>
      </c>
      <c r="AU65" s="185">
        <v>3.4549461974814202</v>
      </c>
      <c r="AV65" s="185">
        <v>0.28350928446788298</v>
      </c>
      <c r="AW65" s="185">
        <v>8.2178738977555996E-3</v>
      </c>
      <c r="AX65" s="185">
        <v>0.28350928184437502</v>
      </c>
      <c r="AY65" s="185">
        <v>2.6235089656267998E-9</v>
      </c>
      <c r="AZ65" s="185">
        <v>1080577.4158407301</v>
      </c>
      <c r="BA65" s="185">
        <v>1.04367583563265E-5</v>
      </c>
      <c r="BB65" s="23">
        <v>5597273.7517769001</v>
      </c>
      <c r="BC65" s="23">
        <v>25191.2322456455</v>
      </c>
      <c r="BD65" s="67">
        <v>0.452097257306317</v>
      </c>
      <c r="BE65" s="23">
        <v>5836750</v>
      </c>
      <c r="BF65" s="185">
        <v>0.95897096017079597</v>
      </c>
      <c r="BG65" s="185">
        <v>1</v>
      </c>
      <c r="BH65" s="185">
        <v>-0.17399999999999999</v>
      </c>
      <c r="BI65" s="185">
        <v>4.5999999999999999E-2</v>
      </c>
      <c r="BJ65" s="185">
        <v>5625</v>
      </c>
      <c r="BK65" s="185">
        <v>1</v>
      </c>
      <c r="BL65" s="185">
        <v>122.532052098694</v>
      </c>
      <c r="BM65" s="185">
        <v>5.5972737517768998</v>
      </c>
      <c r="BN65" s="185">
        <v>122.532052098694</v>
      </c>
      <c r="BO65" s="185">
        <v>1</v>
      </c>
      <c r="BP65" s="185">
        <v>6811.5396236215402</v>
      </c>
      <c r="BQ65" s="185">
        <v>1</v>
      </c>
      <c r="BR65" s="185">
        <v>0.3175</v>
      </c>
    </row>
    <row r="66" spans="1:70">
      <c r="A66" s="20" t="s">
        <v>668</v>
      </c>
      <c r="B66" s="185">
        <v>13789520</v>
      </c>
      <c r="C66" s="185">
        <v>608.621106065763</v>
      </c>
      <c r="D66" s="185">
        <v>85.147893581579396</v>
      </c>
      <c r="E66" s="185">
        <v>624.86627494838604</v>
      </c>
      <c r="F66" s="185">
        <v>2643264.3898665099</v>
      </c>
      <c r="G66" s="185">
        <v>1562686.9740257801</v>
      </c>
      <c r="H66" s="185">
        <v>2.2019594042733499E-5</v>
      </c>
      <c r="I66" s="185">
        <v>7.2223252690249804E-5</v>
      </c>
      <c r="J66" s="185">
        <v>0.49112124879375701</v>
      </c>
      <c r="K66" s="185">
        <v>7679.7516396704104</v>
      </c>
      <c r="L66" s="185">
        <v>6.5036382888884496E-3</v>
      </c>
      <c r="M66" s="185">
        <v>65</v>
      </c>
      <c r="N66" s="185">
        <v>3403.56</v>
      </c>
      <c r="O66" s="22">
        <v>1.7719053836560401E-5</v>
      </c>
      <c r="P66" s="22">
        <v>1.4921936786020801E-2</v>
      </c>
      <c r="Q66" s="22">
        <v>4.7498000000000002E-3</v>
      </c>
      <c r="R66" s="185">
        <v>0.3175</v>
      </c>
      <c r="S66" s="23">
        <v>4404402.59765625</v>
      </c>
      <c r="T66" s="185">
        <v>513.90123078477097</v>
      </c>
      <c r="U66" s="186">
        <v>558.95538295669996</v>
      </c>
      <c r="V66" s="185">
        <v>0.03</v>
      </c>
      <c r="W66" s="22">
        <v>223836.90412468</v>
      </c>
      <c r="X66" s="185">
        <v>2.4638575604823201E-2</v>
      </c>
      <c r="Y66" s="185">
        <v>6.3707740372673998</v>
      </c>
      <c r="Z66" s="185">
        <v>6.3707740577340601</v>
      </c>
      <c r="AA66" s="185">
        <v>-2.04666577019452E-8</v>
      </c>
      <c r="AB66" s="185">
        <v>1.36688594841877E-5</v>
      </c>
      <c r="AC66" s="185">
        <v>683.18080760142402</v>
      </c>
      <c r="AD66" s="185">
        <v>6211.0424832401304</v>
      </c>
      <c r="AE66" s="185">
        <v>558.95538378850802</v>
      </c>
      <c r="AF66" s="25">
        <v>8.3180805177107697E-7</v>
      </c>
      <c r="AG66" s="185">
        <v>1.37371379987487E-5</v>
      </c>
      <c r="AH66" s="185">
        <v>57.095955633272197</v>
      </c>
      <c r="AI66" s="185">
        <v>0.30227980283970002</v>
      </c>
      <c r="AJ66" s="185">
        <v>35.926543310606903</v>
      </c>
      <c r="AK66" s="185">
        <v>4.7892166647712298</v>
      </c>
      <c r="AL66" s="185">
        <v>1.1293680422758501</v>
      </c>
      <c r="AM66" s="185">
        <v>608.62110604179304</v>
      </c>
      <c r="AN66" s="185">
        <v>2.3969619178387799E-8</v>
      </c>
      <c r="AO66" s="185">
        <v>6.8278514560952304E-8</v>
      </c>
      <c r="AP66" s="185">
        <v>3.73474877545193</v>
      </c>
      <c r="AQ66" s="185">
        <v>3.9094843715698999E-5</v>
      </c>
      <c r="AR66" s="185">
        <v>6.9027082566548203E-6</v>
      </c>
      <c r="AS66" s="185">
        <v>18.052555573495901</v>
      </c>
      <c r="AT66" s="185">
        <v>11.4164362888806</v>
      </c>
      <c r="AU66" s="185">
        <v>3.4509581105348301</v>
      </c>
      <c r="AV66" s="185">
        <v>0.28379066491709798</v>
      </c>
      <c r="AW66" s="185">
        <v>8.2178738977555996E-3</v>
      </c>
      <c r="AX66" s="185">
        <v>0.28379066240308398</v>
      </c>
      <c r="AY66" s="185">
        <v>2.51401333084544E-9</v>
      </c>
      <c r="AZ66" s="185">
        <v>1080577.4158407301</v>
      </c>
      <c r="BA66" s="185">
        <v>1.04678643909504E-5</v>
      </c>
      <c r="BB66" s="23">
        <v>4404219.4308126597</v>
      </c>
      <c r="BC66" s="23">
        <v>-183.166843592189</v>
      </c>
      <c r="BD66" s="67">
        <v>-4.1587216320701304E-3</v>
      </c>
      <c r="BE66" s="23">
        <v>5836750</v>
      </c>
      <c r="BF66" s="185">
        <v>0.75456708456121302</v>
      </c>
      <c r="BG66" s="185">
        <v>1</v>
      </c>
      <c r="BH66" s="185">
        <v>-5.6000000000000001E-2</v>
      </c>
      <c r="BI66" s="185">
        <v>4.5999999999999999E-2</v>
      </c>
      <c r="BJ66" s="185">
        <v>5625</v>
      </c>
      <c r="BK66" s="185">
        <v>1</v>
      </c>
      <c r="BL66" s="185">
        <v>94.719875280991999</v>
      </c>
      <c r="BM66" s="185">
        <v>4.4042194308126597</v>
      </c>
      <c r="BN66" s="185">
        <v>94.719875280991999</v>
      </c>
      <c r="BO66" s="185">
        <v>1</v>
      </c>
      <c r="BP66" s="185">
        <v>2994.26475076732</v>
      </c>
      <c r="BQ66" s="185">
        <v>1</v>
      </c>
      <c r="BR66" s="185">
        <v>0.3175</v>
      </c>
    </row>
    <row r="67" spans="1:70">
      <c r="A67" s="20" t="s">
        <v>669</v>
      </c>
      <c r="B67" s="185">
        <v>13789520</v>
      </c>
      <c r="C67" s="185">
        <v>608.621106065763</v>
      </c>
      <c r="D67" s="185">
        <v>85.147893581579396</v>
      </c>
      <c r="E67" s="185">
        <v>624.86627494838604</v>
      </c>
      <c r="F67" s="185">
        <v>2643264.3898665099</v>
      </c>
      <c r="G67" s="185">
        <v>1562686.9740257801</v>
      </c>
      <c r="H67" s="185">
        <v>2.2019594042733499E-5</v>
      </c>
      <c r="I67" s="185">
        <v>7.2223252690249804E-5</v>
      </c>
      <c r="J67" s="185">
        <v>0.49112124879375701</v>
      </c>
      <c r="K67" s="185">
        <v>7679.7516396704104</v>
      </c>
      <c r="L67" s="185">
        <v>6.5036382888884496E-3</v>
      </c>
      <c r="M67" s="185">
        <v>66</v>
      </c>
      <c r="N67" s="185">
        <v>3457.8</v>
      </c>
      <c r="O67" s="22">
        <v>1.7719053836560401E-5</v>
      </c>
      <c r="P67" s="22">
        <v>1.4921936786020801E-2</v>
      </c>
      <c r="Q67" s="22">
        <v>4.7498000000000002E-3</v>
      </c>
      <c r="R67" s="185">
        <v>0.3175</v>
      </c>
      <c r="S67" s="23">
        <v>3680812.01171875</v>
      </c>
      <c r="T67" s="185">
        <v>531.74235590187595</v>
      </c>
      <c r="U67" s="186">
        <v>568.80402635069197</v>
      </c>
      <c r="V67" s="185">
        <v>0.03</v>
      </c>
      <c r="W67" s="22">
        <v>227404.02610276299</v>
      </c>
      <c r="X67" s="185">
        <v>2.4479693484813901E-2</v>
      </c>
      <c r="Y67" s="185">
        <v>6.3914149207841797</v>
      </c>
      <c r="Z67" s="185">
        <v>6.3914149346502196</v>
      </c>
      <c r="AA67" s="185">
        <v>-1.38660345427866E-8</v>
      </c>
      <c r="AB67" s="185">
        <v>1.3329350327789201E-5</v>
      </c>
      <c r="AC67" s="185">
        <v>667.89513907234902</v>
      </c>
      <c r="AD67" s="185">
        <v>6289.6452084297298</v>
      </c>
      <c r="AE67" s="185">
        <v>568.80402702964295</v>
      </c>
      <c r="AF67" s="25">
        <v>6.7895132360718001E-7</v>
      </c>
      <c r="AG67" s="185">
        <v>1.3384908292661599E-5</v>
      </c>
      <c r="AH67" s="185">
        <v>58.5502350433053</v>
      </c>
      <c r="AI67" s="185">
        <v>0.30610525023232199</v>
      </c>
      <c r="AJ67" s="185">
        <v>35.448365955707899</v>
      </c>
      <c r="AK67" s="185">
        <v>3.8155774795814499</v>
      </c>
      <c r="AL67" s="185">
        <v>1.1293680422758501</v>
      </c>
      <c r="AM67" s="185">
        <v>608.62110605902501</v>
      </c>
      <c r="AN67" s="185">
        <v>6.7379914980847397E-9</v>
      </c>
      <c r="AO67" s="185">
        <v>5.5557964872483199E-8</v>
      </c>
      <c r="AP67" s="185">
        <v>3.7584447917412298</v>
      </c>
      <c r="AQ67" s="185">
        <v>3.8603432095051697E-5</v>
      </c>
      <c r="AR67" s="185">
        <v>6.7202331287670599E-6</v>
      </c>
      <c r="AS67" s="185">
        <v>17.797752367628298</v>
      </c>
      <c r="AT67" s="185">
        <v>11.345360889217901</v>
      </c>
      <c r="AU67" s="185">
        <v>3.47287453397003</v>
      </c>
      <c r="AV67" s="185">
        <v>0.28557025777119999</v>
      </c>
      <c r="AW67" s="185">
        <v>8.0137571287124797E-3</v>
      </c>
      <c r="AX67" s="185">
        <v>0.28557025432128502</v>
      </c>
      <c r="AY67" s="185">
        <v>3.44991490930369E-9</v>
      </c>
      <c r="AZ67" s="185">
        <v>1080577.4158407301</v>
      </c>
      <c r="BA67" s="185">
        <v>1.02711185700741E-5</v>
      </c>
      <c r="BB67" s="23">
        <v>3652343.01625962</v>
      </c>
      <c r="BC67" s="23">
        <v>-28468.995459132799</v>
      </c>
      <c r="BD67" s="67">
        <v>-0.77344334262371806</v>
      </c>
      <c r="BE67" s="23">
        <v>4764050</v>
      </c>
      <c r="BF67" s="185">
        <v>0.76664665909459795</v>
      </c>
      <c r="BG67" s="185">
        <v>1</v>
      </c>
      <c r="BH67" s="185">
        <v>-6.0999999999999999E-2</v>
      </c>
      <c r="BI67" s="185">
        <v>4.5999999999999999E-2</v>
      </c>
      <c r="BJ67" s="185">
        <v>5625</v>
      </c>
      <c r="BK67" s="185">
        <v>1</v>
      </c>
      <c r="BL67" s="185">
        <v>76.878750163887005</v>
      </c>
      <c r="BM67" s="185">
        <v>3.65234301625962</v>
      </c>
      <c r="BN67" s="185">
        <v>76.878750163887005</v>
      </c>
      <c r="BO67" s="185">
        <v>1</v>
      </c>
      <c r="BP67" s="185">
        <v>1360.0422136504001</v>
      </c>
      <c r="BQ67" s="185">
        <v>1</v>
      </c>
      <c r="BR67" s="185">
        <v>0.3175</v>
      </c>
    </row>
    <row r="68" spans="1:70">
      <c r="A68" s="20" t="s">
        <v>670</v>
      </c>
      <c r="B68" s="185">
        <v>13789520</v>
      </c>
      <c r="C68" s="185">
        <v>608.621106065763</v>
      </c>
      <c r="D68" s="185">
        <v>85.147893581579396</v>
      </c>
      <c r="E68" s="185">
        <v>624.86627494838604</v>
      </c>
      <c r="F68" s="185">
        <v>2643264.3898665099</v>
      </c>
      <c r="G68" s="185">
        <v>1562686.9740257801</v>
      </c>
      <c r="H68" s="185">
        <v>2.2019594042733499E-5</v>
      </c>
      <c r="I68" s="185">
        <v>7.2223252690249804E-5</v>
      </c>
      <c r="J68" s="185">
        <v>0.49112124879375701</v>
      </c>
      <c r="K68" s="185">
        <v>7679.7516396704104</v>
      </c>
      <c r="L68" s="185">
        <v>6.5036382888884496E-3</v>
      </c>
      <c r="M68" s="185">
        <v>67</v>
      </c>
      <c r="N68" s="185">
        <v>3471.36</v>
      </c>
      <c r="O68" s="22">
        <v>1.7719053836560401E-5</v>
      </c>
      <c r="P68" s="22">
        <v>1.4921936786020801E-2</v>
      </c>
      <c r="Q68" s="22">
        <v>4.7498000000000002E-3</v>
      </c>
      <c r="R68" s="185">
        <v>0.3175</v>
      </c>
      <c r="S68" s="23">
        <v>5036472.20703125</v>
      </c>
      <c r="T68" s="185">
        <v>500.510864523382</v>
      </c>
      <c r="U68" s="186">
        <v>551.02442828563596</v>
      </c>
      <c r="V68" s="185">
        <v>0.03</v>
      </c>
      <c r="W68" s="22">
        <v>228295.80659728299</v>
      </c>
      <c r="X68" s="185">
        <v>2.4440596296902501E-2</v>
      </c>
      <c r="Y68" s="185">
        <v>6.3965249944564002</v>
      </c>
      <c r="Z68" s="185">
        <v>6.3965250069065602</v>
      </c>
      <c r="AA68" s="185">
        <v>-1.2450162678589999E-8</v>
      </c>
      <c r="AB68" s="185">
        <v>1.3246574634701799E-5</v>
      </c>
      <c r="AC68" s="185">
        <v>694.24448389806901</v>
      </c>
      <c r="AD68" s="185">
        <v>6309.2660898415897</v>
      </c>
      <c r="AE68" s="185">
        <v>551.02442922808098</v>
      </c>
      <c r="AF68" s="25">
        <v>9.4244478532345997E-7</v>
      </c>
      <c r="AG68" s="185">
        <v>1.33222097363374E-5</v>
      </c>
      <c r="AH68" s="185">
        <v>58.916105951052501</v>
      </c>
      <c r="AI68" s="185">
        <v>0.30706016177587098</v>
      </c>
      <c r="AJ68" s="185">
        <v>35.392381208148201</v>
      </c>
      <c r="AK68" s="185">
        <v>5.51313513733625</v>
      </c>
      <c r="AL68" s="185">
        <v>1.1293680422758501</v>
      </c>
      <c r="AM68" s="185">
        <v>608.62110605838598</v>
      </c>
      <c r="AN68" s="185">
        <v>7.3767978392425001E-9</v>
      </c>
      <c r="AO68" s="185">
        <v>7.5635101635648197E-8</v>
      </c>
      <c r="AP68" s="185">
        <v>3.76925362299077</v>
      </c>
      <c r="AQ68" s="185">
        <v>3.8382348690362099E-5</v>
      </c>
      <c r="AR68" s="185">
        <v>6.6989224189865301E-6</v>
      </c>
      <c r="AS68" s="185">
        <v>17.7966584094452</v>
      </c>
      <c r="AT68" s="185">
        <v>11.345053549340699</v>
      </c>
      <c r="AU68" s="185">
        <v>3.4836139782164799</v>
      </c>
      <c r="AV68" s="185">
        <v>0.28563964477429898</v>
      </c>
      <c r="AW68" s="185">
        <v>7.9639914398941507E-3</v>
      </c>
      <c r="AX68" s="185">
        <v>0.28563964090361299</v>
      </c>
      <c r="AY68" s="185">
        <v>3.8706863825233004E-9</v>
      </c>
      <c r="AZ68" s="185">
        <v>1080577.4158407301</v>
      </c>
      <c r="BA68" s="185">
        <v>1.0183010359463999E-5</v>
      </c>
      <c r="BB68" s="23">
        <v>5015222.2255241098</v>
      </c>
      <c r="BC68" s="23">
        <v>-21249.981507143901</v>
      </c>
      <c r="BD68" s="67">
        <v>-0.42192194523534798</v>
      </c>
      <c r="BE68" s="23">
        <v>5742100</v>
      </c>
      <c r="BF68" s="185">
        <v>0.87341255386080097</v>
      </c>
      <c r="BG68" s="185">
        <v>1</v>
      </c>
      <c r="BH68" s="185">
        <v>-0.128</v>
      </c>
      <c r="BI68" s="185">
        <v>4.5999999999999999E-2</v>
      </c>
      <c r="BJ68" s="185">
        <v>5625</v>
      </c>
      <c r="BK68" s="185">
        <v>1</v>
      </c>
      <c r="BL68" s="185">
        <v>108.110241542381</v>
      </c>
      <c r="BM68" s="185">
        <v>5.0152222255241101</v>
      </c>
      <c r="BN68" s="185">
        <v>108.110241542381</v>
      </c>
      <c r="BO68" s="185">
        <v>1</v>
      </c>
      <c r="BP68" s="185">
        <v>4639.0050029614804</v>
      </c>
      <c r="BQ68" s="185">
        <v>1</v>
      </c>
      <c r="BR68" s="185">
        <v>0.3175</v>
      </c>
    </row>
    <row r="69" spans="1:70">
      <c r="A69" s="20" t="s">
        <v>671</v>
      </c>
      <c r="B69" s="185">
        <v>13789520</v>
      </c>
      <c r="C69" s="185">
        <v>608.621106065763</v>
      </c>
      <c r="D69" s="185">
        <v>85.147893581579396</v>
      </c>
      <c r="E69" s="185">
        <v>624.86627494838604</v>
      </c>
      <c r="F69" s="185">
        <v>2643264.3898665099</v>
      </c>
      <c r="G69" s="185">
        <v>1562686.9740257801</v>
      </c>
      <c r="H69" s="185">
        <v>2.2019594042733499E-5</v>
      </c>
      <c r="I69" s="185">
        <v>7.2223252690249804E-5</v>
      </c>
      <c r="J69" s="185">
        <v>0.49112124879375701</v>
      </c>
      <c r="K69" s="185">
        <v>7679.7516396704104</v>
      </c>
      <c r="L69" s="185">
        <v>6.5036382888884496E-3</v>
      </c>
      <c r="M69" s="185">
        <v>68</v>
      </c>
      <c r="N69" s="185">
        <v>3593.4</v>
      </c>
      <c r="O69" s="22">
        <v>1.7719053836560401E-5</v>
      </c>
      <c r="P69" s="22">
        <v>1.4921936786020801E-2</v>
      </c>
      <c r="Q69" s="22">
        <v>4.7498000000000002E-3</v>
      </c>
      <c r="R69" s="185">
        <v>0.3175</v>
      </c>
      <c r="S69" s="23">
        <v>7492968.26171875</v>
      </c>
      <c r="T69" s="185">
        <v>446.050522823802</v>
      </c>
      <c r="U69" s="186">
        <v>518.64934118170095</v>
      </c>
      <c r="V69" s="185">
        <v>0.03</v>
      </c>
      <c r="W69" s="22">
        <v>236321.831047969</v>
      </c>
      <c r="X69" s="185">
        <v>2.4099415895864999E-2</v>
      </c>
      <c r="Y69" s="185">
        <v>6.4416443265370704</v>
      </c>
      <c r="Z69" s="185">
        <v>6.4416443519234496</v>
      </c>
      <c r="AA69" s="185">
        <v>-2.53863881027883E-8</v>
      </c>
      <c r="AB69" s="185">
        <v>1.25370989752036E-5</v>
      </c>
      <c r="AC69" s="185">
        <v>740.19477849764803</v>
      </c>
      <c r="AD69" s="185">
        <v>6485.33048417599</v>
      </c>
      <c r="AE69" s="185">
        <v>518.64934118170095</v>
      </c>
      <c r="AF69" s="25">
        <v>0</v>
      </c>
      <c r="AG69" s="185">
        <v>1.26446293599603E-5</v>
      </c>
      <c r="AH69" s="185">
        <v>62.250174159922899</v>
      </c>
      <c r="AI69" s="185">
        <v>0.31562888603594502</v>
      </c>
      <c r="AJ69" s="185">
        <v>34.529706618913202</v>
      </c>
      <c r="AK69" s="185">
        <v>8.5055777177989995</v>
      </c>
      <c r="AL69" s="185">
        <v>1.1293680422758501</v>
      </c>
      <c r="AM69" s="185">
        <v>608.62110605634598</v>
      </c>
      <c r="AN69" s="185">
        <v>9.4165670816437308E-9</v>
      </c>
      <c r="AO69" s="185">
        <v>1.07530384756665E-7</v>
      </c>
      <c r="AP69" s="185">
        <v>3.8348976446980099</v>
      </c>
      <c r="AQ69" s="185">
        <v>3.7079572176089402E-5</v>
      </c>
      <c r="AR69" s="185">
        <v>6.3760798723584598E-6</v>
      </c>
      <c r="AS69" s="185">
        <v>17.411674245545999</v>
      </c>
      <c r="AT69" s="185">
        <v>11.235704574486</v>
      </c>
      <c r="AU69" s="185">
        <v>3.5463129186739799</v>
      </c>
      <c r="AV69" s="185">
        <v>0.28858472602403201</v>
      </c>
      <c r="AW69" s="185">
        <v>7.5374465983126197E-3</v>
      </c>
      <c r="AX69" s="185">
        <v>0.28858471886925602</v>
      </c>
      <c r="AY69" s="185">
        <v>7.1547758828671704E-9</v>
      </c>
      <c r="AZ69" s="185">
        <v>1080577.4158407301</v>
      </c>
      <c r="BA69" s="185">
        <v>9.6689861403091698E-6</v>
      </c>
      <c r="BB69" s="23">
        <v>7509192.4406170901</v>
      </c>
      <c r="BC69" s="23">
        <v>16224.178898341999</v>
      </c>
      <c r="BD69" s="67">
        <v>0.216525391962896</v>
      </c>
      <c r="BE69" s="23">
        <v>6941000</v>
      </c>
      <c r="BF69" s="185">
        <v>1.0818603141646901</v>
      </c>
      <c r="BG69" s="185">
        <v>1</v>
      </c>
      <c r="BH69" s="185">
        <v>-0.28399999999999997</v>
      </c>
      <c r="BI69" s="185">
        <v>4.5999999999999999E-2</v>
      </c>
      <c r="BJ69" s="185">
        <v>5625</v>
      </c>
      <c r="BK69" s="185">
        <v>1</v>
      </c>
      <c r="BL69" s="185">
        <v>162.570583241961</v>
      </c>
      <c r="BM69" s="185">
        <v>7.50919244061709</v>
      </c>
      <c r="BN69" s="185">
        <v>162.570583241961</v>
      </c>
      <c r="BO69" s="185">
        <v>1</v>
      </c>
      <c r="BP69" s="185">
        <v>15023.547876274501</v>
      </c>
      <c r="BQ69" s="185">
        <v>1</v>
      </c>
      <c r="BR69" s="185">
        <v>0.3175</v>
      </c>
    </row>
    <row r="70" spans="1:70">
      <c r="A70" s="20" t="s">
        <v>672</v>
      </c>
      <c r="B70" s="185">
        <v>13789520</v>
      </c>
      <c r="C70" s="185">
        <v>608.621106065763</v>
      </c>
      <c r="D70" s="185">
        <v>85.147893581579396</v>
      </c>
      <c r="E70" s="185">
        <v>624.86627494838604</v>
      </c>
      <c r="F70" s="185">
        <v>2643264.3898665099</v>
      </c>
      <c r="G70" s="185">
        <v>1562686.9740257801</v>
      </c>
      <c r="H70" s="185">
        <v>2.2019594042733499E-5</v>
      </c>
      <c r="I70" s="185">
        <v>7.2223252690249804E-5</v>
      </c>
      <c r="J70" s="185">
        <v>0.49112124879375701</v>
      </c>
      <c r="K70" s="185">
        <v>7679.7516396704104</v>
      </c>
      <c r="L70" s="185">
        <v>6.5036382888884496E-3</v>
      </c>
      <c r="M70" s="185">
        <v>69</v>
      </c>
      <c r="N70" s="185">
        <v>3593.4</v>
      </c>
      <c r="O70" s="22">
        <v>1.7719053836560401E-5</v>
      </c>
      <c r="P70" s="22">
        <v>1.4921936786020801E-2</v>
      </c>
      <c r="Q70" s="22">
        <v>4.7498000000000002E-3</v>
      </c>
      <c r="R70" s="185">
        <v>0.3175</v>
      </c>
      <c r="S70" s="23">
        <v>6064939.00390625</v>
      </c>
      <c r="T70" s="185">
        <v>479.48806170427099</v>
      </c>
      <c r="U70" s="186">
        <v>538.25080961898402</v>
      </c>
      <c r="V70" s="185">
        <v>0.03</v>
      </c>
      <c r="W70" s="22">
        <v>236321.831047969</v>
      </c>
      <c r="X70" s="185">
        <v>2.4099415895864999E-2</v>
      </c>
      <c r="Y70" s="185">
        <v>6.4416443265370704</v>
      </c>
      <c r="Z70" s="185">
        <v>6.4416443519234496</v>
      </c>
      <c r="AA70" s="185">
        <v>-2.53863881027883E-8</v>
      </c>
      <c r="AB70" s="185">
        <v>1.25370989752036E-5</v>
      </c>
      <c r="AC70" s="185">
        <v>711.46289529769797</v>
      </c>
      <c r="AD70" s="185">
        <v>6485.33048417599</v>
      </c>
      <c r="AE70" s="185">
        <v>538.25081073361298</v>
      </c>
      <c r="AF70" s="25">
        <v>1.11462884433422E-6</v>
      </c>
      <c r="AG70" s="185">
        <v>1.2623975986143601E-5</v>
      </c>
      <c r="AH70" s="185">
        <v>62.250174159922899</v>
      </c>
      <c r="AI70" s="185">
        <v>0.31562888603594502</v>
      </c>
      <c r="AJ70" s="185">
        <v>34.473306789524997</v>
      </c>
      <c r="AK70" s="185">
        <v>6.6499624852158998</v>
      </c>
      <c r="AL70" s="185">
        <v>1.1293680422758501</v>
      </c>
      <c r="AM70" s="185">
        <v>608.62110605824205</v>
      </c>
      <c r="AN70" s="185">
        <v>7.5206116889603403E-9</v>
      </c>
      <c r="AO70" s="185">
        <v>8.6877010940043293E-8</v>
      </c>
      <c r="AP70" s="185">
        <v>3.8301361839714501</v>
      </c>
      <c r="AQ70" s="185">
        <v>3.7171820942031301E-5</v>
      </c>
      <c r="AR70" s="185">
        <v>6.3554264985418397E-6</v>
      </c>
      <c r="AS70" s="185">
        <v>17.355274416157801</v>
      </c>
      <c r="AT70" s="185">
        <v>11.219482305626199</v>
      </c>
      <c r="AU70" s="185">
        <v>3.54119270202479</v>
      </c>
      <c r="AV70" s="185">
        <v>0.28894348194665698</v>
      </c>
      <c r="AW70" s="185">
        <v>7.5374465983126197E-3</v>
      </c>
      <c r="AX70" s="185">
        <v>0.28894347499154099</v>
      </c>
      <c r="AY70" s="185">
        <v>6.9551159831426901E-9</v>
      </c>
      <c r="AZ70" s="185">
        <v>1080577.4158407301</v>
      </c>
      <c r="BA70" s="185">
        <v>9.7050911916892006E-6</v>
      </c>
      <c r="BB70" s="23">
        <v>6044330.7616324397</v>
      </c>
      <c r="BC70" s="23">
        <v>-20608.242273806602</v>
      </c>
      <c r="BD70" s="67">
        <v>-0.33979306734220099</v>
      </c>
      <c r="BE70" s="23">
        <v>6941000</v>
      </c>
      <c r="BF70" s="185">
        <v>0.87081555418995005</v>
      </c>
      <c r="BG70" s="185">
        <v>1</v>
      </c>
      <c r="BH70" s="185">
        <v>-0.14799999999999999</v>
      </c>
      <c r="BI70" s="185">
        <v>4.5999999999999999E-2</v>
      </c>
      <c r="BJ70" s="185">
        <v>5625</v>
      </c>
      <c r="BK70" s="185">
        <v>1</v>
      </c>
      <c r="BL70" s="185">
        <v>129.13304436149201</v>
      </c>
      <c r="BM70" s="185">
        <v>6.0443307616324402</v>
      </c>
      <c r="BN70" s="185">
        <v>129.13304436149201</v>
      </c>
      <c r="BO70" s="185">
        <v>1</v>
      </c>
      <c r="BP70" s="185">
        <v>7944.6995971476999</v>
      </c>
      <c r="BQ70" s="185">
        <v>1</v>
      </c>
      <c r="BR70" s="185">
        <v>0.3175</v>
      </c>
    </row>
    <row r="71" spans="1:70">
      <c r="A71" s="20" t="s">
        <v>673</v>
      </c>
      <c r="B71" s="185">
        <v>13789520</v>
      </c>
      <c r="C71" s="185">
        <v>608.621106065763</v>
      </c>
      <c r="D71" s="185">
        <v>85.147893581579396</v>
      </c>
      <c r="E71" s="185">
        <v>624.86627494838604</v>
      </c>
      <c r="F71" s="185">
        <v>2643264.3898665099</v>
      </c>
      <c r="G71" s="185">
        <v>1562686.9740257801</v>
      </c>
      <c r="H71" s="185">
        <v>2.2019594042733499E-5</v>
      </c>
      <c r="I71" s="185">
        <v>7.2223252690249804E-5</v>
      </c>
      <c r="J71" s="185">
        <v>0.49112124879375701</v>
      </c>
      <c r="K71" s="185">
        <v>7679.7516396704104</v>
      </c>
      <c r="L71" s="185">
        <v>6.5036382888884496E-3</v>
      </c>
      <c r="M71" s="185">
        <v>70</v>
      </c>
      <c r="N71" s="185">
        <v>3606.96</v>
      </c>
      <c r="O71" s="22">
        <v>1.7719053836560401E-5</v>
      </c>
      <c r="P71" s="22">
        <v>1.4921936786020801E-2</v>
      </c>
      <c r="Q71" s="22">
        <v>4.7498000000000002E-3</v>
      </c>
      <c r="R71" s="185">
        <v>0.3175</v>
      </c>
      <c r="S71" s="23">
        <v>6249201.23046875</v>
      </c>
      <c r="T71" s="185">
        <v>475.56753850351203</v>
      </c>
      <c r="U71" s="186">
        <v>535.88796532619801</v>
      </c>
      <c r="V71" s="185">
        <v>0.03</v>
      </c>
      <c r="W71" s="22">
        <v>237213.61154248999</v>
      </c>
      <c r="X71" s="185">
        <v>2.4062651639905699E-2</v>
      </c>
      <c r="Y71" s="185">
        <v>6.4465633993775704</v>
      </c>
      <c r="Z71" s="185">
        <v>6.4465634208098503</v>
      </c>
      <c r="AA71" s="185">
        <v>-2.1432279950772701E-8</v>
      </c>
      <c r="AB71" s="185">
        <v>1.24620233863153E-5</v>
      </c>
      <c r="AC71" s="185">
        <v>714.72366405820401</v>
      </c>
      <c r="AD71" s="185">
        <v>6504.8361010318004</v>
      </c>
      <c r="AE71" s="185">
        <v>535.88796532619801</v>
      </c>
      <c r="AF71" s="25">
        <v>0</v>
      </c>
      <c r="AG71" s="185">
        <v>1.2551380424587599E-5</v>
      </c>
      <c r="AH71" s="185">
        <v>62.625190988135998</v>
      </c>
      <c r="AI71" s="185">
        <v>0.31657818786947001</v>
      </c>
      <c r="AJ71" s="185">
        <v>34.378151713184302</v>
      </c>
      <c r="AK71" s="185">
        <v>6.8638774880129798</v>
      </c>
      <c r="AL71" s="185">
        <v>1.1293680422758501</v>
      </c>
      <c r="AM71" s="185">
        <v>608.62110605980899</v>
      </c>
      <c r="AN71" s="185">
        <v>5.9537796914810298E-9</v>
      </c>
      <c r="AO71" s="185">
        <v>8.9357038272298001E-8</v>
      </c>
      <c r="AP71" s="185">
        <v>3.83712591168206</v>
      </c>
      <c r="AQ71" s="185">
        <v>3.7036519538149002E-5</v>
      </c>
      <c r="AR71" s="185">
        <v>6.3203687314299597E-6</v>
      </c>
      <c r="AS71" s="185">
        <v>17.311450038333501</v>
      </c>
      <c r="AT71" s="185">
        <v>11.2068406725156</v>
      </c>
      <c r="AU71" s="185">
        <v>3.5478413118468799</v>
      </c>
      <c r="AV71" s="185">
        <v>0.28928459983517701</v>
      </c>
      <c r="AW71" s="185">
        <v>7.4923102997796502E-3</v>
      </c>
      <c r="AX71" s="185">
        <v>0.28928459247035798</v>
      </c>
      <c r="AY71" s="185">
        <v>7.3648192544517599E-9</v>
      </c>
      <c r="AZ71" s="185">
        <v>1080577.4158407301</v>
      </c>
      <c r="BA71" s="185">
        <v>9.6521512169803997E-6</v>
      </c>
      <c r="BB71" s="23">
        <v>6250972.9662439404</v>
      </c>
      <c r="BC71" s="23">
        <v>1771.7357751894699</v>
      </c>
      <c r="BD71" s="67">
        <v>2.8351395800012901E-2</v>
      </c>
      <c r="BE71" s="23">
        <v>6215350</v>
      </c>
      <c r="BF71" s="185">
        <v>1.00573144975648</v>
      </c>
      <c r="BG71" s="185">
        <v>1</v>
      </c>
      <c r="BH71" s="185">
        <v>-0.216</v>
      </c>
      <c r="BI71" s="185">
        <v>4.5999999999999999E-2</v>
      </c>
      <c r="BJ71" s="185">
        <v>5625</v>
      </c>
      <c r="BK71" s="185">
        <v>1</v>
      </c>
      <c r="BL71" s="185">
        <v>133.053567562251</v>
      </c>
      <c r="BM71" s="185">
        <v>6.2509729662439399</v>
      </c>
      <c r="BN71" s="185">
        <v>133.053567562251</v>
      </c>
      <c r="BO71" s="185">
        <v>1</v>
      </c>
      <c r="BP71" s="185">
        <v>8658.9664360624101</v>
      </c>
      <c r="BQ71" s="185">
        <v>1</v>
      </c>
      <c r="BR71" s="185">
        <v>0.3175</v>
      </c>
    </row>
    <row r="72" spans="1:70">
      <c r="A72" s="20" t="s">
        <v>674</v>
      </c>
      <c r="B72" s="185">
        <v>13789520</v>
      </c>
      <c r="C72" s="185">
        <v>608.621106065763</v>
      </c>
      <c r="D72" s="185">
        <v>85.147893581579396</v>
      </c>
      <c r="E72" s="185">
        <v>624.86627494838604</v>
      </c>
      <c r="F72" s="185">
        <v>2643264.3898665099</v>
      </c>
      <c r="G72" s="185">
        <v>1562686.9740257801</v>
      </c>
      <c r="H72" s="185">
        <v>2.2019594042733499E-5</v>
      </c>
      <c r="I72" s="185">
        <v>7.2223252690249804E-5</v>
      </c>
      <c r="J72" s="185">
        <v>0.49112124879375701</v>
      </c>
      <c r="K72" s="185">
        <v>7679.7516396704104</v>
      </c>
      <c r="L72" s="185">
        <v>6.5036382888884496E-3</v>
      </c>
      <c r="M72" s="185">
        <v>71</v>
      </c>
      <c r="N72" s="185">
        <v>3606.96</v>
      </c>
      <c r="O72" s="22">
        <v>1.7719053836560401E-5</v>
      </c>
      <c r="P72" s="22">
        <v>1.4921936786020801E-2</v>
      </c>
      <c r="Q72" s="22">
        <v>4.7498000000000002E-3</v>
      </c>
      <c r="R72" s="185">
        <v>0.3175</v>
      </c>
      <c r="S72" s="23">
        <v>4899584.35546875</v>
      </c>
      <c r="T72" s="185">
        <v>506.68610815273303</v>
      </c>
      <c r="U72" s="186">
        <v>553.97935550963803</v>
      </c>
      <c r="V72" s="185">
        <v>0.03</v>
      </c>
      <c r="W72" s="22">
        <v>237213.61154248999</v>
      </c>
      <c r="X72" s="185">
        <v>2.4062651639905699E-2</v>
      </c>
      <c r="Y72" s="185">
        <v>6.4465633993775704</v>
      </c>
      <c r="Z72" s="185">
        <v>6.4465634208098503</v>
      </c>
      <c r="AA72" s="185">
        <v>-2.1432279950772701E-8</v>
      </c>
      <c r="AB72" s="185">
        <v>1.24620233863153E-5</v>
      </c>
      <c r="AC72" s="185">
        <v>688.283190183221</v>
      </c>
      <c r="AD72" s="185">
        <v>6504.8361010318004</v>
      </c>
      <c r="AE72" s="185">
        <v>553.97935550963803</v>
      </c>
      <c r="AF72" s="25">
        <v>0</v>
      </c>
      <c r="AG72" s="185">
        <v>1.2532029044890001E-5</v>
      </c>
      <c r="AH72" s="185">
        <v>62.625190988135998</v>
      </c>
      <c r="AI72" s="185">
        <v>0.31657818786947001</v>
      </c>
      <c r="AJ72" s="185">
        <v>34.325148406408601</v>
      </c>
      <c r="AK72" s="185">
        <v>5.1547038645301901</v>
      </c>
      <c r="AL72" s="185">
        <v>1.1293680422758501</v>
      </c>
      <c r="AM72" s="185">
        <v>608.62110606179397</v>
      </c>
      <c r="AN72" s="185">
        <v>3.9690348785370597E-9</v>
      </c>
      <c r="AO72" s="185">
        <v>7.0005658574699297E-8</v>
      </c>
      <c r="AP72" s="185">
        <v>3.83261271773089</v>
      </c>
      <c r="AQ72" s="185">
        <v>3.7123797552377897E-5</v>
      </c>
      <c r="AR72" s="185">
        <v>6.3010173517323602E-6</v>
      </c>
      <c r="AS72" s="185">
        <v>17.258446731557701</v>
      </c>
      <c r="AT72" s="185">
        <v>11.191508446139199</v>
      </c>
      <c r="AU72" s="185">
        <v>3.5429874634046201</v>
      </c>
      <c r="AV72" s="185">
        <v>0.28962525432627101</v>
      </c>
      <c r="AW72" s="185">
        <v>7.4923102997796502E-3</v>
      </c>
      <c r="AX72" s="185">
        <v>0.289625247154006</v>
      </c>
      <c r="AY72" s="185">
        <v>7.1722653371963896E-9</v>
      </c>
      <c r="AZ72" s="185">
        <v>1080577.4158407301</v>
      </c>
      <c r="BA72" s="185">
        <v>9.6862898201614206E-6</v>
      </c>
      <c r="BB72" s="23">
        <v>4879986.9262682498</v>
      </c>
      <c r="BC72" s="23">
        <v>-19597.429200501199</v>
      </c>
      <c r="BD72" s="67">
        <v>-0.39998146329753897</v>
      </c>
      <c r="BE72" s="23">
        <v>6215350</v>
      </c>
      <c r="BF72" s="185">
        <v>0.78515078415024897</v>
      </c>
      <c r="BG72" s="185">
        <v>1</v>
      </c>
      <c r="BH72" s="185">
        <v>-8.5000000000000006E-2</v>
      </c>
      <c r="BI72" s="185">
        <v>4.5999999999999999E-2</v>
      </c>
      <c r="BJ72" s="185">
        <v>5625</v>
      </c>
      <c r="BK72" s="185">
        <v>1</v>
      </c>
      <c r="BL72" s="185">
        <v>101.93499791303</v>
      </c>
      <c r="BM72" s="185">
        <v>4.8799869262682503</v>
      </c>
      <c r="BN72" s="185">
        <v>101.93499791303</v>
      </c>
      <c r="BO72" s="185">
        <v>1</v>
      </c>
      <c r="BP72" s="185">
        <v>3835.9439664870301</v>
      </c>
      <c r="BQ72" s="185">
        <v>1</v>
      </c>
      <c r="BR72" s="185">
        <v>0.3175</v>
      </c>
    </row>
    <row r="73" spans="1:70">
      <c r="A73" s="20" t="s">
        <v>675</v>
      </c>
      <c r="B73" s="185">
        <v>13789520</v>
      </c>
      <c r="C73" s="185">
        <v>608.621106065763</v>
      </c>
      <c r="D73" s="185">
        <v>85.147893581579396</v>
      </c>
      <c r="E73" s="185">
        <v>624.86627494838604</v>
      </c>
      <c r="F73" s="185">
        <v>2643264.3898665099</v>
      </c>
      <c r="G73" s="185">
        <v>1562686.9740257801</v>
      </c>
      <c r="H73" s="185">
        <v>2.2019594042733499E-5</v>
      </c>
      <c r="I73" s="185">
        <v>7.2223252690249804E-5</v>
      </c>
      <c r="J73" s="185">
        <v>0.49112124879375701</v>
      </c>
      <c r="K73" s="185">
        <v>7679.7516396704104</v>
      </c>
      <c r="L73" s="185">
        <v>6.5036382888884496E-3</v>
      </c>
      <c r="M73" s="185">
        <v>72</v>
      </c>
      <c r="N73" s="185">
        <v>3647.64</v>
      </c>
      <c r="O73" s="22">
        <v>1.7719053836560401E-5</v>
      </c>
      <c r="P73" s="22">
        <v>1.4921936786020801E-2</v>
      </c>
      <c r="Q73" s="22">
        <v>4.7498000000000002E-3</v>
      </c>
      <c r="R73" s="185">
        <v>0.3175</v>
      </c>
      <c r="S73" s="23">
        <v>8937289.16015625</v>
      </c>
      <c r="T73" s="185">
        <v>414.08396642751802</v>
      </c>
      <c r="U73" s="186">
        <v>499.38907938972102</v>
      </c>
      <c r="V73" s="185">
        <v>0.03</v>
      </c>
      <c r="W73" s="22">
        <v>239888.95302605201</v>
      </c>
      <c r="X73" s="185">
        <v>2.3953673772885199E-2</v>
      </c>
      <c r="Y73" s="185">
        <v>6.4612111628115603</v>
      </c>
      <c r="Z73" s="185">
        <v>6.4612111743555198</v>
      </c>
      <c r="AA73" s="185">
        <v>-1.1543957789683601E-8</v>
      </c>
      <c r="AB73" s="185">
        <v>1.22410487732576E-5</v>
      </c>
      <c r="AC73" s="185">
        <v>767.25532476945295</v>
      </c>
      <c r="AD73" s="185">
        <v>6563.2859359548402</v>
      </c>
      <c r="AE73" s="185">
        <v>499.38907938972102</v>
      </c>
      <c r="AF73" s="25">
        <v>0</v>
      </c>
      <c r="AG73" s="185">
        <v>1.23657291499711E-5</v>
      </c>
      <c r="AH73" s="185">
        <v>63.755696846139301</v>
      </c>
      <c r="AI73" s="185">
        <v>0.31942283184416997</v>
      </c>
      <c r="AJ73" s="185">
        <v>34.1739931019548</v>
      </c>
      <c r="AK73" s="185">
        <v>10.272096733806499</v>
      </c>
      <c r="AL73" s="185">
        <v>1.1293680422758501</v>
      </c>
      <c r="AM73" s="185">
        <v>608.62110603921303</v>
      </c>
      <c r="AN73" s="185">
        <v>2.6550310394668499E-8</v>
      </c>
      <c r="AO73" s="185">
        <v>1.24680376713564E-7</v>
      </c>
      <c r="AP73" s="185">
        <v>3.8647017632661802</v>
      </c>
      <c r="AQ73" s="185">
        <v>3.6509870946349497E-5</v>
      </c>
      <c r="AR73" s="185">
        <v>6.2452047633423499E-6</v>
      </c>
      <c r="AS73" s="185">
        <v>17.2592802182842</v>
      </c>
      <c r="AT73" s="185">
        <v>11.191749912423401</v>
      </c>
      <c r="AU73" s="185">
        <v>3.5749004503180202</v>
      </c>
      <c r="AV73" s="185">
        <v>0.28980131294815697</v>
      </c>
      <c r="AW73" s="185">
        <v>7.3594578473263504E-3</v>
      </c>
      <c r="AX73" s="185">
        <v>0.28980130398009202</v>
      </c>
      <c r="AY73" s="185">
        <v>8.96806556793805E-9</v>
      </c>
      <c r="AZ73" s="185">
        <v>1080577.4158407301</v>
      </c>
      <c r="BA73" s="185">
        <v>9.4470086394179701E-6</v>
      </c>
      <c r="BB73" s="23">
        <v>8911416.9799250308</v>
      </c>
      <c r="BC73" s="23">
        <v>-25872.180231219201</v>
      </c>
      <c r="BD73" s="67">
        <v>-0.28948576875593501</v>
      </c>
      <c r="BE73" s="23">
        <v>8171450</v>
      </c>
      <c r="BF73" s="185">
        <v>1.0905551621713401</v>
      </c>
      <c r="BG73" s="185">
        <v>1</v>
      </c>
      <c r="BH73" s="185">
        <v>-0.33400000000000002</v>
      </c>
      <c r="BI73" s="185">
        <v>4.5999999999999999E-2</v>
      </c>
      <c r="BJ73" s="185">
        <v>5625</v>
      </c>
      <c r="BK73" s="185">
        <v>1</v>
      </c>
      <c r="BL73" s="185">
        <v>194.53713963824501</v>
      </c>
      <c r="BM73" s="185">
        <v>8.9114169799250291</v>
      </c>
      <c r="BN73" s="185">
        <v>194.53713963824501</v>
      </c>
      <c r="BO73" s="185">
        <v>1</v>
      </c>
      <c r="BP73" s="185">
        <v>23881.727527570401</v>
      </c>
      <c r="BQ73" s="185">
        <v>1</v>
      </c>
      <c r="BR73" s="185">
        <v>0.3175</v>
      </c>
    </row>
    <row r="74" spans="1:70">
      <c r="A74" s="20" t="s">
        <v>676</v>
      </c>
      <c r="B74" s="185">
        <v>13789520</v>
      </c>
      <c r="C74" s="185">
        <v>608.621106065763</v>
      </c>
      <c r="D74" s="185">
        <v>85.147893581579396</v>
      </c>
      <c r="E74" s="185">
        <v>624.86627494838604</v>
      </c>
      <c r="F74" s="185">
        <v>2643264.3898665099</v>
      </c>
      <c r="G74" s="185">
        <v>1562686.9740257801</v>
      </c>
      <c r="H74" s="185">
        <v>2.2019594042733499E-5</v>
      </c>
      <c r="I74" s="185">
        <v>7.2223252690249804E-5</v>
      </c>
      <c r="J74" s="185">
        <v>0.49112124879375701</v>
      </c>
      <c r="K74" s="185">
        <v>7679.7516396704104</v>
      </c>
      <c r="L74" s="185">
        <v>6.5036382888884496E-3</v>
      </c>
      <c r="M74" s="185">
        <v>73</v>
      </c>
      <c r="N74" s="185">
        <v>3647.64</v>
      </c>
      <c r="O74" s="22">
        <v>1.7719053836560401E-5</v>
      </c>
      <c r="P74" s="22">
        <v>1.4921936786020801E-2</v>
      </c>
      <c r="Q74" s="22">
        <v>4.7498000000000002E-3</v>
      </c>
      <c r="R74" s="185">
        <v>0.3175</v>
      </c>
      <c r="S74" s="23">
        <v>8715213.37890625</v>
      </c>
      <c r="T74" s="185">
        <v>419.27906470028603</v>
      </c>
      <c r="U74" s="186">
        <v>502.46449693310598</v>
      </c>
      <c r="V74" s="185">
        <v>0.03</v>
      </c>
      <c r="W74" s="22">
        <v>239888.95302605201</v>
      </c>
      <c r="X74" s="185">
        <v>2.3953673772885199E-2</v>
      </c>
      <c r="Y74" s="185">
        <v>6.4612111628115603</v>
      </c>
      <c r="Z74" s="185">
        <v>6.4612111743555198</v>
      </c>
      <c r="AA74" s="185">
        <v>-1.1543957789683601E-8</v>
      </c>
      <c r="AB74" s="185">
        <v>1.22410487732576E-5</v>
      </c>
      <c r="AC74" s="185">
        <v>762.77530272390197</v>
      </c>
      <c r="AD74" s="185">
        <v>6563.2859359548402</v>
      </c>
      <c r="AE74" s="185">
        <v>502.46449693310598</v>
      </c>
      <c r="AF74" s="25">
        <v>0</v>
      </c>
      <c r="AG74" s="185">
        <v>1.2362963191760199E-5</v>
      </c>
      <c r="AH74" s="185">
        <v>63.755696846139301</v>
      </c>
      <c r="AI74" s="185">
        <v>0.31942283184416997</v>
      </c>
      <c r="AJ74" s="185">
        <v>34.166349085522299</v>
      </c>
      <c r="AK74" s="185">
        <v>9.9823618095200608</v>
      </c>
      <c r="AL74" s="185">
        <v>1.1293680422758501</v>
      </c>
      <c r="AM74" s="185">
        <v>608.62110604176405</v>
      </c>
      <c r="AN74" s="185">
        <v>2.3999291443033101E-8</v>
      </c>
      <c r="AO74" s="185">
        <v>1.2191441850261601E-7</v>
      </c>
      <c r="AP74" s="185">
        <v>3.8640436163623502</v>
      </c>
      <c r="AQ74" s="185">
        <v>3.6522309162517602E-5</v>
      </c>
      <c r="AR74" s="185">
        <v>6.2424388051314E-6</v>
      </c>
      <c r="AS74" s="185">
        <v>17.251636201851699</v>
      </c>
      <c r="AT74" s="185">
        <v>11.1895349563022</v>
      </c>
      <c r="AU74" s="185">
        <v>3.5741929427613699</v>
      </c>
      <c r="AV74" s="185">
        <v>0.28985067360098299</v>
      </c>
      <c r="AW74" s="185">
        <v>7.3594578473263504E-3</v>
      </c>
      <c r="AX74" s="185">
        <v>0.28985066466280601</v>
      </c>
      <c r="AY74" s="185">
        <v>8.9381775869590302E-9</v>
      </c>
      <c r="AZ74" s="185">
        <v>1080577.4158407301</v>
      </c>
      <c r="BA74" s="185">
        <v>9.4518366738572306E-6</v>
      </c>
      <c r="BB74" s="23">
        <v>8709271.6194788702</v>
      </c>
      <c r="BC74" s="23">
        <v>-5941.7594273835402</v>
      </c>
      <c r="BD74" s="67">
        <v>-6.8176866922898302E-2</v>
      </c>
      <c r="BE74" s="23">
        <v>7950600</v>
      </c>
      <c r="BF74" s="185">
        <v>1.09542319063704</v>
      </c>
      <c r="BG74" s="185">
        <v>1</v>
      </c>
      <c r="BH74" s="185">
        <v>-0.32900000000000001</v>
      </c>
      <c r="BI74" s="185">
        <v>4.5999999999999999E-2</v>
      </c>
      <c r="BJ74" s="185">
        <v>5625</v>
      </c>
      <c r="BK74" s="185">
        <v>1</v>
      </c>
      <c r="BL74" s="185">
        <v>189.342041365477</v>
      </c>
      <c r="BM74" s="185">
        <v>8.7092716194788693</v>
      </c>
      <c r="BN74" s="185">
        <v>189.342041365477</v>
      </c>
      <c r="BO74" s="185">
        <v>1</v>
      </c>
      <c r="BP74" s="185">
        <v>22303.045319207798</v>
      </c>
      <c r="BQ74" s="185">
        <v>1</v>
      </c>
      <c r="BR74" s="185">
        <v>0.3175</v>
      </c>
    </row>
    <row r="75" spans="1:70">
      <c r="A75" s="20" t="s">
        <v>677</v>
      </c>
      <c r="B75" s="185">
        <v>13789520</v>
      </c>
      <c r="C75" s="185">
        <v>608.621106065763</v>
      </c>
      <c r="D75" s="185">
        <v>85.147893581579396</v>
      </c>
      <c r="E75" s="185">
        <v>624.86627494838604</v>
      </c>
      <c r="F75" s="185">
        <v>2643264.3898665099</v>
      </c>
      <c r="G75" s="185">
        <v>1562686.9740257801</v>
      </c>
      <c r="H75" s="185">
        <v>2.2019594042733499E-5</v>
      </c>
      <c r="I75" s="185">
        <v>7.2223252690249804E-5</v>
      </c>
      <c r="J75" s="185">
        <v>0.49112124879375701</v>
      </c>
      <c r="K75" s="185">
        <v>7679.7516396704104</v>
      </c>
      <c r="L75" s="185">
        <v>6.5036382888884496E-3</v>
      </c>
      <c r="M75" s="185">
        <v>74</v>
      </c>
      <c r="N75" s="185">
        <v>3701.88</v>
      </c>
      <c r="O75" s="22">
        <v>1.7719053836560401E-5</v>
      </c>
      <c r="P75" s="22">
        <v>1.4921936786020801E-2</v>
      </c>
      <c r="Q75" s="22">
        <v>4.7498000000000002E-3</v>
      </c>
      <c r="R75" s="185">
        <v>0.3175</v>
      </c>
      <c r="S75" s="23">
        <v>343091.71203125</v>
      </c>
      <c r="T75" s="185">
        <v>602.76785429697395</v>
      </c>
      <c r="U75" s="186">
        <v>605.99463248764505</v>
      </c>
      <c r="V75" s="185">
        <v>0.03</v>
      </c>
      <c r="W75" s="22">
        <v>243456.07500413401</v>
      </c>
      <c r="X75" s="185">
        <v>2.38113586163918E-2</v>
      </c>
      <c r="Y75" s="185">
        <v>6.4804910037808199</v>
      </c>
      <c r="Z75" s="185">
        <v>6.4804910224067402</v>
      </c>
      <c r="AA75" s="185">
        <v>-1.8625915920722501E-8</v>
      </c>
      <c r="AB75" s="185">
        <v>1.1955998419780099E-5</v>
      </c>
      <c r="AC75" s="185">
        <v>612.39260201987804</v>
      </c>
      <c r="AD75" s="185">
        <v>6641.0647532744497</v>
      </c>
      <c r="AE75" s="185">
        <v>605.99463248764505</v>
      </c>
      <c r="AF75" s="25">
        <v>0</v>
      </c>
      <c r="AG75" s="185">
        <v>1.19608039316626E-5</v>
      </c>
      <c r="AH75" s="185">
        <v>65.275735849501004</v>
      </c>
      <c r="AI75" s="185">
        <v>0.32320818118414202</v>
      </c>
      <c r="AJ75" s="185">
        <v>33.446660243122203</v>
      </c>
      <c r="AK75" s="185">
        <v>0.24507047008594901</v>
      </c>
      <c r="AL75" s="185">
        <v>1.1293680422758501</v>
      </c>
      <c r="AM75" s="185">
        <v>608.62110606504098</v>
      </c>
      <c r="AN75" s="185">
        <v>7.21911419532262E-10</v>
      </c>
      <c r="AO75" s="185">
        <v>4.8055118825275699E-9</v>
      </c>
      <c r="AP75" s="185">
        <v>3.8604913537548899</v>
      </c>
      <c r="AQ75" s="185">
        <v>3.6589552686973402E-5</v>
      </c>
      <c r="AR75" s="185">
        <v>5.9828047217725603E-6</v>
      </c>
      <c r="AS75" s="185">
        <v>16.730049081429801</v>
      </c>
      <c r="AT75" s="185">
        <v>11.036032243660101</v>
      </c>
      <c r="AU75" s="185">
        <v>3.5669359089629298</v>
      </c>
      <c r="AV75" s="185">
        <v>0.29355544479196</v>
      </c>
      <c r="AW75" s="185">
        <v>7.1880823304371301E-3</v>
      </c>
      <c r="AX75" s="185">
        <v>0.29355543545025498</v>
      </c>
      <c r="AY75" s="185">
        <v>9.3417046320709607E-9</v>
      </c>
      <c r="AZ75" s="185">
        <v>1080577.4158407301</v>
      </c>
      <c r="BA75" s="185">
        <v>9.4779522434067404E-6</v>
      </c>
      <c r="BB75" s="23">
        <v>342348.24952539202</v>
      </c>
      <c r="BC75" s="23">
        <v>-743.46250585804205</v>
      </c>
      <c r="BD75" s="67">
        <v>-0.21669497682017</v>
      </c>
      <c r="BE75" s="23">
        <v>2508225</v>
      </c>
      <c r="BF75" s="185">
        <v>0.13649024689786299</v>
      </c>
      <c r="BG75" s="185">
        <v>1</v>
      </c>
      <c r="BH75" s="185">
        <v>0.13</v>
      </c>
      <c r="BI75" s="185">
        <v>4.5999999999999999E-2</v>
      </c>
      <c r="BJ75" s="185">
        <v>5625</v>
      </c>
      <c r="BK75" s="185">
        <v>1</v>
      </c>
      <c r="BL75" s="185">
        <v>5.8532517687890504</v>
      </c>
      <c r="BM75" s="185">
        <v>0.342348249525392</v>
      </c>
      <c r="BN75" s="185">
        <v>5.8532517687890504</v>
      </c>
      <c r="BO75" s="185">
        <v>1</v>
      </c>
      <c r="BP75" s="185">
        <v>1166.00041476571</v>
      </c>
      <c r="BQ75" s="185">
        <v>1</v>
      </c>
      <c r="BR75" s="185">
        <v>0.3175</v>
      </c>
    </row>
    <row r="76" spans="1:70">
      <c r="A76" s="20" t="s">
        <v>678</v>
      </c>
      <c r="B76" s="185">
        <v>13789520</v>
      </c>
      <c r="C76" s="185">
        <v>608.621106065763</v>
      </c>
      <c r="D76" s="185">
        <v>85.147893581579396</v>
      </c>
      <c r="E76" s="185">
        <v>624.86627494838604</v>
      </c>
      <c r="F76" s="185">
        <v>2643264.3898665099</v>
      </c>
      <c r="G76" s="185">
        <v>1562686.9740257801</v>
      </c>
      <c r="H76" s="185">
        <v>2.2019594042733499E-5</v>
      </c>
      <c r="I76" s="185">
        <v>7.2223252690249804E-5</v>
      </c>
      <c r="J76" s="185">
        <v>0.49112124879375701</v>
      </c>
      <c r="K76" s="185">
        <v>7679.7516396704104</v>
      </c>
      <c r="L76" s="185">
        <v>6.5036382888884496E-3</v>
      </c>
      <c r="M76" s="185">
        <v>75</v>
      </c>
      <c r="N76" s="185">
        <v>3769.68</v>
      </c>
      <c r="O76" s="22">
        <v>1.7719053836560401E-5</v>
      </c>
      <c r="P76" s="22">
        <v>1.4921936786020801E-2</v>
      </c>
      <c r="Q76" s="22">
        <v>4.7498000000000002E-3</v>
      </c>
      <c r="R76" s="185">
        <v>0.3175</v>
      </c>
      <c r="S76" s="23">
        <v>395973.67578125</v>
      </c>
      <c r="T76" s="185">
        <v>601.93187912108897</v>
      </c>
      <c r="U76" s="186">
        <v>605.58903146712396</v>
      </c>
      <c r="V76" s="185">
        <v>0.03</v>
      </c>
      <c r="W76" s="22">
        <v>247914.977476737</v>
      </c>
      <c r="X76" s="185">
        <v>2.3638084170766901E-2</v>
      </c>
      <c r="Y76" s="185">
        <v>6.5041996338577102</v>
      </c>
      <c r="Z76" s="185">
        <v>6.50419964825935</v>
      </c>
      <c r="AA76" s="185">
        <v>-1.4401643433359399E-8</v>
      </c>
      <c r="AB76" s="185">
        <v>1.1614311032901801E-5</v>
      </c>
      <c r="AC76" s="185">
        <v>612.93563773502001</v>
      </c>
      <c r="AD76" s="185">
        <v>6738.0450939333195</v>
      </c>
      <c r="AE76" s="185">
        <v>605.58903146712396</v>
      </c>
      <c r="AF76" s="25">
        <v>0</v>
      </c>
      <c r="AG76" s="185">
        <v>1.16197106655659E-5</v>
      </c>
      <c r="AH76" s="185">
        <v>67.196116278937197</v>
      </c>
      <c r="AI76" s="185">
        <v>0.32792803269583198</v>
      </c>
      <c r="AJ76" s="185">
        <v>32.967339442941103</v>
      </c>
      <c r="AK76" s="185">
        <v>0.28101568778087099</v>
      </c>
      <c r="AL76" s="185">
        <v>1.1293680422758501</v>
      </c>
      <c r="AM76" s="185">
        <v>608.62110606490296</v>
      </c>
      <c r="AN76" s="185">
        <v>8.5969986685086E-10</v>
      </c>
      <c r="AO76" s="185">
        <v>5.3996326640436796E-9</v>
      </c>
      <c r="AP76" s="185">
        <v>3.8909692359207799</v>
      </c>
      <c r="AQ76" s="185">
        <v>3.6018587229291099E-5</v>
      </c>
      <c r="AR76" s="185">
        <v>5.81255514911496E-6</v>
      </c>
      <c r="AS76" s="185">
        <v>16.491329616283199</v>
      </c>
      <c r="AT76" s="185">
        <v>10.9641738249684</v>
      </c>
      <c r="AU76" s="185">
        <v>3.5954599525569999</v>
      </c>
      <c r="AV76" s="185">
        <v>0.29550928336377902</v>
      </c>
      <c r="AW76" s="185">
        <v>6.9826559844375097E-3</v>
      </c>
      <c r="AX76" s="185">
        <v>0.29550927168105401</v>
      </c>
      <c r="AY76" s="185">
        <v>1.1682724287975801E-8</v>
      </c>
      <c r="AZ76" s="185">
        <v>1080577.4158407301</v>
      </c>
      <c r="BA76" s="185">
        <v>9.25697044756189E-6</v>
      </c>
      <c r="BB76" s="23">
        <v>393856.76624953799</v>
      </c>
      <c r="BC76" s="23">
        <v>-2116.9095317117199</v>
      </c>
      <c r="BD76" s="67">
        <v>-0.53460865233909505</v>
      </c>
      <c r="BE76" s="23">
        <v>2637580</v>
      </c>
      <c r="BF76" s="185">
        <v>0.149325050330052</v>
      </c>
      <c r="BG76" s="185">
        <v>1</v>
      </c>
      <c r="BH76" s="185">
        <v>0.13</v>
      </c>
      <c r="BI76" s="185">
        <v>4.5999999999999999E-2</v>
      </c>
      <c r="BJ76" s="185">
        <v>5625</v>
      </c>
      <c r="BK76" s="185">
        <v>1</v>
      </c>
      <c r="BL76" s="185">
        <v>6.6892269446740302</v>
      </c>
      <c r="BM76" s="185">
        <v>0.39385676624953803</v>
      </c>
      <c r="BN76" s="185">
        <v>6.6892269446740302</v>
      </c>
      <c r="BO76" s="185">
        <v>1</v>
      </c>
      <c r="BP76" s="185">
        <v>1109.6076015434301</v>
      </c>
      <c r="BQ76" s="185">
        <v>1</v>
      </c>
      <c r="BR76" s="185">
        <v>0.3175</v>
      </c>
    </row>
    <row r="77" spans="1:70">
      <c r="A77" s="20" t="s">
        <v>679</v>
      </c>
      <c r="B77" s="185">
        <v>13789520</v>
      </c>
      <c r="C77" s="185">
        <v>608.621106065763</v>
      </c>
      <c r="D77" s="185">
        <v>85.147893581579396</v>
      </c>
      <c r="E77" s="185">
        <v>624.86627494838604</v>
      </c>
      <c r="F77" s="185">
        <v>2643264.3898665099</v>
      </c>
      <c r="G77" s="185">
        <v>1562686.9740257801</v>
      </c>
      <c r="H77" s="185">
        <v>2.2019594042733499E-5</v>
      </c>
      <c r="I77" s="185">
        <v>7.2223252690249804E-5</v>
      </c>
      <c r="J77" s="185">
        <v>0.49112124879375701</v>
      </c>
      <c r="K77" s="185">
        <v>7679.7516396704104</v>
      </c>
      <c r="L77" s="185">
        <v>6.5036382888884496E-3</v>
      </c>
      <c r="M77" s="185">
        <v>76</v>
      </c>
      <c r="N77" s="185">
        <v>3783.24</v>
      </c>
      <c r="O77" s="22">
        <v>1.7719053836560401E-5</v>
      </c>
      <c r="P77" s="22">
        <v>1.4921936786020801E-2</v>
      </c>
      <c r="Q77" s="22">
        <v>4.7498000000000002E-3</v>
      </c>
      <c r="R77" s="185">
        <v>0.3175</v>
      </c>
      <c r="S77" s="23">
        <v>11638893.4570312</v>
      </c>
      <c r="T77" s="185">
        <v>357.53101423134598</v>
      </c>
      <c r="U77" s="186">
        <v>464.640768342532</v>
      </c>
      <c r="V77" s="185">
        <v>0.03</v>
      </c>
      <c r="W77" s="22">
        <v>248806.75797125799</v>
      </c>
      <c r="X77" s="185">
        <v>2.3604025735671399E-2</v>
      </c>
      <c r="Y77" s="185">
        <v>6.5088904228757496</v>
      </c>
      <c r="Z77" s="185">
        <v>6.5088904394100497</v>
      </c>
      <c r="AA77" s="185">
        <v>-1.65342939340007E-8</v>
      </c>
      <c r="AB77" s="185">
        <v>1.1547841993175801E-5</v>
      </c>
      <c r="AC77" s="185">
        <v>814.16076863196702</v>
      </c>
      <c r="AD77" s="185">
        <v>6757.4092639581604</v>
      </c>
      <c r="AE77" s="185">
        <v>464.640768342532</v>
      </c>
      <c r="AF77" s="25">
        <v>0</v>
      </c>
      <c r="AG77" s="185">
        <v>1.17011639435356E-5</v>
      </c>
      <c r="AH77" s="185">
        <v>67.582895152861596</v>
      </c>
      <c r="AI77" s="185">
        <v>0.32887045057705899</v>
      </c>
      <c r="AJ77" s="185">
        <v>33.293845480290003</v>
      </c>
      <c r="AK77" s="185">
        <v>13.3658374674278</v>
      </c>
      <c r="AL77" s="185">
        <v>1.1293680422758501</v>
      </c>
      <c r="AM77" s="185">
        <v>608.62110605998805</v>
      </c>
      <c r="AN77" s="185">
        <v>5.7754050430958201E-9</v>
      </c>
      <c r="AO77" s="185">
        <v>1.5332195035978101E-7</v>
      </c>
      <c r="AP77" s="185">
        <v>3.93563559680035</v>
      </c>
      <c r="AQ77" s="185">
        <v>3.52056614583871E-5</v>
      </c>
      <c r="AR77" s="185">
        <v>5.9272429469476998E-6</v>
      </c>
      <c r="AS77" s="185">
        <v>16.8650496439577</v>
      </c>
      <c r="AT77" s="185">
        <v>11.076217060589</v>
      </c>
      <c r="AU77" s="185">
        <v>3.6426404954052098</v>
      </c>
      <c r="AV77" s="185">
        <v>0.29299510139514601</v>
      </c>
      <c r="AW77" s="185">
        <v>6.94269404121869E-3</v>
      </c>
      <c r="AX77" s="185">
        <v>0.29299508715564099</v>
      </c>
      <c r="AY77" s="185">
        <v>1.4239505075064299E-8</v>
      </c>
      <c r="AZ77" s="185">
        <v>1080577.4158407301</v>
      </c>
      <c r="BA77" s="185">
        <v>8.9453559895151606E-6</v>
      </c>
      <c r="BB77" s="23">
        <v>11573099.2849983</v>
      </c>
      <c r="BC77" s="23">
        <v>-65794.172032989605</v>
      </c>
      <c r="BD77" s="67">
        <v>-0.56529576695490902</v>
      </c>
      <c r="BE77" s="23">
        <v>9969800</v>
      </c>
      <c r="BF77" s="185">
        <v>1.16081559158642</v>
      </c>
      <c r="BG77" s="185">
        <v>1</v>
      </c>
      <c r="BH77" s="185">
        <v>-0.45700000000000002</v>
      </c>
      <c r="BI77" s="185">
        <v>4.5999999999999999E-2</v>
      </c>
      <c r="BJ77" s="185">
        <v>5625</v>
      </c>
      <c r="BK77" s="185">
        <v>1</v>
      </c>
      <c r="BL77" s="185">
        <v>251.090091834417</v>
      </c>
      <c r="BM77" s="185">
        <v>11.5730992849983</v>
      </c>
      <c r="BN77" s="185">
        <v>251.090091834417</v>
      </c>
      <c r="BO77" s="185">
        <v>1</v>
      </c>
      <c r="BP77" s="185">
        <v>44559.026870662601</v>
      </c>
      <c r="BQ77" s="185">
        <v>1</v>
      </c>
      <c r="BR77" s="185">
        <v>0.3175</v>
      </c>
    </row>
    <row r="78" spans="1:70">
      <c r="A78" s="20" t="s">
        <v>680</v>
      </c>
      <c r="B78" s="185">
        <v>13789520</v>
      </c>
      <c r="C78" s="185">
        <v>608.621106065763</v>
      </c>
      <c r="D78" s="185">
        <v>85.147893581579396</v>
      </c>
      <c r="E78" s="185">
        <v>624.86627494838604</v>
      </c>
      <c r="F78" s="185">
        <v>2643264.3898665099</v>
      </c>
      <c r="G78" s="185">
        <v>1562686.9740257801</v>
      </c>
      <c r="H78" s="185">
        <v>2.2019594042733499E-5</v>
      </c>
      <c r="I78" s="185">
        <v>7.2223252690249804E-5</v>
      </c>
      <c r="J78" s="185">
        <v>0.49112124879375701</v>
      </c>
      <c r="K78" s="185">
        <v>7679.7516396704104</v>
      </c>
      <c r="L78" s="185">
        <v>6.5036382888884496E-3</v>
      </c>
      <c r="M78" s="185">
        <v>77</v>
      </c>
      <c r="N78" s="185">
        <v>3905.28</v>
      </c>
      <c r="O78" s="22">
        <v>1.7719053836560401E-5</v>
      </c>
      <c r="P78" s="22">
        <v>1.4921936786020801E-2</v>
      </c>
      <c r="Q78" s="22">
        <v>4.7498000000000002E-3</v>
      </c>
      <c r="R78" s="185">
        <v>0.3175</v>
      </c>
      <c r="S78" s="23">
        <v>1161834.5414062501</v>
      </c>
      <c r="T78" s="185">
        <v>588.56034428011105</v>
      </c>
      <c r="U78" s="186">
        <v>598.91828280463506</v>
      </c>
      <c r="V78" s="185">
        <v>0.03</v>
      </c>
      <c r="W78" s="22">
        <v>256832.78242194399</v>
      </c>
      <c r="X78" s="185">
        <v>2.33060340740632E-2</v>
      </c>
      <c r="Y78" s="185">
        <v>6.5503696908217401</v>
      </c>
      <c r="Z78" s="185">
        <v>6.5503697070469604</v>
      </c>
      <c r="AA78" s="185">
        <v>-1.6225222054799798E-8</v>
      </c>
      <c r="AB78" s="185">
        <v>1.0975946116808E-5</v>
      </c>
      <c r="AC78" s="185">
        <v>622.19119190899903</v>
      </c>
      <c r="AD78" s="185">
        <v>6931.2195591048803</v>
      </c>
      <c r="AE78" s="185">
        <v>598.91828280463506</v>
      </c>
      <c r="AF78" s="25">
        <v>0</v>
      </c>
      <c r="AG78" s="185">
        <v>1.09911930462593E-5</v>
      </c>
      <c r="AH78" s="185">
        <v>71.104266216421294</v>
      </c>
      <c r="AI78" s="185">
        <v>0.33732947205215402</v>
      </c>
      <c r="AJ78" s="185">
        <v>32.078138961695203</v>
      </c>
      <c r="AK78" s="185">
        <v>0.88780459897739805</v>
      </c>
      <c r="AL78" s="185">
        <v>1.1293680422758501</v>
      </c>
      <c r="AM78" s="185">
        <v>608.62110606472402</v>
      </c>
      <c r="AN78" s="185">
        <v>1.03932507045101E-9</v>
      </c>
      <c r="AO78" s="185">
        <v>1.5246929451240499E-8</v>
      </c>
      <c r="AP78" s="185">
        <v>3.95317418217161</v>
      </c>
      <c r="AQ78" s="185">
        <v>3.4893968742646803E-5</v>
      </c>
      <c r="AR78" s="185">
        <v>5.50321998785526E-6</v>
      </c>
      <c r="AS78" s="185">
        <v>16.0613187998987</v>
      </c>
      <c r="AT78" s="185">
        <v>10.832069111009501</v>
      </c>
      <c r="AU78" s="185">
        <v>3.6539761544492899</v>
      </c>
      <c r="AV78" s="185">
        <v>0.29919802772231302</v>
      </c>
      <c r="AW78" s="185">
        <v>6.5988637311570697E-3</v>
      </c>
      <c r="AX78" s="185">
        <v>0.29919801038694299</v>
      </c>
      <c r="AY78" s="185">
        <v>1.7335369861815099E-8</v>
      </c>
      <c r="AZ78" s="185">
        <v>1080577.4158407301</v>
      </c>
      <c r="BA78" s="185">
        <v>8.8268229869594207E-6</v>
      </c>
      <c r="BB78" s="23">
        <v>1166328.6548264299</v>
      </c>
      <c r="BC78" s="23">
        <v>4494.1134201819104</v>
      </c>
      <c r="BD78" s="67">
        <v>0.386811827331486</v>
      </c>
      <c r="BE78" s="23">
        <v>3344300</v>
      </c>
      <c r="BF78" s="185">
        <v>0.34875120498353401</v>
      </c>
      <c r="BG78" s="185">
        <v>1</v>
      </c>
      <c r="BH78" s="185">
        <v>8.8999999999999996E-2</v>
      </c>
      <c r="BI78" s="185">
        <v>4.5999999999999999E-2</v>
      </c>
      <c r="BJ78" s="185">
        <v>5625</v>
      </c>
      <c r="BK78" s="185">
        <v>1</v>
      </c>
      <c r="BL78" s="185">
        <v>20.060761785651898</v>
      </c>
      <c r="BM78" s="185">
        <v>1.16632865482643</v>
      </c>
      <c r="BN78" s="185">
        <v>20.060761785651898</v>
      </c>
      <c r="BO78" s="185">
        <v>1</v>
      </c>
      <c r="BP78" s="185">
        <v>397.57322056851802</v>
      </c>
      <c r="BQ78" s="185">
        <v>1</v>
      </c>
      <c r="BR78" s="185">
        <v>0.3175</v>
      </c>
    </row>
    <row r="79" spans="1:70">
      <c r="A79" s="20" t="s">
        <v>681</v>
      </c>
      <c r="B79" s="185">
        <v>13789520</v>
      </c>
      <c r="C79" s="185">
        <v>608.621106065763</v>
      </c>
      <c r="D79" s="185">
        <v>85.147893581579396</v>
      </c>
      <c r="E79" s="185">
        <v>624.86627494838604</v>
      </c>
      <c r="F79" s="185">
        <v>2643264.3898665099</v>
      </c>
      <c r="G79" s="185">
        <v>1562686.9740257801</v>
      </c>
      <c r="H79" s="185">
        <v>2.2019594042733499E-5</v>
      </c>
      <c r="I79" s="185">
        <v>7.2223252690249804E-5</v>
      </c>
      <c r="J79" s="185">
        <v>0.49112124879375701</v>
      </c>
      <c r="K79" s="185">
        <v>7679.7516396704104</v>
      </c>
      <c r="L79" s="185">
        <v>6.5036382888884496E-3</v>
      </c>
      <c r="M79" s="185">
        <v>78</v>
      </c>
      <c r="N79" s="185">
        <v>3973.08</v>
      </c>
      <c r="O79" s="22">
        <v>1.7719053836560401E-5</v>
      </c>
      <c r="P79" s="22">
        <v>1.4921936786020801E-2</v>
      </c>
      <c r="Q79" s="22">
        <v>4.7498000000000002E-3</v>
      </c>
      <c r="R79" s="185">
        <v>0.3175</v>
      </c>
      <c r="S79" s="23">
        <v>1197501.66015625</v>
      </c>
      <c r="T79" s="185">
        <v>588.17556002646495</v>
      </c>
      <c r="U79" s="186">
        <v>598.66929367476405</v>
      </c>
      <c r="V79" s="185">
        <v>0.03</v>
      </c>
      <c r="W79" s="22">
        <v>261291.68489454701</v>
      </c>
      <c r="X79" s="185">
        <v>2.3146820560291399E-2</v>
      </c>
      <c r="Y79" s="185">
        <v>6.5728591754018701</v>
      </c>
      <c r="Z79" s="185">
        <v>6.5728591860058199</v>
      </c>
      <c r="AA79" s="185">
        <v>-1.0603954159194E-8</v>
      </c>
      <c r="AB79" s="185">
        <v>1.06774791808225E-5</v>
      </c>
      <c r="AC79" s="185">
        <v>622.42114520249402</v>
      </c>
      <c r="AD79" s="185">
        <v>7027.4258631631301</v>
      </c>
      <c r="AE79" s="185">
        <v>598.66929367476405</v>
      </c>
      <c r="AF79" s="25">
        <v>0</v>
      </c>
      <c r="AG79" s="185">
        <v>1.06929171415234E-5</v>
      </c>
      <c r="AH79" s="185">
        <v>73.091839510990198</v>
      </c>
      <c r="AI79" s="185">
        <v>0.34201165265245398</v>
      </c>
      <c r="AJ79" s="185">
        <v>31.6407774950532</v>
      </c>
      <c r="AK79" s="185">
        <v>0.90488075623402298</v>
      </c>
      <c r="AL79" s="185">
        <v>1.1293680422758501</v>
      </c>
      <c r="AM79" s="185">
        <v>608.62110606561896</v>
      </c>
      <c r="AN79" s="185">
        <v>1.44268597068731E-10</v>
      </c>
      <c r="AO79" s="185">
        <v>1.5437960700939599E-8</v>
      </c>
      <c r="AP79" s="185">
        <v>3.9824366295774301</v>
      </c>
      <c r="AQ79" s="185">
        <v>3.43830596561858E-5</v>
      </c>
      <c r="AR79" s="185">
        <v>5.3541775511121699E-6</v>
      </c>
      <c r="AS79" s="185">
        <v>15.843229524886601</v>
      </c>
      <c r="AT79" s="185">
        <v>10.763711248758099</v>
      </c>
      <c r="AU79" s="185">
        <v>3.68131467286155</v>
      </c>
      <c r="AV79" s="185">
        <v>0.30112195671587599</v>
      </c>
      <c r="AW79" s="185">
        <v>6.4194220121594897E-3</v>
      </c>
      <c r="AX79" s="185">
        <v>0.30112193621344902</v>
      </c>
      <c r="AY79" s="185">
        <v>2.0502427977575601E-8</v>
      </c>
      <c r="AZ79" s="185">
        <v>1080577.4158407301</v>
      </c>
      <c r="BA79" s="185">
        <v>8.6336740177668893E-6</v>
      </c>
      <c r="BB79" s="23">
        <v>1207361.3144408199</v>
      </c>
      <c r="BC79" s="23">
        <v>9859.6542845682707</v>
      </c>
      <c r="BD79" s="67">
        <v>0.82335203470881102</v>
      </c>
      <c r="BE79" s="23">
        <v>3129760</v>
      </c>
      <c r="BF79" s="185">
        <v>0.385768018774864</v>
      </c>
      <c r="BG79" s="185">
        <v>1</v>
      </c>
      <c r="BH79" s="185">
        <v>7.1999999999999995E-2</v>
      </c>
      <c r="BI79" s="185">
        <v>4.5999999999999999E-2</v>
      </c>
      <c r="BJ79" s="185">
        <v>5625</v>
      </c>
      <c r="BK79" s="185">
        <v>1</v>
      </c>
      <c r="BL79" s="185">
        <v>20.445546039298101</v>
      </c>
      <c r="BM79" s="185">
        <v>1.20736131444082</v>
      </c>
      <c r="BN79" s="185">
        <v>20.445546039298101</v>
      </c>
      <c r="BO79" s="185">
        <v>1</v>
      </c>
      <c r="BP79" s="185">
        <v>382.37666970121199</v>
      </c>
      <c r="BQ79" s="185">
        <v>1</v>
      </c>
      <c r="BR79" s="185">
        <v>0.3175</v>
      </c>
    </row>
    <row r="80" spans="1:70">
      <c r="A80" s="20" t="s">
        <v>682</v>
      </c>
      <c r="B80" s="185">
        <v>13789520</v>
      </c>
      <c r="C80" s="185">
        <v>608.621106065763</v>
      </c>
      <c r="D80" s="185">
        <v>85.147893581579396</v>
      </c>
      <c r="E80" s="185">
        <v>624.86627494838604</v>
      </c>
      <c r="F80" s="185">
        <v>2643264.3898665099</v>
      </c>
      <c r="G80" s="185">
        <v>1562686.9740257801</v>
      </c>
      <c r="H80" s="185">
        <v>2.2019594042733499E-5</v>
      </c>
      <c r="I80" s="185">
        <v>7.2223252690249804E-5</v>
      </c>
      <c r="J80" s="185">
        <v>0.49112124879375701</v>
      </c>
      <c r="K80" s="185">
        <v>7679.7516396704104</v>
      </c>
      <c r="L80" s="185">
        <v>6.5036382888884496E-3</v>
      </c>
      <c r="M80" s="185">
        <v>79</v>
      </c>
      <c r="N80" s="185">
        <v>2766.24</v>
      </c>
      <c r="O80" s="22">
        <v>4.7446061512773302E-5</v>
      </c>
      <c r="P80" s="22">
        <v>2.44177147407613E-2</v>
      </c>
      <c r="Q80" s="22">
        <v>7.7723999999999996E-3</v>
      </c>
      <c r="R80" s="185">
        <v>0.59055000000000002</v>
      </c>
      <c r="S80" s="23">
        <v>928553.09140625002</v>
      </c>
      <c r="T80" s="185">
        <v>584.781818283598</v>
      </c>
      <c r="U80" s="186">
        <v>598.06589056438997</v>
      </c>
      <c r="V80" s="185">
        <v>0.03</v>
      </c>
      <c r="W80" s="22">
        <v>297692.54326179798</v>
      </c>
      <c r="X80" s="185">
        <v>2.41208123571655E-2</v>
      </c>
      <c r="Y80" s="185">
        <v>6.4387866497231201</v>
      </c>
      <c r="Z80" s="185">
        <v>6.4387866773748099</v>
      </c>
      <c r="AA80" s="185">
        <v>-2.76516951558392E-8</v>
      </c>
      <c r="AB80" s="185">
        <v>2.11369857143727E-5</v>
      </c>
      <c r="AC80" s="185">
        <v>624.77140799284996</v>
      </c>
      <c r="AD80" s="185">
        <v>8173.1398903448398</v>
      </c>
      <c r="AE80" s="185">
        <v>598.06589081210404</v>
      </c>
      <c r="AF80" s="25">
        <v>2.4771406970103298E-7</v>
      </c>
      <c r="AG80" s="185">
        <v>2.11580682730889E-5</v>
      </c>
      <c r="AH80" s="185">
        <v>36.922795199503497</v>
      </c>
      <c r="AI80" s="185">
        <v>0.24308252720246501</v>
      </c>
      <c r="AJ80" s="185">
        <v>44.497929032325303</v>
      </c>
      <c r="AK80" s="185">
        <v>1.00292741507064</v>
      </c>
      <c r="AL80" s="185">
        <v>1.1293680422758501</v>
      </c>
      <c r="AM80" s="185">
        <v>608.62110604699296</v>
      </c>
      <c r="AN80" s="185">
        <v>1.8769810594676498E-8</v>
      </c>
      <c r="AO80" s="185">
        <v>2.1082558716213102E-8</v>
      </c>
      <c r="AP80" s="185">
        <v>3.2894832598426298</v>
      </c>
      <c r="AQ80" s="185">
        <v>5.0394937066926603E-5</v>
      </c>
      <c r="AR80" s="185">
        <v>1.0589575415902601E-5</v>
      </c>
      <c r="AS80" s="185">
        <v>22.271134077898299</v>
      </c>
      <c r="AT80" s="185">
        <v>12.466457019957399</v>
      </c>
      <c r="AU80" s="185">
        <v>3.0303778776721502</v>
      </c>
      <c r="AV80" s="185">
        <v>0.25910538217047602</v>
      </c>
      <c r="AW80" s="185">
        <v>1.2707796387863599E-2</v>
      </c>
      <c r="AX80" s="185">
        <v>0.25910537792836202</v>
      </c>
      <c r="AY80" s="185">
        <v>4.24211454852497E-9</v>
      </c>
      <c r="AZ80" s="185">
        <v>1080577.4158407301</v>
      </c>
      <c r="BA80" s="185">
        <v>1.5320016271898399E-5</v>
      </c>
      <c r="BB80" s="23">
        <v>929195.42789374397</v>
      </c>
      <c r="BC80" s="23">
        <v>642.33648749371105</v>
      </c>
      <c r="BD80" s="67">
        <v>6.9176064722472896E-2</v>
      </c>
      <c r="BE80" s="23">
        <v>2236895</v>
      </c>
      <c r="BF80" s="185">
        <v>0.41539519194854602</v>
      </c>
      <c r="BG80" s="185">
        <v>1</v>
      </c>
      <c r="BH80" s="185">
        <v>8.3000000000000004E-2</v>
      </c>
      <c r="BI80" s="185">
        <v>4.5999999999999999E-2</v>
      </c>
      <c r="BJ80" s="185">
        <v>5625</v>
      </c>
      <c r="BK80" s="185">
        <v>1</v>
      </c>
      <c r="BL80" s="185">
        <v>23.839287782165002</v>
      </c>
      <c r="BM80" s="185">
        <v>0.92919542789374399</v>
      </c>
      <c r="BN80" s="185">
        <v>23.839287782165002</v>
      </c>
      <c r="BO80" s="185">
        <v>1</v>
      </c>
      <c r="BP80" s="185">
        <v>261.16861938768102</v>
      </c>
      <c r="BQ80" s="185">
        <v>1</v>
      </c>
      <c r="BR80" s="185">
        <v>0.59055000000000002</v>
      </c>
    </row>
    <row r="81" spans="1:70">
      <c r="A81" s="20" t="s">
        <v>683</v>
      </c>
      <c r="B81" s="185">
        <v>13789520</v>
      </c>
      <c r="C81" s="185">
        <v>608.621106065763</v>
      </c>
      <c r="D81" s="185">
        <v>85.147893581579396</v>
      </c>
      <c r="E81" s="185">
        <v>624.86627494838604</v>
      </c>
      <c r="F81" s="185">
        <v>2643264.3898665099</v>
      </c>
      <c r="G81" s="185">
        <v>1562686.9740257801</v>
      </c>
      <c r="H81" s="185">
        <v>2.2019594042733499E-5</v>
      </c>
      <c r="I81" s="185">
        <v>7.2223252690249804E-5</v>
      </c>
      <c r="J81" s="185">
        <v>0.49112124879375701</v>
      </c>
      <c r="K81" s="185">
        <v>7679.7516396704104</v>
      </c>
      <c r="L81" s="185">
        <v>6.5036382888884496E-3</v>
      </c>
      <c r="M81" s="185">
        <v>80</v>
      </c>
      <c r="N81" s="185">
        <v>2766.24</v>
      </c>
      <c r="O81" s="22">
        <v>4.7446061512773302E-5</v>
      </c>
      <c r="P81" s="22">
        <v>2.44177147407613E-2</v>
      </c>
      <c r="Q81" s="22">
        <v>7.7723999999999996E-3</v>
      </c>
      <c r="R81" s="185">
        <v>0.59055000000000002</v>
      </c>
      <c r="S81" s="23">
        <v>948801.94766874996</v>
      </c>
      <c r="T81" s="185">
        <v>584.22817624184802</v>
      </c>
      <c r="U81" s="186">
        <v>597.801932841915</v>
      </c>
      <c r="V81" s="185">
        <v>0.03</v>
      </c>
      <c r="W81" s="22">
        <v>297692.54326179798</v>
      </c>
      <c r="X81" s="185">
        <v>2.41208123571655E-2</v>
      </c>
      <c r="Y81" s="185">
        <v>6.4387866497231201</v>
      </c>
      <c r="Z81" s="185">
        <v>6.4387866773748099</v>
      </c>
      <c r="AA81" s="185">
        <v>-2.76516951558392E-8</v>
      </c>
      <c r="AB81" s="185">
        <v>2.11369857143727E-5</v>
      </c>
      <c r="AC81" s="185">
        <v>625.17547905653703</v>
      </c>
      <c r="AD81" s="185">
        <v>8173.1398903448398</v>
      </c>
      <c r="AE81" s="185">
        <v>597.801932841915</v>
      </c>
      <c r="AF81" s="25">
        <v>0</v>
      </c>
      <c r="AG81" s="185">
        <v>2.11587021350687E-5</v>
      </c>
      <c r="AH81" s="185">
        <v>36.922795199503497</v>
      </c>
      <c r="AI81" s="185">
        <v>0.24308252720246501</v>
      </c>
      <c r="AJ81" s="185">
        <v>44.499262119308</v>
      </c>
      <c r="AK81" s="185">
        <v>1.02801528839669</v>
      </c>
      <c r="AL81" s="185">
        <v>1.1293680422758501</v>
      </c>
      <c r="AM81" s="185">
        <v>608.62110604652401</v>
      </c>
      <c r="AN81" s="185">
        <v>1.9239337234466799E-8</v>
      </c>
      <c r="AO81" s="185">
        <v>2.1716420696023899E-8</v>
      </c>
      <c r="AP81" s="185">
        <v>3.2895506970518702</v>
      </c>
      <c r="AQ81" s="185">
        <v>5.0392870852179697E-5</v>
      </c>
      <c r="AR81" s="185">
        <v>1.0590209277882399E-5</v>
      </c>
      <c r="AS81" s="185">
        <v>22.272467164881</v>
      </c>
      <c r="AT81" s="185">
        <v>12.4667562968335</v>
      </c>
      <c r="AU81" s="185">
        <v>3.0304506266515299</v>
      </c>
      <c r="AV81" s="185">
        <v>0.259100070400338</v>
      </c>
      <c r="AW81" s="185">
        <v>1.2707796387863599E-2</v>
      </c>
      <c r="AX81" s="185">
        <v>0.25910006615627001</v>
      </c>
      <c r="AY81" s="185">
        <v>4.2440679304256401E-9</v>
      </c>
      <c r="AZ81" s="185">
        <v>1080577.4158407301</v>
      </c>
      <c r="BA81" s="185">
        <v>1.53190740903742E-5</v>
      </c>
      <c r="BB81" s="23">
        <v>957191.21031483402</v>
      </c>
      <c r="BC81" s="23">
        <v>8389.2626460834908</v>
      </c>
      <c r="BD81" s="67">
        <v>0.88419534410698597</v>
      </c>
      <c r="BE81" s="23">
        <v>2255825</v>
      </c>
      <c r="BF81" s="185">
        <v>0.42431979888281801</v>
      </c>
      <c r="BG81" s="185">
        <v>1</v>
      </c>
      <c r="BH81" s="185">
        <v>8.2000000000000003E-2</v>
      </c>
      <c r="BI81" s="185">
        <v>4.5999999999999999E-2</v>
      </c>
      <c r="BJ81" s="185">
        <v>5625</v>
      </c>
      <c r="BK81" s="185">
        <v>1</v>
      </c>
      <c r="BL81" s="185">
        <v>24.392929823915001</v>
      </c>
      <c r="BM81" s="185">
        <v>0.95719121031483401</v>
      </c>
      <c r="BN81" s="185">
        <v>24.392929823915001</v>
      </c>
      <c r="BO81" s="185">
        <v>1</v>
      </c>
      <c r="BP81" s="185">
        <v>243.580639481242</v>
      </c>
      <c r="BQ81" s="185">
        <v>1</v>
      </c>
      <c r="BR81" s="185">
        <v>0.59055000000000002</v>
      </c>
    </row>
    <row r="82" spans="1:70">
      <c r="A82" s="20" t="s">
        <v>684</v>
      </c>
      <c r="B82" s="185">
        <v>13789520</v>
      </c>
      <c r="C82" s="185">
        <v>608.621106065763</v>
      </c>
      <c r="D82" s="185">
        <v>85.147893581579396</v>
      </c>
      <c r="E82" s="185">
        <v>624.86627494838604</v>
      </c>
      <c r="F82" s="185">
        <v>2643264.3898665099</v>
      </c>
      <c r="G82" s="185">
        <v>1562686.9740257801</v>
      </c>
      <c r="H82" s="185">
        <v>2.2019594042733499E-5</v>
      </c>
      <c r="I82" s="185">
        <v>7.2223252690249804E-5</v>
      </c>
      <c r="J82" s="185">
        <v>0.49112124879375701</v>
      </c>
      <c r="K82" s="185">
        <v>7679.7516396704104</v>
      </c>
      <c r="L82" s="185">
        <v>6.5036382888884496E-3</v>
      </c>
      <c r="M82" s="185">
        <v>81</v>
      </c>
      <c r="N82" s="185">
        <v>2888.28</v>
      </c>
      <c r="O82" s="22">
        <v>4.7446061512773302E-5</v>
      </c>
      <c r="P82" s="22">
        <v>2.44177147407613E-2</v>
      </c>
      <c r="Q82" s="22">
        <v>7.7723999999999996E-3</v>
      </c>
      <c r="R82" s="185">
        <v>0.59055000000000002</v>
      </c>
      <c r="S82" s="23">
        <v>1330065.30078125</v>
      </c>
      <c r="T82" s="185">
        <v>574.77270588422698</v>
      </c>
      <c r="U82" s="186">
        <v>592.99688676828805</v>
      </c>
      <c r="V82" s="185">
        <v>0.03</v>
      </c>
      <c r="W82" s="22">
        <v>310826.03781746601</v>
      </c>
      <c r="X82" s="185">
        <v>2.36996304818783E-2</v>
      </c>
      <c r="Y82" s="185">
        <v>6.4957486639876496</v>
      </c>
      <c r="Z82" s="185">
        <v>6.49574867255531</v>
      </c>
      <c r="AA82" s="185">
        <v>-8.5676630234843304E-9</v>
      </c>
      <c r="AB82" s="185">
        <v>1.9733064588115901E-5</v>
      </c>
      <c r="AC82" s="185">
        <v>632.02126424257801</v>
      </c>
      <c r="AD82" s="185">
        <v>8458.88636088147</v>
      </c>
      <c r="AE82" s="185">
        <v>592.99688676828805</v>
      </c>
      <c r="AF82" s="25">
        <v>0</v>
      </c>
      <c r="AG82" s="185">
        <v>1.9761478312417301E-5</v>
      </c>
      <c r="AH82" s="185">
        <v>39.549690377876097</v>
      </c>
      <c r="AI82" s="185">
        <v>0.25158109386462202</v>
      </c>
      <c r="AJ82" s="185">
        <v>43.013766498832197</v>
      </c>
      <c r="AK82" s="185">
        <v>1.4608340156927</v>
      </c>
      <c r="AL82" s="185">
        <v>1.1293680422758501</v>
      </c>
      <c r="AM82" s="185">
        <v>608.62110605589305</v>
      </c>
      <c r="AN82" s="185">
        <v>9.8702912509907004E-9</v>
      </c>
      <c r="AO82" s="185">
        <v>2.8413724301424099E-8</v>
      </c>
      <c r="AP82" s="185">
        <v>3.3569805301774398</v>
      </c>
      <c r="AQ82" s="185">
        <v>4.8388774534276903E-5</v>
      </c>
      <c r="AR82" s="185">
        <v>9.8949460183593594E-6</v>
      </c>
      <c r="AS82" s="185">
        <v>21.537806576182</v>
      </c>
      <c r="AT82" s="185">
        <v>12.299049181411901</v>
      </c>
      <c r="AU82" s="185">
        <v>3.0942082465543801</v>
      </c>
      <c r="AV82" s="185">
        <v>0.26277228362305899</v>
      </c>
      <c r="AW82" s="185">
        <v>1.18637430276458E-2</v>
      </c>
      <c r="AX82" s="185">
        <v>0.26277227655163798</v>
      </c>
      <c r="AY82" s="185">
        <v>7.07142111533443E-9</v>
      </c>
      <c r="AZ82" s="185">
        <v>1080577.4158407301</v>
      </c>
      <c r="BA82" s="185">
        <v>1.4414374494962901E-5</v>
      </c>
      <c r="BB82" s="23">
        <v>1330991.6572084499</v>
      </c>
      <c r="BC82" s="23">
        <v>926.35642720432998</v>
      </c>
      <c r="BD82" s="67">
        <v>6.9647439615198495E-2</v>
      </c>
      <c r="BE82" s="23">
        <v>2527155</v>
      </c>
      <c r="BF82" s="185">
        <v>0.52667590915810603</v>
      </c>
      <c r="BG82" s="185">
        <v>1</v>
      </c>
      <c r="BH82" s="185">
        <v>4.9000000000000002E-2</v>
      </c>
      <c r="BI82" s="185">
        <v>4.5999999999999999E-2</v>
      </c>
      <c r="BJ82" s="185">
        <v>5625</v>
      </c>
      <c r="BK82" s="185">
        <v>1</v>
      </c>
      <c r="BL82" s="185">
        <v>33.848400181536</v>
      </c>
      <c r="BM82" s="185">
        <v>1.3309916572084499</v>
      </c>
      <c r="BN82" s="185">
        <v>33.848400181536</v>
      </c>
      <c r="BO82" s="185">
        <v>1</v>
      </c>
      <c r="BP82" s="185">
        <v>37.842180326526098</v>
      </c>
      <c r="BQ82" s="185">
        <v>1</v>
      </c>
      <c r="BR82" s="185">
        <v>0.59055000000000002</v>
      </c>
    </row>
    <row r="83" spans="1:70">
      <c r="A83" s="20" t="s">
        <v>685</v>
      </c>
      <c r="B83" s="185">
        <v>13789520</v>
      </c>
      <c r="C83" s="185">
        <v>608.621106065763</v>
      </c>
      <c r="D83" s="185">
        <v>85.147893581579396</v>
      </c>
      <c r="E83" s="185">
        <v>624.86627494838604</v>
      </c>
      <c r="F83" s="185">
        <v>2643264.3898665099</v>
      </c>
      <c r="G83" s="185">
        <v>1562686.9740257801</v>
      </c>
      <c r="H83" s="185">
        <v>2.2019594042733499E-5</v>
      </c>
      <c r="I83" s="185">
        <v>7.2223252690249804E-5</v>
      </c>
      <c r="J83" s="185">
        <v>0.49112124879375701</v>
      </c>
      <c r="K83" s="185">
        <v>7679.7516396704104</v>
      </c>
      <c r="L83" s="185">
        <v>6.5036382888884496E-3</v>
      </c>
      <c r="M83" s="185">
        <v>82</v>
      </c>
      <c r="N83" s="185">
        <v>2915.4</v>
      </c>
      <c r="O83" s="22">
        <v>4.7446061512773302E-5</v>
      </c>
      <c r="P83" s="22">
        <v>2.44177147407613E-2</v>
      </c>
      <c r="Q83" s="22">
        <v>7.7723999999999996E-3</v>
      </c>
      <c r="R83" s="185">
        <v>0.59055000000000002</v>
      </c>
      <c r="S83" s="23">
        <v>923147.01953125</v>
      </c>
      <c r="T83" s="185">
        <v>585.88293483903703</v>
      </c>
      <c r="U83" s="186">
        <v>598.41397347917302</v>
      </c>
      <c r="V83" s="185">
        <v>0.03</v>
      </c>
      <c r="W83" s="22">
        <v>313744.59216316999</v>
      </c>
      <c r="X83" s="185">
        <v>2.36098747398341E-2</v>
      </c>
      <c r="Y83" s="185">
        <v>6.5080841313188298</v>
      </c>
      <c r="Z83" s="185">
        <v>6.5080841474443201</v>
      </c>
      <c r="AA83" s="185">
        <v>-1.6125491164586901E-8</v>
      </c>
      <c r="AB83" s="185">
        <v>1.9441273774930802E-5</v>
      </c>
      <c r="AC83" s="185">
        <v>623.83479306701895</v>
      </c>
      <c r="AD83" s="185">
        <v>8522.1289477333594</v>
      </c>
      <c r="AE83" s="185">
        <v>598.41397347917302</v>
      </c>
      <c r="AF83" s="25">
        <v>0</v>
      </c>
      <c r="AG83" s="185">
        <v>1.9460924162401401E-5</v>
      </c>
      <c r="AH83" s="185">
        <v>40.143285038914101</v>
      </c>
      <c r="AI83" s="185">
        <v>0.253462031673718</v>
      </c>
      <c r="AJ83" s="185">
        <v>42.676266057857198</v>
      </c>
      <c r="AK83" s="185">
        <v>0.95093495926393901</v>
      </c>
      <c r="AL83" s="185">
        <v>1.1293680422758501</v>
      </c>
      <c r="AM83" s="185">
        <v>608.62110604673501</v>
      </c>
      <c r="AN83" s="185">
        <v>1.9028448150493201E-8</v>
      </c>
      <c r="AO83" s="185">
        <v>1.9650387470562101E-8</v>
      </c>
      <c r="AP83" s="185">
        <v>3.3704927362222898</v>
      </c>
      <c r="AQ83" s="185">
        <v>4.8001573889143899E-5</v>
      </c>
      <c r="AR83" s="185">
        <v>9.7402872749359798E-6</v>
      </c>
      <c r="AS83" s="185">
        <v>21.3596789009754</v>
      </c>
      <c r="AT83" s="185">
        <v>12.257524906265701</v>
      </c>
      <c r="AU83" s="185">
        <v>3.1068171660332999</v>
      </c>
      <c r="AV83" s="185">
        <v>0.26367557018899701</v>
      </c>
      <c r="AW83" s="185">
        <v>1.16883150696621E-2</v>
      </c>
      <c r="AX83" s="185">
        <v>0.26367556250242302</v>
      </c>
      <c r="AY83" s="185">
        <v>7.6865744880194597E-9</v>
      </c>
      <c r="AZ83" s="185">
        <v>1080577.4158407301</v>
      </c>
      <c r="BA83" s="185">
        <v>1.4241708155391199E-5</v>
      </c>
      <c r="BB83" s="23">
        <v>931648.32755148702</v>
      </c>
      <c r="BC83" s="23">
        <v>8501.3080202374804</v>
      </c>
      <c r="BD83" s="67">
        <v>0.920905103994619</v>
      </c>
      <c r="BE83" s="23">
        <v>2271600</v>
      </c>
      <c r="BF83" s="185">
        <v>0.41012868795187901</v>
      </c>
      <c r="BG83" s="185">
        <v>1</v>
      </c>
      <c r="BH83" s="185">
        <v>8.1000000000000003E-2</v>
      </c>
      <c r="BI83" s="185">
        <v>4.5999999999999999E-2</v>
      </c>
      <c r="BJ83" s="185">
        <v>5625</v>
      </c>
      <c r="BK83" s="185">
        <v>1</v>
      </c>
      <c r="BL83" s="185">
        <v>22.738171226725999</v>
      </c>
      <c r="BM83" s="185">
        <v>0.93164832755148697</v>
      </c>
      <c r="BN83" s="185">
        <v>22.738171226725999</v>
      </c>
      <c r="BO83" s="185">
        <v>1</v>
      </c>
      <c r="BP83" s="185">
        <v>297.97073259783099</v>
      </c>
      <c r="BQ83" s="185">
        <v>1</v>
      </c>
      <c r="BR83" s="185">
        <v>0.59055000000000002</v>
      </c>
    </row>
    <row r="84" spans="1:70">
      <c r="A84" s="20" t="s">
        <v>686</v>
      </c>
      <c r="B84" s="185">
        <v>13789520</v>
      </c>
      <c r="C84" s="185">
        <v>608.621106065763</v>
      </c>
      <c r="D84" s="185">
        <v>85.147893581579396</v>
      </c>
      <c r="E84" s="185">
        <v>624.86627494838604</v>
      </c>
      <c r="F84" s="185">
        <v>2643264.3898665099</v>
      </c>
      <c r="G84" s="185">
        <v>1562686.9740257801</v>
      </c>
      <c r="H84" s="185">
        <v>2.2019594042733499E-5</v>
      </c>
      <c r="I84" s="185">
        <v>7.2223252690249804E-5</v>
      </c>
      <c r="J84" s="185">
        <v>0.49112124879375701</v>
      </c>
      <c r="K84" s="185">
        <v>7679.7516396704104</v>
      </c>
      <c r="L84" s="185">
        <v>6.5036382888884496E-3</v>
      </c>
      <c r="M84" s="185">
        <v>83</v>
      </c>
      <c r="N84" s="185">
        <v>2915.4</v>
      </c>
      <c r="O84" s="22">
        <v>4.7446061512773302E-5</v>
      </c>
      <c r="P84" s="22">
        <v>2.44177147407613E-2</v>
      </c>
      <c r="Q84" s="22">
        <v>7.7723999999999996E-3</v>
      </c>
      <c r="R84" s="185">
        <v>0.59055000000000002</v>
      </c>
      <c r="S84" s="23">
        <v>944118.84079375002</v>
      </c>
      <c r="T84" s="185">
        <v>585.33341139100696</v>
      </c>
      <c r="U84" s="186">
        <v>598.14912700786897</v>
      </c>
      <c r="V84" s="185">
        <v>0.03</v>
      </c>
      <c r="W84" s="22">
        <v>313744.59216316999</v>
      </c>
      <c r="X84" s="185">
        <v>2.36098747398341E-2</v>
      </c>
      <c r="Y84" s="185">
        <v>6.5080841313188298</v>
      </c>
      <c r="Z84" s="185">
        <v>6.5080841474443201</v>
      </c>
      <c r="AA84" s="185">
        <v>-1.6125491164586901E-8</v>
      </c>
      <c r="AB84" s="185">
        <v>1.9441273774930802E-5</v>
      </c>
      <c r="AC84" s="185">
        <v>624.22957118093098</v>
      </c>
      <c r="AD84" s="185">
        <v>8522.1289477333594</v>
      </c>
      <c r="AE84" s="185">
        <v>598.14912700786897</v>
      </c>
      <c r="AF84" s="25">
        <v>0</v>
      </c>
      <c r="AG84" s="185">
        <v>1.94610061573336E-5</v>
      </c>
      <c r="AH84" s="185">
        <v>40.143285038914101</v>
      </c>
      <c r="AI84" s="185">
        <v>0.253462031673718</v>
      </c>
      <c r="AJ84" s="185">
        <v>42.676445866252401</v>
      </c>
      <c r="AK84" s="185">
        <v>0.97561001255653701</v>
      </c>
      <c r="AL84" s="185">
        <v>1.1293680422758501</v>
      </c>
      <c r="AM84" s="185">
        <v>608.62110604623899</v>
      </c>
      <c r="AN84" s="185">
        <v>1.9524236449797199E-8</v>
      </c>
      <c r="AO84" s="185">
        <v>1.97323824027785E-8</v>
      </c>
      <c r="AP84" s="185">
        <v>3.3705026305159702</v>
      </c>
      <c r="AQ84" s="185">
        <v>4.8001292067098998E-5</v>
      </c>
      <c r="AR84" s="185">
        <v>9.7403692698681996E-6</v>
      </c>
      <c r="AS84" s="185">
        <v>21.359858709370599</v>
      </c>
      <c r="AT84" s="185">
        <v>12.257566996701399</v>
      </c>
      <c r="AU84" s="185">
        <v>3.1068278343606499</v>
      </c>
      <c r="AV84" s="185">
        <v>0.26367479615531902</v>
      </c>
      <c r="AW84" s="185">
        <v>1.16883150696621E-2</v>
      </c>
      <c r="AX84" s="185">
        <v>0.26367478846847697</v>
      </c>
      <c r="AY84" s="185">
        <v>7.6868422183018498E-9</v>
      </c>
      <c r="AZ84" s="185">
        <v>1080577.4158407301</v>
      </c>
      <c r="BA84" s="185">
        <v>1.42415827338342E-5</v>
      </c>
      <c r="BB84" s="23">
        <v>935544.04416598601</v>
      </c>
      <c r="BC84" s="23">
        <v>-8574.7966277637806</v>
      </c>
      <c r="BD84" s="67">
        <v>-0.90823276236651296</v>
      </c>
      <c r="BE84" s="23">
        <v>2258980</v>
      </c>
      <c r="BF84" s="185">
        <v>0.41414445642103398</v>
      </c>
      <c r="BG84" s="185">
        <v>1</v>
      </c>
      <c r="BH84" s="185">
        <v>7.6999999999999999E-2</v>
      </c>
      <c r="BI84" s="185">
        <v>4.5999999999999999E-2</v>
      </c>
      <c r="BJ84" s="185">
        <v>5625</v>
      </c>
      <c r="BK84" s="185">
        <v>1</v>
      </c>
      <c r="BL84" s="185">
        <v>23.287694674756001</v>
      </c>
      <c r="BM84" s="185">
        <v>0.93554404416598602</v>
      </c>
      <c r="BN84" s="185">
        <v>23.287694674756001</v>
      </c>
      <c r="BO84" s="185">
        <v>1</v>
      </c>
      <c r="BP84" s="185">
        <v>279.301149284178</v>
      </c>
      <c r="BQ84" s="185">
        <v>1</v>
      </c>
      <c r="BR84" s="185">
        <v>0.59055000000000002</v>
      </c>
    </row>
    <row r="85" spans="1:70">
      <c r="A85" s="20" t="s">
        <v>687</v>
      </c>
      <c r="B85" s="185">
        <v>13789520</v>
      </c>
      <c r="C85" s="185">
        <v>608.621106065763</v>
      </c>
      <c r="D85" s="185">
        <v>85.147893581579396</v>
      </c>
      <c r="E85" s="185">
        <v>624.86627494838604</v>
      </c>
      <c r="F85" s="185">
        <v>2643264.3898665099</v>
      </c>
      <c r="G85" s="185">
        <v>1562686.9740257801</v>
      </c>
      <c r="H85" s="185">
        <v>2.2019594042733499E-5</v>
      </c>
      <c r="I85" s="185">
        <v>7.2223252690249804E-5</v>
      </c>
      <c r="J85" s="185">
        <v>0.49112124879375701</v>
      </c>
      <c r="K85" s="185">
        <v>7679.7516396704104</v>
      </c>
      <c r="L85" s="185">
        <v>6.5036382888884496E-3</v>
      </c>
      <c r="M85" s="185">
        <v>84</v>
      </c>
      <c r="N85" s="185">
        <v>2996.76</v>
      </c>
      <c r="O85" s="22">
        <v>4.7446061512773302E-5</v>
      </c>
      <c r="P85" s="22">
        <v>2.44177147407613E-2</v>
      </c>
      <c r="Q85" s="22">
        <v>7.7723999999999996E-3</v>
      </c>
      <c r="R85" s="185">
        <v>0.59055000000000002</v>
      </c>
      <c r="S85" s="23">
        <v>1429043.1976562501</v>
      </c>
      <c r="T85" s="185">
        <v>573.09232433052603</v>
      </c>
      <c r="U85" s="186">
        <v>591.96388165066799</v>
      </c>
      <c r="V85" s="185">
        <v>0.03</v>
      </c>
      <c r="W85" s="22">
        <v>322500.25520028197</v>
      </c>
      <c r="X85" s="185">
        <v>2.3348415220437301E-2</v>
      </c>
      <c r="Y85" s="185">
        <v>6.5444220008767502</v>
      </c>
      <c r="Z85" s="185">
        <v>6.5444220182639503</v>
      </c>
      <c r="AA85" s="185">
        <v>-1.7387197459584101E-8</v>
      </c>
      <c r="AB85" s="185">
        <v>1.8606014860463901E-5</v>
      </c>
      <c r="AC85" s="185">
        <v>633.11775042722297</v>
      </c>
      <c r="AD85" s="185">
        <v>8711.3161924750802</v>
      </c>
      <c r="AE85" s="185">
        <v>591.96388198184502</v>
      </c>
      <c r="AF85" s="25">
        <v>3.3117748898803299E-7</v>
      </c>
      <c r="AG85" s="185">
        <v>1.8635044409057402E-5</v>
      </c>
      <c r="AH85" s="185">
        <v>41.945392418500703</v>
      </c>
      <c r="AI85" s="185">
        <v>0.25908876927802799</v>
      </c>
      <c r="AJ85" s="185">
        <v>41.772364805752098</v>
      </c>
      <c r="AK85" s="185">
        <v>1.53630767978107</v>
      </c>
      <c r="AL85" s="185">
        <v>1.1293680422758501</v>
      </c>
      <c r="AM85" s="185">
        <v>608.62110606449903</v>
      </c>
      <c r="AN85" s="185">
        <v>1.2636292012757601E-9</v>
      </c>
      <c r="AO85" s="185">
        <v>2.9029548593450001E-8</v>
      </c>
      <c r="AP85" s="185">
        <v>3.4147955549139999</v>
      </c>
      <c r="AQ85" s="185">
        <v>4.6764129401347E-5</v>
      </c>
      <c r="AR85" s="185">
        <v>9.3320369788254208E-6</v>
      </c>
      <c r="AS85" s="185">
        <v>20.918718759306799</v>
      </c>
      <c r="AT85" s="185">
        <v>12.1532219627309</v>
      </c>
      <c r="AU85" s="185">
        <v>3.1487633210866401</v>
      </c>
      <c r="AV85" s="185">
        <v>0.26603223382736302</v>
      </c>
      <c r="AW85" s="185">
        <v>1.1186147903556799E-2</v>
      </c>
      <c r="AX85" s="185">
        <v>0.26603222428322998</v>
      </c>
      <c r="AY85" s="185">
        <v>9.5441337610857602E-9</v>
      </c>
      <c r="AZ85" s="185">
        <v>1080577.4158407301</v>
      </c>
      <c r="BA85" s="185">
        <v>1.36945619874818E-5</v>
      </c>
      <c r="BB85" s="23">
        <v>1431314.6244925901</v>
      </c>
      <c r="BC85" s="23">
        <v>2271.4268363364999</v>
      </c>
      <c r="BD85" s="67">
        <v>0.15894738801890901</v>
      </c>
      <c r="BE85" s="23">
        <v>2587100</v>
      </c>
      <c r="BF85" s="185">
        <v>0.55325059893030304</v>
      </c>
      <c r="BG85" s="185">
        <v>1</v>
      </c>
      <c r="BH85" s="185">
        <v>3.6999999999999998E-2</v>
      </c>
      <c r="BI85" s="185">
        <v>4.5999999999999999E-2</v>
      </c>
      <c r="BJ85" s="185">
        <v>5625</v>
      </c>
      <c r="BK85" s="185">
        <v>1</v>
      </c>
      <c r="BL85" s="185">
        <v>35.528781735236997</v>
      </c>
      <c r="BM85" s="185">
        <v>1.4313146244925901</v>
      </c>
      <c r="BN85" s="185">
        <v>35.528781735236997</v>
      </c>
      <c r="BO85" s="185">
        <v>1</v>
      </c>
      <c r="BP85" s="185">
        <v>19.9917927711505</v>
      </c>
      <c r="BQ85" s="185">
        <v>1</v>
      </c>
      <c r="BR85" s="185">
        <v>0.59055000000000002</v>
      </c>
    </row>
    <row r="86" spans="1:70">
      <c r="A86" s="20" t="s">
        <v>688</v>
      </c>
      <c r="B86" s="185">
        <v>13789520</v>
      </c>
      <c r="C86" s="185">
        <v>608.621106065763</v>
      </c>
      <c r="D86" s="185">
        <v>85.147893581579396</v>
      </c>
      <c r="E86" s="185">
        <v>624.86627494838604</v>
      </c>
      <c r="F86" s="185">
        <v>2643264.3898665099</v>
      </c>
      <c r="G86" s="185">
        <v>1562686.9740257801</v>
      </c>
      <c r="H86" s="185">
        <v>2.2019594042733499E-5</v>
      </c>
      <c r="I86" s="185">
        <v>7.2223252690249804E-5</v>
      </c>
      <c r="J86" s="185">
        <v>0.49112124879375701</v>
      </c>
      <c r="K86" s="185">
        <v>7679.7516396704104</v>
      </c>
      <c r="L86" s="185">
        <v>6.5036382888884496E-3</v>
      </c>
      <c r="M86" s="185">
        <v>85</v>
      </c>
      <c r="N86" s="185">
        <v>3051</v>
      </c>
      <c r="O86" s="22">
        <v>4.7446061512773302E-5</v>
      </c>
      <c r="P86" s="22">
        <v>2.44177147407613E-2</v>
      </c>
      <c r="Q86" s="22">
        <v>7.7723999999999996E-3</v>
      </c>
      <c r="R86" s="185">
        <v>0.59055000000000002</v>
      </c>
      <c r="S86" s="23">
        <v>1447764.24228125</v>
      </c>
      <c r="T86" s="185">
        <v>573.09232433052603</v>
      </c>
      <c r="U86" s="186">
        <v>591.87121722994596</v>
      </c>
      <c r="V86" s="185">
        <v>0.03</v>
      </c>
      <c r="W86" s="22">
        <v>328337.36389168899</v>
      </c>
      <c r="X86" s="185">
        <v>2.3180308583188799E-2</v>
      </c>
      <c r="Y86" s="185">
        <v>6.56810963522911</v>
      </c>
      <c r="Z86" s="185">
        <v>6.5681096469750804</v>
      </c>
      <c r="AA86" s="185">
        <v>-1.17459659776387E-8</v>
      </c>
      <c r="AB86" s="185">
        <v>1.80805263628992E-5</v>
      </c>
      <c r="AC86" s="185">
        <v>633.03739973695997</v>
      </c>
      <c r="AD86" s="185">
        <v>8837.0014135973706</v>
      </c>
      <c r="AE86" s="185">
        <v>591.87121722994596</v>
      </c>
      <c r="AF86" s="25">
        <v>0</v>
      </c>
      <c r="AG86" s="185">
        <v>1.8109203067865998E-5</v>
      </c>
      <c r="AH86" s="185">
        <v>43.164484208161802</v>
      </c>
      <c r="AI86" s="185">
        <v>0.26282685300011099</v>
      </c>
      <c r="AJ86" s="185">
        <v>41.179314783040901</v>
      </c>
      <c r="AK86" s="185">
        <v>1.53470914107833</v>
      </c>
      <c r="AL86" s="185">
        <v>1.1293680422758501</v>
      </c>
      <c r="AM86" s="185">
        <v>608.62110604730594</v>
      </c>
      <c r="AN86" s="185">
        <v>1.8457058104104399E-8</v>
      </c>
      <c r="AO86" s="185">
        <v>2.86767049667954E-8</v>
      </c>
      <c r="AP86" s="185">
        <v>3.4430890015921798</v>
      </c>
      <c r="AQ86" s="185">
        <v>4.5998722486401498E-5</v>
      </c>
      <c r="AR86" s="185">
        <v>9.0689398864163901E-6</v>
      </c>
      <c r="AS86" s="185">
        <v>20.622262003008402</v>
      </c>
      <c r="AT86" s="185">
        <v>12.0818558601961</v>
      </c>
      <c r="AU86" s="185">
        <v>3.1754361541362801</v>
      </c>
      <c r="AV86" s="185">
        <v>0.26765284745590001</v>
      </c>
      <c r="AW86" s="185">
        <v>1.0870218237829901E-2</v>
      </c>
      <c r="AX86" s="185">
        <v>0.26765283688726799</v>
      </c>
      <c r="AY86" s="185">
        <v>1.0568632080598701E-8</v>
      </c>
      <c r="AZ86" s="185">
        <v>1080577.4158407301</v>
      </c>
      <c r="BA86" s="185">
        <v>1.3359725079755499E-5</v>
      </c>
      <c r="BB86" s="23">
        <v>1449354.7535731001</v>
      </c>
      <c r="BC86" s="23">
        <v>1590.5112918545501</v>
      </c>
      <c r="BD86" s="67">
        <v>0.109859826994233</v>
      </c>
      <c r="BE86" s="23">
        <v>2602875</v>
      </c>
      <c r="BF86" s="185">
        <v>0.55682841226455504</v>
      </c>
      <c r="BG86" s="185">
        <v>1</v>
      </c>
      <c r="BH86" s="185">
        <v>3.4000000000000002E-2</v>
      </c>
      <c r="BI86" s="185">
        <v>4.5999999999999999E-2</v>
      </c>
      <c r="BJ86" s="185">
        <v>5625</v>
      </c>
      <c r="BK86" s="185">
        <v>1</v>
      </c>
      <c r="BL86" s="185">
        <v>35.528781735236997</v>
      </c>
      <c r="BM86" s="185">
        <v>1.4493547535731</v>
      </c>
      <c r="BN86" s="185">
        <v>35.528781735236997</v>
      </c>
      <c r="BO86" s="185">
        <v>1</v>
      </c>
      <c r="BP86" s="185">
        <v>19.9917927711505</v>
      </c>
      <c r="BQ86" s="185">
        <v>1</v>
      </c>
      <c r="BR86" s="185">
        <v>0.59055000000000002</v>
      </c>
    </row>
    <row r="87" spans="1:70">
      <c r="A87" s="20" t="s">
        <v>689</v>
      </c>
      <c r="B87" s="185">
        <v>13789520</v>
      </c>
      <c r="C87" s="185">
        <v>608.621106065763</v>
      </c>
      <c r="D87" s="185">
        <v>85.147893581579396</v>
      </c>
      <c r="E87" s="185">
        <v>624.86627494838604</v>
      </c>
      <c r="F87" s="185">
        <v>2643264.3898665099</v>
      </c>
      <c r="G87" s="185">
        <v>1562686.9740257801</v>
      </c>
      <c r="H87" s="185">
        <v>2.2019594042733499E-5</v>
      </c>
      <c r="I87" s="185">
        <v>7.2223252690249804E-5</v>
      </c>
      <c r="J87" s="185">
        <v>0.49112124879375701</v>
      </c>
      <c r="K87" s="185">
        <v>7679.7516396704104</v>
      </c>
      <c r="L87" s="185">
        <v>6.5036382888884496E-3</v>
      </c>
      <c r="M87" s="185">
        <v>86</v>
      </c>
      <c r="N87" s="185">
        <v>3051</v>
      </c>
      <c r="O87" s="22">
        <v>4.7446061512773302E-5</v>
      </c>
      <c r="P87" s="22">
        <v>2.44177147407613E-2</v>
      </c>
      <c r="Q87" s="22">
        <v>7.7723999999999996E-3</v>
      </c>
      <c r="R87" s="185">
        <v>0.59055000000000002</v>
      </c>
      <c r="S87" s="23">
        <v>1468476.4337812499</v>
      </c>
      <c r="T87" s="185">
        <v>572.54322596837198</v>
      </c>
      <c r="U87" s="186">
        <v>591.59077588702996</v>
      </c>
      <c r="V87" s="185">
        <v>0.03</v>
      </c>
      <c r="W87" s="22">
        <v>328337.36389168899</v>
      </c>
      <c r="X87" s="185">
        <v>2.3180308583188799E-2</v>
      </c>
      <c r="Y87" s="185">
        <v>6.56810963522911</v>
      </c>
      <c r="Z87" s="185">
        <v>6.5681096469750804</v>
      </c>
      <c r="AA87" s="185">
        <v>-1.17459659776387E-8</v>
      </c>
      <c r="AB87" s="185">
        <v>1.80805263628992E-5</v>
      </c>
      <c r="AC87" s="185">
        <v>633.44645304266601</v>
      </c>
      <c r="AD87" s="185">
        <v>8837.0014135973706</v>
      </c>
      <c r="AE87" s="185">
        <v>591.59077622149402</v>
      </c>
      <c r="AF87" s="25">
        <v>3.3446451652707802E-7</v>
      </c>
      <c r="AG87" s="185">
        <v>1.81096842913626E-5</v>
      </c>
      <c r="AH87" s="185">
        <v>43.164484208161802</v>
      </c>
      <c r="AI87" s="185">
        <v>0.26282685300011099</v>
      </c>
      <c r="AJ87" s="185">
        <v>41.180409058353398</v>
      </c>
      <c r="AK87" s="185">
        <v>1.5604140561861899</v>
      </c>
      <c r="AL87" s="185">
        <v>1.1293680422758501</v>
      </c>
      <c r="AM87" s="185">
        <v>608.62110604676104</v>
      </c>
      <c r="AN87" s="185">
        <v>1.9001959117304101E-8</v>
      </c>
      <c r="AO87" s="185">
        <v>2.9157928463386701E-8</v>
      </c>
      <c r="AP87" s="185">
        <v>3.4431537019404002</v>
      </c>
      <c r="AQ87" s="185">
        <v>4.5996993777399298E-5</v>
      </c>
      <c r="AR87" s="185">
        <v>9.0694211099129797E-6</v>
      </c>
      <c r="AS87" s="185">
        <v>20.623356278320902</v>
      </c>
      <c r="AT87" s="185">
        <v>12.082121167241599</v>
      </c>
      <c r="AU87" s="185">
        <v>3.1755058839521402</v>
      </c>
      <c r="AV87" s="185">
        <v>0.26764781798825898</v>
      </c>
      <c r="AW87" s="185">
        <v>1.0870218237829901E-2</v>
      </c>
      <c r="AX87" s="185">
        <v>0.267647807419156</v>
      </c>
      <c r="AY87" s="185">
        <v>1.05691034812949E-8</v>
      </c>
      <c r="AZ87" s="185">
        <v>1080577.4158407301</v>
      </c>
      <c r="BA87" s="185">
        <v>1.3358971965578399E-5</v>
      </c>
      <c r="BB87" s="23">
        <v>1473759.4398034499</v>
      </c>
      <c r="BC87" s="23">
        <v>5283.0060221960302</v>
      </c>
      <c r="BD87" s="67">
        <v>0.35976103536047699</v>
      </c>
      <c r="BE87" s="23">
        <v>2618650</v>
      </c>
      <c r="BF87" s="185">
        <v>0.56279359204301704</v>
      </c>
      <c r="BG87" s="185">
        <v>1</v>
      </c>
      <c r="BH87" s="185">
        <v>3.3000000000000002E-2</v>
      </c>
      <c r="BI87" s="185">
        <v>4.5999999999999999E-2</v>
      </c>
      <c r="BJ87" s="185">
        <v>5625</v>
      </c>
      <c r="BK87" s="185">
        <v>1</v>
      </c>
      <c r="BL87" s="185">
        <v>36.077880097391002</v>
      </c>
      <c r="BM87" s="185">
        <v>1.4737594398034499</v>
      </c>
      <c r="BN87" s="185">
        <v>36.077880097391002</v>
      </c>
      <c r="BO87" s="185">
        <v>1</v>
      </c>
      <c r="BP87" s="185">
        <v>15.383024530441499</v>
      </c>
      <c r="BQ87" s="185">
        <v>1</v>
      </c>
      <c r="BR87" s="185">
        <v>0.59055000000000002</v>
      </c>
    </row>
    <row r="88" spans="1:70">
      <c r="A88" s="20" t="s">
        <v>3183</v>
      </c>
      <c r="B88" s="185">
        <v>10962664.096137701</v>
      </c>
      <c r="C88" s="185">
        <v>590.91885773675403</v>
      </c>
      <c r="D88" s="185">
        <v>62.329534958311001</v>
      </c>
      <c r="E88" s="185">
        <v>672.42409881111701</v>
      </c>
      <c r="F88" s="185">
        <v>2706878.8036725</v>
      </c>
      <c r="G88" s="185">
        <v>1448743.0254953799</v>
      </c>
      <c r="H88" s="185">
        <v>2.0627960844486401E-5</v>
      </c>
      <c r="I88" s="185">
        <v>7.9154719957673402E-5</v>
      </c>
      <c r="J88" s="185">
        <v>0.52383293111878604</v>
      </c>
      <c r="K88" s="185">
        <v>6433.0576498432902</v>
      </c>
      <c r="L88" s="185">
        <v>1.0258316120707199E-2</v>
      </c>
      <c r="M88" s="185">
        <v>87</v>
      </c>
      <c r="N88" s="185">
        <v>1017.17242424647</v>
      </c>
      <c r="O88" s="22">
        <v>6.8620353649299505E-5</v>
      </c>
      <c r="P88" s="22">
        <v>2.93650948516345E-2</v>
      </c>
      <c r="Q88" s="22">
        <v>9.3472E-3</v>
      </c>
      <c r="R88" s="185">
        <v>1.524</v>
      </c>
      <c r="S88" s="23">
        <v>725513.61298125004</v>
      </c>
      <c r="T88" s="185">
        <v>506.55651294115302</v>
      </c>
      <c r="U88" s="186">
        <v>578.86628082813002</v>
      </c>
      <c r="V88" s="185">
        <v>0.03</v>
      </c>
      <c r="W88" s="22">
        <v>120115.567195496</v>
      </c>
      <c r="X88" s="185">
        <v>4.1253861327832902E-2</v>
      </c>
      <c r="Y88" s="185">
        <v>4.9234292085143698</v>
      </c>
      <c r="Z88" s="185">
        <v>4.9234292704113702</v>
      </c>
      <c r="AA88" s="185">
        <v>-6.18969977494999E-8</v>
      </c>
      <c r="AB88" s="185">
        <v>1.5514465597390599E-4</v>
      </c>
      <c r="AC88" s="185">
        <v>626.31003637928802</v>
      </c>
      <c r="AD88" s="185">
        <v>4312.7730943669103</v>
      </c>
      <c r="AE88" s="185">
        <v>578.86628109123001</v>
      </c>
      <c r="AF88" s="25">
        <v>2.63100218944601E-7</v>
      </c>
      <c r="AG88" s="185">
        <v>1.5526360365178599E-4</v>
      </c>
      <c r="AH88" s="185">
        <v>7.9345171559883498</v>
      </c>
      <c r="AI88" s="185">
        <v>0.10862720794115199</v>
      </c>
      <c r="AJ88" s="185">
        <v>143.27642339178999</v>
      </c>
      <c r="AK88" s="185">
        <v>2.0096721484842002</v>
      </c>
      <c r="AL88" s="185">
        <v>0.972078780265621</v>
      </c>
      <c r="AM88" s="185">
        <v>590.91885767358303</v>
      </c>
      <c r="AN88" s="185">
        <v>6.3171455622068606E-8</v>
      </c>
      <c r="AO88" s="185">
        <v>1.1894767788049301E-7</v>
      </c>
      <c r="AP88" s="185">
        <v>2.0088175811370999</v>
      </c>
      <c r="AQ88" s="185">
        <v>2.8001386205052099E-4</v>
      </c>
      <c r="AR88" s="185">
        <v>7.7691275664833203E-5</v>
      </c>
      <c r="AS88" s="185">
        <v>71.693093836514805</v>
      </c>
      <c r="AT88" s="185">
        <v>16.180986056736799</v>
      </c>
      <c r="AU88" s="185">
        <v>1.7576953370780299</v>
      </c>
      <c r="AV88" s="185">
        <v>0.25112224405907702</v>
      </c>
      <c r="AW88" s="185">
        <v>7.8962181485626004E-2</v>
      </c>
      <c r="AX88" s="185">
        <v>0.25112223923710703</v>
      </c>
      <c r="AY88" s="185">
        <v>4.82196960138737E-9</v>
      </c>
      <c r="AZ88" s="185">
        <v>1258135.77817712</v>
      </c>
      <c r="BA88" s="185">
        <v>1.3939237921843401E-4</v>
      </c>
      <c r="BB88" s="23">
        <v>721917.749092852</v>
      </c>
      <c r="BC88" s="23">
        <v>-3595.8638883983899</v>
      </c>
      <c r="BD88" s="67">
        <v>-0.49563010590834</v>
      </c>
      <c r="BE88" s="23">
        <v>1462152.81033672</v>
      </c>
      <c r="BF88" s="185">
        <v>0.49373618406314201</v>
      </c>
      <c r="BG88" s="185">
        <v>1</v>
      </c>
      <c r="BH88" s="185">
        <v>0.39500000000000002</v>
      </c>
      <c r="BI88" s="185">
        <v>4.5999999999999999E-2</v>
      </c>
      <c r="BJ88" s="185">
        <v>5625</v>
      </c>
      <c r="BK88" s="185">
        <v>1</v>
      </c>
      <c r="BL88" s="185">
        <v>84.362344795601103</v>
      </c>
      <c r="BM88" s="185">
        <v>0.721917749092852</v>
      </c>
      <c r="BN88" s="185">
        <v>84.362344795601103</v>
      </c>
      <c r="BO88" s="185">
        <v>1</v>
      </c>
      <c r="BP88" s="185">
        <v>1968.0176357637999</v>
      </c>
      <c r="BQ88" s="185">
        <v>1</v>
      </c>
      <c r="BR88" s="185">
        <v>1.524</v>
      </c>
    </row>
    <row r="89" spans="1:70">
      <c r="A89" s="20" t="s">
        <v>3184</v>
      </c>
      <c r="B89" s="185">
        <v>10997137.8826035</v>
      </c>
      <c r="C89" s="185">
        <v>591.14538588286302</v>
      </c>
      <c r="D89" s="185">
        <v>62.591709712512603</v>
      </c>
      <c r="E89" s="185">
        <v>671.85012637514706</v>
      </c>
      <c r="F89" s="185">
        <v>2706154.0000695102</v>
      </c>
      <c r="G89" s="185">
        <v>1450155.2183028101</v>
      </c>
      <c r="H89" s="185">
        <v>2.0644130954317801E-5</v>
      </c>
      <c r="I89" s="185">
        <v>7.9067733661598901E-5</v>
      </c>
      <c r="J89" s="185">
        <v>0.52342986170916905</v>
      </c>
      <c r="K89" s="185">
        <v>6446.0268474749801</v>
      </c>
      <c r="L89" s="185">
        <v>1.0209472461236E-2</v>
      </c>
      <c r="M89" s="185">
        <v>88</v>
      </c>
      <c r="N89" s="185">
        <v>1017.17242424647</v>
      </c>
      <c r="O89" s="22">
        <v>6.8620353649299505E-5</v>
      </c>
      <c r="P89" s="22">
        <v>2.93650948516345E-2</v>
      </c>
      <c r="Q89" s="22">
        <v>9.3472E-3</v>
      </c>
      <c r="R89" s="185">
        <v>1.524</v>
      </c>
      <c r="S89" s="23">
        <v>1188180.2075597499</v>
      </c>
      <c r="T89" s="185">
        <v>451.88649460669899</v>
      </c>
      <c r="U89" s="186">
        <v>570.07059368549994</v>
      </c>
      <c r="V89" s="185">
        <v>0.03</v>
      </c>
      <c r="W89" s="22">
        <v>120247.712228715</v>
      </c>
      <c r="X89" s="185">
        <v>4.1194604914599801E-2</v>
      </c>
      <c r="Y89" s="185">
        <v>4.9269689914128501</v>
      </c>
      <c r="Z89" s="185">
        <v>4.9269690481970603</v>
      </c>
      <c r="AA89" s="185">
        <v>-5.6784205781923401E-8</v>
      </c>
      <c r="AB89" s="185">
        <v>1.5449607142591001E-4</v>
      </c>
      <c r="AC89" s="185">
        <v>652.95846178296495</v>
      </c>
      <c r="AD89" s="185">
        <v>4314.4158653772101</v>
      </c>
      <c r="AE89" s="185">
        <v>570.07059368549994</v>
      </c>
      <c r="AF89" s="25">
        <v>0</v>
      </c>
      <c r="AG89" s="185">
        <v>1.5469044254814101E-4</v>
      </c>
      <c r="AH89" s="185">
        <v>7.9298889870856897</v>
      </c>
      <c r="AI89" s="185">
        <v>0.108641899987035</v>
      </c>
      <c r="AJ89" s="185">
        <v>142.801887100291</v>
      </c>
      <c r="AK89" s="185">
        <v>3.50865612123788</v>
      </c>
      <c r="AL89" s="185">
        <v>0.97371734254408104</v>
      </c>
      <c r="AM89" s="185">
        <v>591.14538579878604</v>
      </c>
      <c r="AN89" s="185">
        <v>8.40765324028325E-8</v>
      </c>
      <c r="AO89" s="185">
        <v>1.94371122231218E-7</v>
      </c>
      <c r="AP89" s="185">
        <v>2.0076138653053799</v>
      </c>
      <c r="AQ89" s="185">
        <v>2.77965558303188E-4</v>
      </c>
      <c r="AR89" s="185">
        <v>7.7442406835186004E-5</v>
      </c>
      <c r="AS89" s="185">
        <v>71.4906600271147</v>
      </c>
      <c r="AT89" s="185">
        <v>16.1739170304396</v>
      </c>
      <c r="AU89" s="185">
        <v>1.75716507641963</v>
      </c>
      <c r="AV89" s="185">
        <v>0.250448788885753</v>
      </c>
      <c r="AW89" s="185">
        <v>7.8765917651280604E-2</v>
      </c>
      <c r="AX89" s="185">
        <v>0.25044878434705098</v>
      </c>
      <c r="AY89" s="185">
        <v>4.5387023583920397E-9</v>
      </c>
      <c r="AZ89" s="185">
        <v>1255998.7817667101</v>
      </c>
      <c r="BA89" s="185">
        <v>1.3845568767324E-4</v>
      </c>
      <c r="BB89" s="23">
        <v>1184629.55217652</v>
      </c>
      <c r="BC89" s="23">
        <v>-3550.6553832301902</v>
      </c>
      <c r="BD89" s="67">
        <v>-0.298831386067474</v>
      </c>
      <c r="BE89" s="23">
        <v>1810104.16951718</v>
      </c>
      <c r="BF89" s="185">
        <v>0.65445380002218501</v>
      </c>
      <c r="BG89" s="185">
        <v>1</v>
      </c>
      <c r="BH89" s="185">
        <v>0.378</v>
      </c>
      <c r="BI89" s="185">
        <v>4.5999999999999999E-2</v>
      </c>
      <c r="BJ89" s="185">
        <v>5625</v>
      </c>
      <c r="BK89" s="185">
        <v>1</v>
      </c>
      <c r="BL89" s="185">
        <v>139.25889127616401</v>
      </c>
      <c r="BM89" s="185">
        <v>1.18462955217652</v>
      </c>
      <c r="BN89" s="185">
        <v>139.25889127616401</v>
      </c>
      <c r="BO89" s="185">
        <v>1</v>
      </c>
      <c r="BP89" s="185">
        <v>9852.3274973732605</v>
      </c>
      <c r="BQ89" s="185">
        <v>1</v>
      </c>
      <c r="BR89" s="185">
        <v>1.524</v>
      </c>
    </row>
    <row r="90" spans="1:70">
      <c r="A90" s="20" t="s">
        <v>3185</v>
      </c>
      <c r="B90" s="185">
        <v>10997137.8826035</v>
      </c>
      <c r="C90" s="185">
        <v>591.14538588286302</v>
      </c>
      <c r="D90" s="185">
        <v>62.591709712512603</v>
      </c>
      <c r="E90" s="185">
        <v>671.85012637514706</v>
      </c>
      <c r="F90" s="185">
        <v>2706154.0000695102</v>
      </c>
      <c r="G90" s="185">
        <v>1450155.2183028101</v>
      </c>
      <c r="H90" s="185">
        <v>2.0644130954317801E-5</v>
      </c>
      <c r="I90" s="185">
        <v>7.9067733661598901E-5</v>
      </c>
      <c r="J90" s="185">
        <v>0.52342986170916905</v>
      </c>
      <c r="K90" s="185">
        <v>6446.0268474749801</v>
      </c>
      <c r="L90" s="185">
        <v>1.0209472461236E-2</v>
      </c>
      <c r="M90" s="185">
        <v>89</v>
      </c>
      <c r="N90" s="185">
        <v>1017.17242424647</v>
      </c>
      <c r="O90" s="22">
        <v>6.8620353649299505E-5</v>
      </c>
      <c r="P90" s="22">
        <v>2.93650948516345E-2</v>
      </c>
      <c r="Q90" s="22">
        <v>9.3472E-3</v>
      </c>
      <c r="R90" s="185">
        <v>1.524</v>
      </c>
      <c r="S90" s="23">
        <v>1188180.2075597499</v>
      </c>
      <c r="T90" s="185">
        <v>451.88649460669899</v>
      </c>
      <c r="U90" s="186">
        <v>570.07059368549994</v>
      </c>
      <c r="V90" s="185">
        <v>0.03</v>
      </c>
      <c r="W90" s="22">
        <v>120247.712228715</v>
      </c>
      <c r="X90" s="185">
        <v>4.1194604914599801E-2</v>
      </c>
      <c r="Y90" s="185">
        <v>4.9269689914128501</v>
      </c>
      <c r="Z90" s="185">
        <v>4.9269690481970603</v>
      </c>
      <c r="AA90" s="185">
        <v>-5.6784205781923401E-8</v>
      </c>
      <c r="AB90" s="185">
        <v>1.5449607142591001E-4</v>
      </c>
      <c r="AC90" s="185">
        <v>652.95846178296495</v>
      </c>
      <c r="AD90" s="185">
        <v>4314.4158653772101</v>
      </c>
      <c r="AE90" s="185">
        <v>570.07059368549994</v>
      </c>
      <c r="AF90" s="25">
        <v>0</v>
      </c>
      <c r="AG90" s="185">
        <v>1.5469044254814101E-4</v>
      </c>
      <c r="AH90" s="185">
        <v>7.9298889870856897</v>
      </c>
      <c r="AI90" s="185">
        <v>0.108641899987035</v>
      </c>
      <c r="AJ90" s="185">
        <v>142.801887100291</v>
      </c>
      <c r="AK90" s="185">
        <v>3.50865612123788</v>
      </c>
      <c r="AL90" s="185">
        <v>0.97371734254408104</v>
      </c>
      <c r="AM90" s="185">
        <v>591.14538579878604</v>
      </c>
      <c r="AN90" s="185">
        <v>8.40765324028325E-8</v>
      </c>
      <c r="AO90" s="185">
        <v>1.94371122231218E-7</v>
      </c>
      <c r="AP90" s="185">
        <v>2.0076138653053799</v>
      </c>
      <c r="AQ90" s="185">
        <v>2.77965558303188E-4</v>
      </c>
      <c r="AR90" s="185">
        <v>7.7442406835186004E-5</v>
      </c>
      <c r="AS90" s="185">
        <v>71.4906600271147</v>
      </c>
      <c r="AT90" s="185">
        <v>16.1739170304396</v>
      </c>
      <c r="AU90" s="185">
        <v>1.75716507641963</v>
      </c>
      <c r="AV90" s="185">
        <v>0.250448788885753</v>
      </c>
      <c r="AW90" s="185">
        <v>7.8765917651280604E-2</v>
      </c>
      <c r="AX90" s="185">
        <v>0.25044878434705098</v>
      </c>
      <c r="AY90" s="185">
        <v>4.5387023583920397E-9</v>
      </c>
      <c r="AZ90" s="185">
        <v>1255998.7817667101</v>
      </c>
      <c r="BA90" s="185">
        <v>1.3845568767324E-4</v>
      </c>
      <c r="BB90" s="23">
        <v>1184629.55217652</v>
      </c>
      <c r="BC90" s="23">
        <v>-3550.6553832301902</v>
      </c>
      <c r="BD90" s="67">
        <v>-0.298831386067474</v>
      </c>
      <c r="BE90" s="23">
        <v>1810104.16951718</v>
      </c>
      <c r="BF90" s="185">
        <v>0.65445380002218501</v>
      </c>
      <c r="BG90" s="185">
        <v>1</v>
      </c>
      <c r="BH90" s="185">
        <v>0.378</v>
      </c>
      <c r="BI90" s="185">
        <v>4.5999999999999999E-2</v>
      </c>
      <c r="BJ90" s="185">
        <v>5625</v>
      </c>
      <c r="BK90" s="185">
        <v>1</v>
      </c>
      <c r="BL90" s="185">
        <v>139.25889127616401</v>
      </c>
      <c r="BM90" s="185">
        <v>1.18462955217652</v>
      </c>
      <c r="BN90" s="185">
        <v>139.25889127616401</v>
      </c>
      <c r="BO90" s="185">
        <v>1</v>
      </c>
      <c r="BP90" s="185">
        <v>9852.3274973732605</v>
      </c>
      <c r="BQ90" s="185">
        <v>1</v>
      </c>
      <c r="BR90" s="185">
        <v>1.524</v>
      </c>
    </row>
    <row r="91" spans="1:70">
      <c r="A91" s="20" t="s">
        <v>3186</v>
      </c>
      <c r="B91" s="185">
        <v>11066085.455535199</v>
      </c>
      <c r="C91" s="185">
        <v>591.59844217507998</v>
      </c>
      <c r="D91" s="185">
        <v>63.116059220916597</v>
      </c>
      <c r="E91" s="185">
        <v>670.70218150320602</v>
      </c>
      <c r="F91" s="185">
        <v>2704704.39286354</v>
      </c>
      <c r="G91" s="185">
        <v>1452979.60391767</v>
      </c>
      <c r="H91" s="185">
        <v>2.06764711739806E-5</v>
      </c>
      <c r="I91" s="185">
        <v>7.8893761069449804E-5</v>
      </c>
      <c r="J91" s="185">
        <v>0.52262372288993397</v>
      </c>
      <c r="K91" s="185">
        <v>6471.9652427383999</v>
      </c>
      <c r="L91" s="185">
        <v>1.01117851422936E-2</v>
      </c>
      <c r="M91" s="185">
        <v>90</v>
      </c>
      <c r="N91" s="185">
        <v>1017.17242424647</v>
      </c>
      <c r="O91" s="22">
        <v>6.8620353649299505E-5</v>
      </c>
      <c r="P91" s="22">
        <v>2.93650948516345E-2</v>
      </c>
      <c r="Q91" s="22">
        <v>9.3472E-3</v>
      </c>
      <c r="R91" s="185">
        <v>1.524</v>
      </c>
      <c r="S91" s="23">
        <v>726588.21618125006</v>
      </c>
      <c r="T91" s="185">
        <v>507.48014958658098</v>
      </c>
      <c r="U91" s="186">
        <v>579.46167056604497</v>
      </c>
      <c r="V91" s="185">
        <v>0.03</v>
      </c>
      <c r="W91" s="22">
        <v>120512.876494087</v>
      </c>
      <c r="X91" s="185">
        <v>4.1075713965040901E-2</v>
      </c>
      <c r="Y91" s="185">
        <v>4.9340942329244299</v>
      </c>
      <c r="Z91" s="185">
        <v>4.9340942800857697</v>
      </c>
      <c r="AA91" s="185">
        <v>-4.7161330840594902E-8</v>
      </c>
      <c r="AB91" s="185">
        <v>1.5319849834416501E-4</v>
      </c>
      <c r="AC91" s="185">
        <v>627.08447248755294</v>
      </c>
      <c r="AD91" s="185">
        <v>4317.6856869005596</v>
      </c>
      <c r="AE91" s="185">
        <v>579.46167083688999</v>
      </c>
      <c r="AF91" s="25">
        <v>2.7084468001703499E-7</v>
      </c>
      <c r="AG91" s="185">
        <v>1.53317308433426E-4</v>
      </c>
      <c r="AH91" s="185">
        <v>7.9205359725475999</v>
      </c>
      <c r="AI91" s="185">
        <v>0.108670690327047</v>
      </c>
      <c r="AJ91" s="185">
        <v>141.64155002078101</v>
      </c>
      <c r="AK91" s="185">
        <v>2.0131418366618798</v>
      </c>
      <c r="AL91" s="185">
        <v>0.976989097790955</v>
      </c>
      <c r="AM91" s="185">
        <v>591.59844215540397</v>
      </c>
      <c r="AN91" s="185">
        <v>1.96760083781555E-8</v>
      </c>
      <c r="AO91" s="185">
        <v>1.1881008926123E-7</v>
      </c>
      <c r="AP91" s="185">
        <v>2.0044818350882498</v>
      </c>
      <c r="AQ91" s="185">
        <v>2.7410841002442198E-4</v>
      </c>
      <c r="AR91" s="185">
        <v>7.6718059261343696E-5</v>
      </c>
      <c r="AS91" s="185">
        <v>70.8756561108124</v>
      </c>
      <c r="AT91" s="185">
        <v>16.152317548251201</v>
      </c>
      <c r="AU91" s="185">
        <v>1.75528349835014</v>
      </c>
      <c r="AV91" s="185">
        <v>0.24919833673811301</v>
      </c>
      <c r="AW91" s="185">
        <v>7.8372967922635497E-2</v>
      </c>
      <c r="AX91" s="185">
        <v>0.249198332872582</v>
      </c>
      <c r="AY91" s="185">
        <v>3.8655313117086398E-9</v>
      </c>
      <c r="AZ91" s="185">
        <v>1251724.78894587</v>
      </c>
      <c r="BA91" s="185">
        <v>1.3674776454751601E-4</v>
      </c>
      <c r="BB91" s="23">
        <v>729409.90843988897</v>
      </c>
      <c r="BC91" s="23">
        <v>2821.6922586390301</v>
      </c>
      <c r="BD91" s="67">
        <v>0.38834819995692699</v>
      </c>
      <c r="BE91" s="23">
        <v>1463730.1057092501</v>
      </c>
      <c r="BF91" s="185">
        <v>0.49832267956697801</v>
      </c>
      <c r="BG91" s="185">
        <v>1</v>
      </c>
      <c r="BH91" s="185">
        <v>0.39800000000000002</v>
      </c>
      <c r="BI91" s="185">
        <v>4.5999999999999999E-2</v>
      </c>
      <c r="BJ91" s="185">
        <v>5625</v>
      </c>
      <c r="BK91" s="185">
        <v>1</v>
      </c>
      <c r="BL91" s="185">
        <v>84.118292588498903</v>
      </c>
      <c r="BM91" s="185">
        <v>0.72940990843988895</v>
      </c>
      <c r="BN91" s="185">
        <v>84.118292588498903</v>
      </c>
      <c r="BO91" s="185">
        <v>1</v>
      </c>
      <c r="BP91" s="185">
        <v>1946.4237409243999</v>
      </c>
      <c r="BQ91" s="185">
        <v>1</v>
      </c>
      <c r="BR91" s="185">
        <v>1.524</v>
      </c>
    </row>
    <row r="92" spans="1:70">
      <c r="A92" s="20" t="s">
        <v>3187</v>
      </c>
      <c r="B92" s="185">
        <v>11100559.2420011</v>
      </c>
      <c r="C92" s="185">
        <v>591.82497032118897</v>
      </c>
      <c r="D92" s="185">
        <v>63.378233975119002</v>
      </c>
      <c r="E92" s="185">
        <v>670.12820906723402</v>
      </c>
      <c r="F92" s="185">
        <v>2703979.5892605502</v>
      </c>
      <c r="G92" s="185">
        <v>1454391.7967250999</v>
      </c>
      <c r="H92" s="185">
        <v>2.0692641283812099E-5</v>
      </c>
      <c r="I92" s="185">
        <v>7.8806774773375099E-5</v>
      </c>
      <c r="J92" s="185">
        <v>0.52222065348031699</v>
      </c>
      <c r="K92" s="185">
        <v>6484.9344403701298</v>
      </c>
      <c r="L92" s="185">
        <v>1.00629414828223E-2</v>
      </c>
      <c r="M92" s="185">
        <v>91</v>
      </c>
      <c r="N92" s="185">
        <v>1017.17242424647</v>
      </c>
      <c r="O92" s="22">
        <v>6.8620353649299505E-5</v>
      </c>
      <c r="P92" s="22">
        <v>2.93650948516345E-2</v>
      </c>
      <c r="Q92" s="22">
        <v>9.3472E-3</v>
      </c>
      <c r="R92" s="185">
        <v>1.524</v>
      </c>
      <c r="S92" s="23">
        <v>251440.26521874999</v>
      </c>
      <c r="T92" s="185">
        <v>563.20065007780795</v>
      </c>
      <c r="U92" s="186">
        <v>588.06047589334605</v>
      </c>
      <c r="V92" s="185">
        <v>0.03</v>
      </c>
      <c r="W92" s="22">
        <v>120645.89765610899</v>
      </c>
      <c r="X92" s="185">
        <v>4.1016077268350097E-2</v>
      </c>
      <c r="Y92" s="185">
        <v>4.9376799756223502</v>
      </c>
      <c r="Z92" s="185">
        <v>4.9376800182882796</v>
      </c>
      <c r="AA92" s="185">
        <v>-4.2665931232477299E-8</v>
      </c>
      <c r="AB92" s="185">
        <v>1.5254950471217199E-4</v>
      </c>
      <c r="AC92" s="185">
        <v>602.81274499643905</v>
      </c>
      <c r="AD92" s="185">
        <v>4319.3125504361997</v>
      </c>
      <c r="AE92" s="185">
        <v>588.06047589334605</v>
      </c>
      <c r="AF92" s="25">
        <v>0</v>
      </c>
      <c r="AG92" s="185">
        <v>1.52590530515719E-4</v>
      </c>
      <c r="AH92" s="185">
        <v>7.91581054436769</v>
      </c>
      <c r="AI92" s="185">
        <v>0.10868478377249099</v>
      </c>
      <c r="AJ92" s="185">
        <v>141.02323552171001</v>
      </c>
      <c r="AK92" s="185">
        <v>0.62319530768709197</v>
      </c>
      <c r="AL92" s="185">
        <v>0.9786222824709</v>
      </c>
      <c r="AM92" s="185">
        <v>591.82497029275601</v>
      </c>
      <c r="AN92" s="185">
        <v>2.8433078114176199E-8</v>
      </c>
      <c r="AO92" s="185">
        <v>4.1025803547065301E-8</v>
      </c>
      <c r="AP92" s="185">
        <v>2.0027780608325001</v>
      </c>
      <c r="AQ92" s="185">
        <v>2.7223569252637502E-4</v>
      </c>
      <c r="AR92" s="185">
        <v>7.6315778159632993E-5</v>
      </c>
      <c r="AS92" s="185">
        <v>70.530575659279194</v>
      </c>
      <c r="AT92" s="185">
        <v>16.140115782733702</v>
      </c>
      <c r="AU92" s="185">
        <v>1.7541849939093801</v>
      </c>
      <c r="AV92" s="185">
        <v>0.248593066923116</v>
      </c>
      <c r="AW92" s="185">
        <v>7.8176278185764697E-2</v>
      </c>
      <c r="AX92" s="185">
        <v>0.24859306340225401</v>
      </c>
      <c r="AY92" s="185">
        <v>3.5208623794247298E-9</v>
      </c>
      <c r="AZ92" s="185">
        <v>1249587.7925354501</v>
      </c>
      <c r="BA92" s="185">
        <v>1.35929036696764E-4</v>
      </c>
      <c r="BB92" s="23">
        <v>252737.410062738</v>
      </c>
      <c r="BC92" s="23">
        <v>1297.1448439883</v>
      </c>
      <c r="BD92" s="67">
        <v>0.51588588759234499</v>
      </c>
      <c r="BE92" s="23">
        <v>1117356.04190133</v>
      </c>
      <c r="BF92" s="185">
        <v>0.226192368936111</v>
      </c>
      <c r="BG92" s="185">
        <v>1</v>
      </c>
      <c r="BH92" s="185">
        <v>0.44</v>
      </c>
      <c r="BI92" s="185">
        <v>4.5999999999999999E-2</v>
      </c>
      <c r="BJ92" s="185">
        <v>5625</v>
      </c>
      <c r="BK92" s="185">
        <v>1</v>
      </c>
      <c r="BL92" s="185">
        <v>28.6243202433809</v>
      </c>
      <c r="BM92" s="185">
        <v>0.25273741006273798</v>
      </c>
      <c r="BN92" s="185">
        <v>28.6243202433809</v>
      </c>
      <c r="BO92" s="185">
        <v>1</v>
      </c>
      <c r="BP92" s="185">
        <v>129.406089925153</v>
      </c>
      <c r="BQ92" s="185">
        <v>1</v>
      </c>
      <c r="BR92" s="185">
        <v>1.524</v>
      </c>
    </row>
    <row r="93" spans="1:70">
      <c r="A93" s="20" t="s">
        <v>3188</v>
      </c>
      <c r="B93" s="185">
        <v>11100559.2420011</v>
      </c>
      <c r="C93" s="185">
        <v>591.82497032118897</v>
      </c>
      <c r="D93" s="185">
        <v>63.378233975119002</v>
      </c>
      <c r="E93" s="185">
        <v>670.12820906723402</v>
      </c>
      <c r="F93" s="185">
        <v>2703979.5892605502</v>
      </c>
      <c r="G93" s="185">
        <v>1454391.7967250999</v>
      </c>
      <c r="H93" s="185">
        <v>2.0692641283812099E-5</v>
      </c>
      <c r="I93" s="185">
        <v>7.8806774773375099E-5</v>
      </c>
      <c r="J93" s="185">
        <v>0.52222065348031699</v>
      </c>
      <c r="K93" s="185">
        <v>6484.9344403701298</v>
      </c>
      <c r="L93" s="185">
        <v>1.00629414828223E-2</v>
      </c>
      <c r="M93" s="185">
        <v>92</v>
      </c>
      <c r="N93" s="185">
        <v>1017.17242424647</v>
      </c>
      <c r="O93" s="22">
        <v>6.8620353649299505E-5</v>
      </c>
      <c r="P93" s="22">
        <v>2.93650948516345E-2</v>
      </c>
      <c r="Q93" s="22">
        <v>9.3472E-3</v>
      </c>
      <c r="R93" s="185">
        <v>1.524</v>
      </c>
      <c r="S93" s="23">
        <v>251440.26521874999</v>
      </c>
      <c r="T93" s="185">
        <v>563.20065007780795</v>
      </c>
      <c r="U93" s="186">
        <v>588.06047589334605</v>
      </c>
      <c r="V93" s="185">
        <v>0.03</v>
      </c>
      <c r="W93" s="22">
        <v>120645.89765610899</v>
      </c>
      <c r="X93" s="185">
        <v>4.1016077268350097E-2</v>
      </c>
      <c r="Y93" s="185">
        <v>4.9376799756223502</v>
      </c>
      <c r="Z93" s="185">
        <v>4.9376800182882796</v>
      </c>
      <c r="AA93" s="185">
        <v>-4.2665931232477299E-8</v>
      </c>
      <c r="AB93" s="185">
        <v>1.5254950471217199E-4</v>
      </c>
      <c r="AC93" s="185">
        <v>602.81274499643905</v>
      </c>
      <c r="AD93" s="185">
        <v>4319.3125504361997</v>
      </c>
      <c r="AE93" s="185">
        <v>588.06047589334605</v>
      </c>
      <c r="AF93" s="25">
        <v>0</v>
      </c>
      <c r="AG93" s="185">
        <v>1.52590530515719E-4</v>
      </c>
      <c r="AH93" s="185">
        <v>7.91581054436769</v>
      </c>
      <c r="AI93" s="185">
        <v>0.10868478377249099</v>
      </c>
      <c r="AJ93" s="185">
        <v>141.02323552171001</v>
      </c>
      <c r="AK93" s="185">
        <v>0.62319530768709197</v>
      </c>
      <c r="AL93" s="185">
        <v>0.9786222824709</v>
      </c>
      <c r="AM93" s="185">
        <v>591.82497029275601</v>
      </c>
      <c r="AN93" s="185">
        <v>2.8433078114176199E-8</v>
      </c>
      <c r="AO93" s="185">
        <v>4.1025803547065301E-8</v>
      </c>
      <c r="AP93" s="185">
        <v>2.0027780608325001</v>
      </c>
      <c r="AQ93" s="185">
        <v>2.7223569252637502E-4</v>
      </c>
      <c r="AR93" s="185">
        <v>7.6315778159632993E-5</v>
      </c>
      <c r="AS93" s="185">
        <v>70.530575659279194</v>
      </c>
      <c r="AT93" s="185">
        <v>16.140115782733702</v>
      </c>
      <c r="AU93" s="185">
        <v>1.7541849939093801</v>
      </c>
      <c r="AV93" s="185">
        <v>0.248593066923116</v>
      </c>
      <c r="AW93" s="185">
        <v>7.8176278185764697E-2</v>
      </c>
      <c r="AX93" s="185">
        <v>0.24859306340225401</v>
      </c>
      <c r="AY93" s="185">
        <v>3.5208623794247298E-9</v>
      </c>
      <c r="AZ93" s="185">
        <v>1249587.7925354501</v>
      </c>
      <c r="BA93" s="185">
        <v>1.35929036696764E-4</v>
      </c>
      <c r="BB93" s="23">
        <v>252737.410062738</v>
      </c>
      <c r="BC93" s="23">
        <v>1297.1448439883</v>
      </c>
      <c r="BD93" s="67">
        <v>0.51588588759234499</v>
      </c>
      <c r="BE93" s="23">
        <v>1123980.68246596</v>
      </c>
      <c r="BF93" s="185">
        <v>0.22485921155534799</v>
      </c>
      <c r="BG93" s="185">
        <v>1</v>
      </c>
      <c r="BH93" s="185">
        <v>0.44400000000000001</v>
      </c>
      <c r="BI93" s="185">
        <v>4.5999999999999999E-2</v>
      </c>
      <c r="BJ93" s="185">
        <v>5625</v>
      </c>
      <c r="BK93" s="185">
        <v>1</v>
      </c>
      <c r="BL93" s="185">
        <v>28.6243202433809</v>
      </c>
      <c r="BM93" s="185">
        <v>0.25273741006273798</v>
      </c>
      <c r="BN93" s="185">
        <v>28.6243202433809</v>
      </c>
      <c r="BO93" s="185">
        <v>1</v>
      </c>
      <c r="BP93" s="185">
        <v>129.406089925153</v>
      </c>
      <c r="BQ93" s="185">
        <v>1</v>
      </c>
      <c r="BR93" s="185">
        <v>1.524</v>
      </c>
    </row>
    <row r="94" spans="1:70">
      <c r="A94" s="20" t="s">
        <v>3189</v>
      </c>
      <c r="B94" s="185">
        <v>10997137.8826035</v>
      </c>
      <c r="C94" s="185">
        <v>591.14538588286302</v>
      </c>
      <c r="D94" s="185">
        <v>62.591709712512603</v>
      </c>
      <c r="E94" s="185">
        <v>671.85012637514706</v>
      </c>
      <c r="F94" s="185">
        <v>2706154.0000695102</v>
      </c>
      <c r="G94" s="185">
        <v>1450155.2183028101</v>
      </c>
      <c r="H94" s="185">
        <v>2.0644130954317801E-5</v>
      </c>
      <c r="I94" s="185">
        <v>7.9067733661598901E-5</v>
      </c>
      <c r="J94" s="185">
        <v>0.52342986170916905</v>
      </c>
      <c r="K94" s="185">
        <v>6446.0268474749801</v>
      </c>
      <c r="L94" s="185">
        <v>1.0209472461236E-2</v>
      </c>
      <c r="M94" s="185">
        <v>93</v>
      </c>
      <c r="N94" s="185">
        <v>2034.3448484929399</v>
      </c>
      <c r="O94" s="22">
        <v>6.8620353649299505E-5</v>
      </c>
      <c r="P94" s="22">
        <v>2.93650948516345E-2</v>
      </c>
      <c r="Q94" s="22">
        <v>9.3472E-3</v>
      </c>
      <c r="R94" s="185">
        <v>1.524</v>
      </c>
      <c r="S94" s="23">
        <v>1299408.29296875</v>
      </c>
      <c r="T94" s="185">
        <v>508.01717724928898</v>
      </c>
      <c r="U94" s="186">
        <v>572.64095967848402</v>
      </c>
      <c r="V94" s="185">
        <v>0.03</v>
      </c>
      <c r="W94" s="22">
        <v>240495.42445742901</v>
      </c>
      <c r="X94" s="185">
        <v>2.9492300038704899E-2</v>
      </c>
      <c r="Y94" s="185">
        <v>5.8229850920735604</v>
      </c>
      <c r="Z94" s="185">
        <v>5.8229851049200798</v>
      </c>
      <c r="AA94" s="185">
        <v>-1.28465176274517E-8</v>
      </c>
      <c r="AB94" s="185">
        <v>5.3949714119411298E-5</v>
      </c>
      <c r="AC94" s="185">
        <v>626.04803472220203</v>
      </c>
      <c r="AD94" s="185">
        <v>7301.0639212210599</v>
      </c>
      <c r="AE94" s="185">
        <v>572.64095993896399</v>
      </c>
      <c r="AF94" s="25">
        <v>2.6048030576930598E-7</v>
      </c>
      <c r="AG94" s="185">
        <v>5.4012325329542003E-5</v>
      </c>
      <c r="AH94" s="185">
        <v>22.708863528667301</v>
      </c>
      <c r="AI94" s="185">
        <v>0.18384909593292001</v>
      </c>
      <c r="AJ94" s="185">
        <v>84.377661709340401</v>
      </c>
      <c r="AK94" s="185">
        <v>2.1410147180321699</v>
      </c>
      <c r="AL94" s="185">
        <v>0.97371734254408104</v>
      </c>
      <c r="AM94" s="185">
        <v>591.14538578752297</v>
      </c>
      <c r="AN94" s="185">
        <v>9.5339601102750695E-8</v>
      </c>
      <c r="AO94" s="185">
        <v>6.2611210130637704E-8</v>
      </c>
      <c r="AP94" s="185">
        <v>3.0139892426275501</v>
      </c>
      <c r="AQ94" s="185">
        <v>1.2332978216019201E-4</v>
      </c>
      <c r="AR94" s="185">
        <v>2.70374682698363E-5</v>
      </c>
      <c r="AS94" s="185">
        <v>42.237736243166097</v>
      </c>
      <c r="AT94" s="185">
        <v>14.8582851130845</v>
      </c>
      <c r="AU94" s="185">
        <v>2.7316822851541498</v>
      </c>
      <c r="AV94" s="185">
        <v>0.28230695747340201</v>
      </c>
      <c r="AW94" s="185">
        <v>2.7504898347383101E-2</v>
      </c>
      <c r="AX94" s="185">
        <v>0.28230694540041901</v>
      </c>
      <c r="AY94" s="185">
        <v>1.20729831132316E-8</v>
      </c>
      <c r="AZ94" s="185">
        <v>1255998.7817667101</v>
      </c>
      <c r="BA94" s="185">
        <v>4.0919118229059998E-5</v>
      </c>
      <c r="BB94" s="23">
        <v>1291181.9691208301</v>
      </c>
      <c r="BC94" s="23">
        <v>-8226.3238479215706</v>
      </c>
      <c r="BD94" s="67">
        <v>-0.63308229541362504</v>
      </c>
      <c r="BE94" s="23">
        <v>1988969.46476225</v>
      </c>
      <c r="BF94" s="185">
        <v>0.64917133822120698</v>
      </c>
      <c r="BG94" s="185">
        <v>1</v>
      </c>
      <c r="BH94" s="185">
        <v>0.151</v>
      </c>
      <c r="BI94" s="185">
        <v>4.5999999999999999E-2</v>
      </c>
      <c r="BJ94" s="185">
        <v>5625</v>
      </c>
      <c r="BK94" s="185">
        <v>1</v>
      </c>
      <c r="BL94" s="185">
        <v>83.128208633573607</v>
      </c>
      <c r="BM94" s="185">
        <v>1.2911819691208299</v>
      </c>
      <c r="BN94" s="185">
        <v>83.128208633573607</v>
      </c>
      <c r="BO94" s="185">
        <v>1</v>
      </c>
      <c r="BP94" s="185">
        <v>1860.0423799410501</v>
      </c>
      <c r="BQ94" s="185">
        <v>1</v>
      </c>
      <c r="BR94" s="185">
        <v>1.524</v>
      </c>
    </row>
    <row r="95" spans="1:70">
      <c r="A95" s="20" t="s">
        <v>3190</v>
      </c>
      <c r="B95" s="185">
        <v>11031611.6690694</v>
      </c>
      <c r="C95" s="185">
        <v>591.37191402897201</v>
      </c>
      <c r="D95" s="185">
        <v>62.853884466715002</v>
      </c>
      <c r="E95" s="185">
        <v>671.27615393917495</v>
      </c>
      <c r="F95" s="185">
        <v>2705429.1964665302</v>
      </c>
      <c r="G95" s="185">
        <v>1451567.41111024</v>
      </c>
      <c r="H95" s="185">
        <v>2.0660301064149199E-5</v>
      </c>
      <c r="I95" s="185">
        <v>7.8980747365524196E-5</v>
      </c>
      <c r="J95" s="185">
        <v>0.52302679229955096</v>
      </c>
      <c r="K95" s="185">
        <v>6458.99604510671</v>
      </c>
      <c r="L95" s="185">
        <v>1.01606288017648E-2</v>
      </c>
      <c r="M95" s="185">
        <v>94</v>
      </c>
      <c r="N95" s="185">
        <v>2034.3448484929399</v>
      </c>
      <c r="O95" s="22">
        <v>6.8620353649299505E-5</v>
      </c>
      <c r="P95" s="22">
        <v>2.93650948516345E-2</v>
      </c>
      <c r="Q95" s="22">
        <v>9.3472E-3</v>
      </c>
      <c r="R95" s="185">
        <v>1.524</v>
      </c>
      <c r="S95" s="23">
        <v>451398.55546875001</v>
      </c>
      <c r="T95" s="185">
        <v>563.22085425488206</v>
      </c>
      <c r="U95" s="186">
        <v>585.625289234104</v>
      </c>
      <c r="V95" s="185">
        <v>0.03</v>
      </c>
      <c r="W95" s="22">
        <v>240760.29668128499</v>
      </c>
      <c r="X95" s="185">
        <v>2.9455365014964E-2</v>
      </c>
      <c r="Y95" s="185">
        <v>5.8266347618927004</v>
      </c>
      <c r="Z95" s="185">
        <v>5.8266347737278803</v>
      </c>
      <c r="AA95" s="185">
        <v>-1.18351852762544E-8</v>
      </c>
      <c r="AB95" s="185">
        <v>5.37130090298092E-5</v>
      </c>
      <c r="AC95" s="185">
        <v>602.19725747098698</v>
      </c>
      <c r="AD95" s="185">
        <v>7304.5267714927304</v>
      </c>
      <c r="AE95" s="185">
        <v>585.625289234104</v>
      </c>
      <c r="AF95" s="25">
        <v>0</v>
      </c>
      <c r="AG95" s="185">
        <v>5.3734838739493302E-5</v>
      </c>
      <c r="AH95" s="185">
        <v>22.699816640976199</v>
      </c>
      <c r="AI95" s="185">
        <v>0.18389103818348901</v>
      </c>
      <c r="AJ95" s="185">
        <v>83.983988388923706</v>
      </c>
      <c r="AK95" s="185">
        <v>0.66391238979575995</v>
      </c>
      <c r="AL95" s="185">
        <v>0.97535411643181102</v>
      </c>
      <c r="AM95" s="185">
        <v>591.371914003798</v>
      </c>
      <c r="AN95" s="185">
        <v>2.5174017537210599E-8</v>
      </c>
      <c r="AO95" s="185">
        <v>2.18297096841286E-8</v>
      </c>
      <c r="AP95" s="185">
        <v>3.0114546114637499</v>
      </c>
      <c r="AQ95" s="185">
        <v>1.2248628476811501E-4</v>
      </c>
      <c r="AR95" s="185">
        <v>2.6878334224588698E-5</v>
      </c>
      <c r="AS95" s="185">
        <v>42.009053388530802</v>
      </c>
      <c r="AT95" s="185">
        <v>14.844712879810301</v>
      </c>
      <c r="AU95" s="185">
        <v>2.7298096630041302</v>
      </c>
      <c r="AV95" s="185">
        <v>0.28164494845962601</v>
      </c>
      <c r="AW95" s="185">
        <v>2.7431118692853401E-2</v>
      </c>
      <c r="AX95" s="185">
        <v>0.28164493660667</v>
      </c>
      <c r="AY95" s="185">
        <v>1.18529564496761E-8</v>
      </c>
      <c r="AZ95" s="185">
        <v>1253861.7853562899</v>
      </c>
      <c r="BA95" s="185">
        <v>4.0673462021258601E-5</v>
      </c>
      <c r="BB95" s="23">
        <v>451739.12483486498</v>
      </c>
      <c r="BC95" s="23">
        <v>340.56936611537799</v>
      </c>
      <c r="BD95" s="67">
        <v>7.5447597691516197E-2</v>
      </c>
      <c r="BE95" s="23">
        <v>1385496.2552316899</v>
      </c>
      <c r="BF95" s="185">
        <v>0.32604860758669002</v>
      </c>
      <c r="BG95" s="185">
        <v>1</v>
      </c>
      <c r="BH95" s="185">
        <v>0.224</v>
      </c>
      <c r="BI95" s="185">
        <v>4.5999999999999999E-2</v>
      </c>
      <c r="BJ95" s="185">
        <v>5625</v>
      </c>
      <c r="BK95" s="185">
        <v>1</v>
      </c>
      <c r="BL95" s="185">
        <v>28.1510597740895</v>
      </c>
      <c r="BM95" s="185">
        <v>0.451739124834865</v>
      </c>
      <c r="BN95" s="185">
        <v>28.1510597740895</v>
      </c>
      <c r="BO95" s="185">
        <v>1</v>
      </c>
      <c r="BP95" s="185">
        <v>140.39738447720001</v>
      </c>
      <c r="BQ95" s="185">
        <v>1</v>
      </c>
      <c r="BR95" s="185">
        <v>1.524</v>
      </c>
    </row>
    <row r="96" spans="1:70">
      <c r="A96" s="20" t="s">
        <v>3191</v>
      </c>
      <c r="B96" s="185">
        <v>11031611.6690694</v>
      </c>
      <c r="C96" s="185">
        <v>591.37191402897201</v>
      </c>
      <c r="D96" s="185">
        <v>62.853884466715002</v>
      </c>
      <c r="E96" s="185">
        <v>671.27615393917495</v>
      </c>
      <c r="F96" s="185">
        <v>2705429.1964665302</v>
      </c>
      <c r="G96" s="185">
        <v>1451567.41111024</v>
      </c>
      <c r="H96" s="185">
        <v>2.0660301064149199E-5</v>
      </c>
      <c r="I96" s="185">
        <v>7.8980747365524196E-5</v>
      </c>
      <c r="J96" s="185">
        <v>0.52302679229955096</v>
      </c>
      <c r="K96" s="185">
        <v>6458.99604510671</v>
      </c>
      <c r="L96" s="185">
        <v>1.01606288017648E-2</v>
      </c>
      <c r="M96" s="185">
        <v>95</v>
      </c>
      <c r="N96" s="185">
        <v>2034.3448484929399</v>
      </c>
      <c r="O96" s="22">
        <v>6.8620353649299505E-5</v>
      </c>
      <c r="P96" s="22">
        <v>2.93650948516345E-2</v>
      </c>
      <c r="Q96" s="22">
        <v>9.3472E-3</v>
      </c>
      <c r="R96" s="185">
        <v>1.524</v>
      </c>
      <c r="S96" s="23">
        <v>2153254.4355937499</v>
      </c>
      <c r="T96" s="185">
        <v>451.67797883511702</v>
      </c>
      <c r="U96" s="186">
        <v>558.55126943722303</v>
      </c>
      <c r="V96" s="185">
        <v>0.03</v>
      </c>
      <c r="W96" s="22">
        <v>240760.29668128499</v>
      </c>
      <c r="X96" s="185">
        <v>2.9455365014964E-2</v>
      </c>
      <c r="Y96" s="185">
        <v>5.8266347618927004</v>
      </c>
      <c r="Z96" s="185">
        <v>5.8266347737278803</v>
      </c>
      <c r="AA96" s="185">
        <v>-1.18351852762544E-8</v>
      </c>
      <c r="AB96" s="185">
        <v>5.37130090298092E-5</v>
      </c>
      <c r="AC96" s="185">
        <v>653.24085099632498</v>
      </c>
      <c r="AD96" s="185">
        <v>7304.5267714927304</v>
      </c>
      <c r="AE96" s="185">
        <v>558.55126943722303</v>
      </c>
      <c r="AF96" s="25">
        <v>0</v>
      </c>
      <c r="AG96" s="185">
        <v>5.3817922994773903E-5</v>
      </c>
      <c r="AH96" s="185">
        <v>22.699816640976199</v>
      </c>
      <c r="AI96" s="185">
        <v>0.18389103818348901</v>
      </c>
      <c r="AJ96" s="185">
        <v>84.113843568439805</v>
      </c>
      <c r="AK96" s="185">
        <v>3.7934894324591899</v>
      </c>
      <c r="AL96" s="185">
        <v>0.97535411643181102</v>
      </c>
      <c r="AM96" s="185">
        <v>591.37191387782002</v>
      </c>
      <c r="AN96" s="185">
        <v>1.5115131191123499E-7</v>
      </c>
      <c r="AO96" s="185">
        <v>1.04913964964723E-7</v>
      </c>
      <c r="AP96" s="185">
        <v>3.0127521912218702</v>
      </c>
      <c r="AQ96" s="185">
        <v>1.2238079882888E-4</v>
      </c>
      <c r="AR96" s="185">
        <v>2.6961418479869299E-5</v>
      </c>
      <c r="AS96" s="185">
        <v>42.138908568047</v>
      </c>
      <c r="AT96" s="185">
        <v>14.8524287697484</v>
      </c>
      <c r="AU96" s="185">
        <v>2.7312285460153598</v>
      </c>
      <c r="AV96" s="185">
        <v>0.28152364520651102</v>
      </c>
      <c r="AW96" s="185">
        <v>2.7431118692853401E-2</v>
      </c>
      <c r="AX96" s="185">
        <v>0.28152363331136998</v>
      </c>
      <c r="AY96" s="185">
        <v>1.1895141316386999E-8</v>
      </c>
      <c r="AZ96" s="185">
        <v>1253861.7853562899</v>
      </c>
      <c r="BA96" s="185">
        <v>4.0620930983124299E-5</v>
      </c>
      <c r="BB96" s="23">
        <v>2173873.7275675898</v>
      </c>
      <c r="BC96" s="23">
        <v>20619.291973835301</v>
      </c>
      <c r="BD96" s="67">
        <v>0.95758734467204998</v>
      </c>
      <c r="BE96" s="23">
        <v>2603483.7419005302</v>
      </c>
      <c r="BF96" s="185">
        <v>0.83498648083766003</v>
      </c>
      <c r="BG96" s="185">
        <v>1</v>
      </c>
      <c r="BH96" s="185">
        <v>0.11600000000000001</v>
      </c>
      <c r="BI96" s="185">
        <v>4.5999999999999999E-2</v>
      </c>
      <c r="BJ96" s="185">
        <v>5625</v>
      </c>
      <c r="BK96" s="185">
        <v>1</v>
      </c>
      <c r="BL96" s="185">
        <v>139.693935193855</v>
      </c>
      <c r="BM96" s="185">
        <v>2.1738737275675901</v>
      </c>
      <c r="BN96" s="185">
        <v>139.693935193855</v>
      </c>
      <c r="BO96" s="185">
        <v>1</v>
      </c>
      <c r="BP96" s="185">
        <v>9938.8807144364691</v>
      </c>
      <c r="BQ96" s="185">
        <v>1</v>
      </c>
      <c r="BR96" s="185">
        <v>1.524</v>
      </c>
    </row>
    <row r="97" spans="1:70">
      <c r="A97" s="20" t="s">
        <v>3192</v>
      </c>
      <c r="B97" s="185">
        <v>11066085.455535199</v>
      </c>
      <c r="C97" s="185">
        <v>591.59844217507998</v>
      </c>
      <c r="D97" s="185">
        <v>63.116059220916597</v>
      </c>
      <c r="E97" s="185">
        <v>670.70218150320602</v>
      </c>
      <c r="F97" s="185">
        <v>2704704.39286354</v>
      </c>
      <c r="G97" s="185">
        <v>1452979.60391767</v>
      </c>
      <c r="H97" s="185">
        <v>2.06764711739806E-5</v>
      </c>
      <c r="I97" s="185">
        <v>7.8893761069449804E-5</v>
      </c>
      <c r="J97" s="185">
        <v>0.52262372288993397</v>
      </c>
      <c r="K97" s="185">
        <v>6471.9652427383999</v>
      </c>
      <c r="L97" s="185">
        <v>1.01117851422936E-2</v>
      </c>
      <c r="M97" s="185">
        <v>96</v>
      </c>
      <c r="N97" s="185">
        <v>2034.3448484929399</v>
      </c>
      <c r="O97" s="22">
        <v>6.8620353649299505E-5</v>
      </c>
      <c r="P97" s="22">
        <v>2.93650948516345E-2</v>
      </c>
      <c r="Q97" s="22">
        <v>9.3472E-3</v>
      </c>
      <c r="R97" s="185">
        <v>1.524</v>
      </c>
      <c r="S97" s="23">
        <v>451329.86321874999</v>
      </c>
      <c r="T97" s="185">
        <v>563.49230128878798</v>
      </c>
      <c r="U97" s="186">
        <v>585.848437332863</v>
      </c>
      <c r="V97" s="185">
        <v>0.03</v>
      </c>
      <c r="W97" s="22">
        <v>241025.752988174</v>
      </c>
      <c r="X97" s="185">
        <v>2.94183448568998E-2</v>
      </c>
      <c r="Y97" s="185">
        <v>5.8302997390222604</v>
      </c>
      <c r="Z97" s="185">
        <v>5.8302997498897398</v>
      </c>
      <c r="AA97" s="185">
        <v>-1.0867479360854301E-8</v>
      </c>
      <c r="AB97" s="185">
        <v>5.3476306437943699E-5</v>
      </c>
      <c r="AC97" s="185">
        <v>602.41986682774404</v>
      </c>
      <c r="AD97" s="185">
        <v>7307.9838090413796</v>
      </c>
      <c r="AE97" s="185">
        <v>585.84843735706102</v>
      </c>
      <c r="AF97" s="25">
        <v>2.4198470782721399E-8</v>
      </c>
      <c r="AG97" s="185">
        <v>5.3498126759829902E-5</v>
      </c>
      <c r="AH97" s="185">
        <v>22.690688603995799</v>
      </c>
      <c r="AI97" s="185">
        <v>0.18393271373060499</v>
      </c>
      <c r="AJ97" s="185">
        <v>83.6535955526533</v>
      </c>
      <c r="AK97" s="185">
        <v>0.66345757994855004</v>
      </c>
      <c r="AL97" s="185">
        <v>0.976989097790955</v>
      </c>
      <c r="AM97" s="185">
        <v>591.59844215339103</v>
      </c>
      <c r="AN97" s="185">
        <v>2.1688720153179E-8</v>
      </c>
      <c r="AO97" s="185">
        <v>2.1820321886230101E-8</v>
      </c>
      <c r="AP97" s="185">
        <v>3.0095433583736502</v>
      </c>
      <c r="AQ97" s="185">
        <v>1.21597711445486E-4</v>
      </c>
      <c r="AR97" s="185">
        <v>2.67599735408581E-5</v>
      </c>
      <c r="AS97" s="185">
        <v>41.843857704332102</v>
      </c>
      <c r="AT97" s="185">
        <v>14.8348625421319</v>
      </c>
      <c r="AU97" s="185">
        <v>2.7286165251948198</v>
      </c>
      <c r="AV97" s="185">
        <v>0.28092683317883299</v>
      </c>
      <c r="AW97" s="185">
        <v>2.73572971953456E-2</v>
      </c>
      <c r="AX97" s="185">
        <v>0.28092682152989901</v>
      </c>
      <c r="AY97" s="185">
        <v>1.16489334844871E-8</v>
      </c>
      <c r="AZ97" s="185">
        <v>1251724.78894587</v>
      </c>
      <c r="BA97" s="185">
        <v>4.04040404027264E-5</v>
      </c>
      <c r="BB97" s="23">
        <v>453393.12253326899</v>
      </c>
      <c r="BC97" s="23">
        <v>2063.2593145193</v>
      </c>
      <c r="BD97" s="67">
        <v>0.45715107345318201</v>
      </c>
      <c r="BE97" s="23">
        <v>1385496.2552316899</v>
      </c>
      <c r="BF97" s="185">
        <v>0.32724240200667298</v>
      </c>
      <c r="BG97" s="185">
        <v>1</v>
      </c>
      <c r="BH97" s="185">
        <v>0.224</v>
      </c>
      <c r="BI97" s="185">
        <v>4.5999999999999999E-2</v>
      </c>
      <c r="BJ97" s="185">
        <v>5625</v>
      </c>
      <c r="BK97" s="185">
        <v>1</v>
      </c>
      <c r="BL97" s="185">
        <v>28.1061408862919</v>
      </c>
      <c r="BM97" s="185">
        <v>0.45339312253326902</v>
      </c>
      <c r="BN97" s="185">
        <v>28.1061408862919</v>
      </c>
      <c r="BO97" s="185">
        <v>1</v>
      </c>
      <c r="BP97" s="185">
        <v>141.463884616738</v>
      </c>
      <c r="BQ97" s="185">
        <v>1</v>
      </c>
      <c r="BR97" s="185">
        <v>1.524</v>
      </c>
    </row>
    <row r="98" spans="1:70">
      <c r="A98" s="20" t="s">
        <v>3193</v>
      </c>
      <c r="B98" s="185">
        <v>11066085.455535199</v>
      </c>
      <c r="C98" s="185">
        <v>591.59844217507998</v>
      </c>
      <c r="D98" s="185">
        <v>63.116059220916597</v>
      </c>
      <c r="E98" s="185">
        <v>670.70218150320602</v>
      </c>
      <c r="F98" s="185">
        <v>2704704.39286354</v>
      </c>
      <c r="G98" s="185">
        <v>1452979.60391767</v>
      </c>
      <c r="H98" s="185">
        <v>2.06764711739806E-5</v>
      </c>
      <c r="I98" s="185">
        <v>7.8893761069449804E-5</v>
      </c>
      <c r="J98" s="185">
        <v>0.52262372288993397</v>
      </c>
      <c r="K98" s="185">
        <v>6471.9652427383999</v>
      </c>
      <c r="L98" s="185">
        <v>1.01117851422936E-2</v>
      </c>
      <c r="M98" s="185">
        <v>97</v>
      </c>
      <c r="N98" s="185">
        <v>2034.3448484929399</v>
      </c>
      <c r="O98" s="22">
        <v>6.8620353649299505E-5</v>
      </c>
      <c r="P98" s="22">
        <v>2.93650948516345E-2</v>
      </c>
      <c r="Q98" s="22">
        <v>9.3472E-3</v>
      </c>
      <c r="R98" s="185">
        <v>1.524</v>
      </c>
      <c r="S98" s="23">
        <v>2154258.5570312501</v>
      </c>
      <c r="T98" s="185">
        <v>452.00279575601002</v>
      </c>
      <c r="U98" s="186">
        <v>558.71166060185396</v>
      </c>
      <c r="V98" s="185">
        <v>0.03</v>
      </c>
      <c r="W98" s="22">
        <v>241025.752988174</v>
      </c>
      <c r="X98" s="185">
        <v>2.94183448568998E-2</v>
      </c>
      <c r="Y98" s="185">
        <v>5.8302997390222604</v>
      </c>
      <c r="Z98" s="185">
        <v>5.8302997498897398</v>
      </c>
      <c r="AA98" s="185">
        <v>-1.0867479360854301E-8</v>
      </c>
      <c r="AB98" s="185">
        <v>5.3476306437943699E-5</v>
      </c>
      <c r="AC98" s="185">
        <v>653.53298473016002</v>
      </c>
      <c r="AD98" s="185">
        <v>7307.9838090413796</v>
      </c>
      <c r="AE98" s="185">
        <v>558.71166060185396</v>
      </c>
      <c r="AF98" s="25">
        <v>0</v>
      </c>
      <c r="AG98" s="185">
        <v>5.3580538550913797E-5</v>
      </c>
      <c r="AH98" s="185">
        <v>22.690688603995799</v>
      </c>
      <c r="AI98" s="185">
        <v>0.18393271373060499</v>
      </c>
      <c r="AJ98" s="185">
        <v>83.782460674810906</v>
      </c>
      <c r="AK98" s="185">
        <v>3.79628844602572</v>
      </c>
      <c r="AL98" s="185">
        <v>0.976989097790955</v>
      </c>
      <c r="AM98" s="185">
        <v>591.59844204424098</v>
      </c>
      <c r="AN98" s="185">
        <v>1.3083854355500101E-7</v>
      </c>
      <c r="AO98" s="185">
        <v>1.04232112970179E-7</v>
      </c>
      <c r="AP98" s="185">
        <v>3.01083664075774</v>
      </c>
      <c r="AQ98" s="185">
        <v>1.21493271104178E-4</v>
      </c>
      <c r="AR98" s="185">
        <v>2.6842385331942002E-5</v>
      </c>
      <c r="AS98" s="185">
        <v>41.972722826489701</v>
      </c>
      <c r="AT98" s="185">
        <v>14.8425498769575</v>
      </c>
      <c r="AU98" s="185">
        <v>2.7300304775506401</v>
      </c>
      <c r="AV98" s="185">
        <v>0.280806163207104</v>
      </c>
      <c r="AW98" s="185">
        <v>2.73572971953456E-2</v>
      </c>
      <c r="AX98" s="185">
        <v>0.28080615151260702</v>
      </c>
      <c r="AY98" s="185">
        <v>1.16944974259958E-8</v>
      </c>
      <c r="AZ98" s="185">
        <v>1251724.78894587</v>
      </c>
      <c r="BA98" s="185">
        <v>4.0351997002933202E-5</v>
      </c>
      <c r="BB98" s="23">
        <v>2168578.1671704999</v>
      </c>
      <c r="BC98" s="23">
        <v>14319.610139254501</v>
      </c>
      <c r="BD98" s="67">
        <v>0.66471176788491504</v>
      </c>
      <c r="BE98" s="23">
        <v>2603483.7419005302</v>
      </c>
      <c r="BF98" s="185">
        <v>0.83295245223519399</v>
      </c>
      <c r="BG98" s="185">
        <v>1</v>
      </c>
      <c r="BH98" s="185">
        <v>0.11600000000000001</v>
      </c>
      <c r="BI98" s="185">
        <v>4.5999999999999999E-2</v>
      </c>
      <c r="BJ98" s="185">
        <v>5625</v>
      </c>
      <c r="BK98" s="185">
        <v>1</v>
      </c>
      <c r="BL98" s="185">
        <v>139.59564641906999</v>
      </c>
      <c r="BM98" s="185">
        <v>2.1685781671704998</v>
      </c>
      <c r="BN98" s="185">
        <v>139.59564641906999</v>
      </c>
      <c r="BO98" s="185">
        <v>1</v>
      </c>
      <c r="BP98" s="185">
        <v>9919.2927856323804</v>
      </c>
      <c r="BQ98" s="185">
        <v>1</v>
      </c>
      <c r="BR98" s="185">
        <v>1.524</v>
      </c>
    </row>
    <row r="99" spans="1:70">
      <c r="A99" s="20" t="s">
        <v>3194</v>
      </c>
      <c r="B99" s="185">
        <v>11100559.2420011</v>
      </c>
      <c r="C99" s="185">
        <v>591.82497032118897</v>
      </c>
      <c r="D99" s="185">
        <v>63.378233975119002</v>
      </c>
      <c r="E99" s="185">
        <v>670.12820906723402</v>
      </c>
      <c r="F99" s="185">
        <v>2703979.5892605502</v>
      </c>
      <c r="G99" s="185">
        <v>1454391.7967250999</v>
      </c>
      <c r="H99" s="185">
        <v>2.0692641283812099E-5</v>
      </c>
      <c r="I99" s="185">
        <v>7.8806774773375099E-5</v>
      </c>
      <c r="J99" s="185">
        <v>0.52222065348031699</v>
      </c>
      <c r="K99" s="185">
        <v>6484.9344403701298</v>
      </c>
      <c r="L99" s="185">
        <v>1.00629414828223E-2</v>
      </c>
      <c r="M99" s="185">
        <v>98</v>
      </c>
      <c r="N99" s="185">
        <v>2034.3448484929399</v>
      </c>
      <c r="O99" s="22">
        <v>6.8620353649299505E-5</v>
      </c>
      <c r="P99" s="22">
        <v>2.93650948516345E-2</v>
      </c>
      <c r="Q99" s="22">
        <v>9.3472E-3</v>
      </c>
      <c r="R99" s="185">
        <v>1.524</v>
      </c>
      <c r="S99" s="23">
        <v>1326521.77734375</v>
      </c>
      <c r="T99" s="185">
        <v>507.23595773091199</v>
      </c>
      <c r="U99" s="186">
        <v>572.81236868600297</v>
      </c>
      <c r="V99" s="185">
        <v>0.03</v>
      </c>
      <c r="W99" s="22">
        <v>241291.795312217</v>
      </c>
      <c r="X99" s="185">
        <v>2.93812388502834E-2</v>
      </c>
      <c r="Y99" s="185">
        <v>5.8339801638063502</v>
      </c>
      <c r="Z99" s="185">
        <v>5.8339801737503301</v>
      </c>
      <c r="AA99" s="185">
        <v>-9.9439816381163804E-9</v>
      </c>
      <c r="AB99" s="185">
        <v>5.3239605589866302E-5</v>
      </c>
      <c r="AC99" s="185">
        <v>627.58430642792405</v>
      </c>
      <c r="AD99" s="185">
        <v>7311.4349003299303</v>
      </c>
      <c r="AE99" s="185">
        <v>572.812368961846</v>
      </c>
      <c r="AF99" s="25">
        <v>2.7584303552430398E-7</v>
      </c>
      <c r="AG99" s="185">
        <v>5.33025977823904E-5</v>
      </c>
      <c r="AH99" s="185">
        <v>22.681478657845702</v>
      </c>
      <c r="AI99" s="185">
        <v>0.18397411901316399</v>
      </c>
      <c r="AJ99" s="185">
        <v>83.387211936070301</v>
      </c>
      <c r="AK99" s="185">
        <v>2.1914344414628202</v>
      </c>
      <c r="AL99" s="185">
        <v>0.9786222824709</v>
      </c>
      <c r="AM99" s="185">
        <v>591.82497025833698</v>
      </c>
      <c r="AN99" s="185">
        <v>6.2851427173882297E-8</v>
      </c>
      <c r="AO99" s="185">
        <v>6.2992192524084399E-8</v>
      </c>
      <c r="AP99" s="185">
        <v>3.0082709524647</v>
      </c>
      <c r="AQ99" s="185">
        <v>1.20663749015276E-4</v>
      </c>
      <c r="AR99" s="185">
        <v>2.6682794987457202E-5</v>
      </c>
      <c r="AS99" s="185">
        <v>41.7428788320873</v>
      </c>
      <c r="AT99" s="185">
        <v>14.8288221746314</v>
      </c>
      <c r="AU99" s="185">
        <v>2.7281194955806898</v>
      </c>
      <c r="AV99" s="185">
        <v>0.28015145688401499</v>
      </c>
      <c r="AW99" s="185">
        <v>2.7283433171066199E-2</v>
      </c>
      <c r="AX99" s="185">
        <v>0.28015144541717302</v>
      </c>
      <c r="AY99" s="185">
        <v>1.14668425865716E-8</v>
      </c>
      <c r="AZ99" s="185">
        <v>1249587.7925354501</v>
      </c>
      <c r="BA99" s="185">
        <v>4.0110665203350398E-5</v>
      </c>
      <c r="BB99" s="23">
        <v>1315078.0655078101</v>
      </c>
      <c r="BC99" s="23">
        <v>-11443.711835935001</v>
      </c>
      <c r="BD99" s="67">
        <v>-0.86268556094496196</v>
      </c>
      <c r="BE99" s="23">
        <v>1988969.46476225</v>
      </c>
      <c r="BF99" s="185">
        <v>0.66118564855142803</v>
      </c>
      <c r="BG99" s="185">
        <v>1</v>
      </c>
      <c r="BH99" s="185">
        <v>0.156</v>
      </c>
      <c r="BI99" s="185">
        <v>4.5999999999999999E-2</v>
      </c>
      <c r="BJ99" s="185">
        <v>5625</v>
      </c>
      <c r="BK99" s="185">
        <v>1</v>
      </c>
      <c r="BL99" s="185">
        <v>84.589012590276894</v>
      </c>
      <c r="BM99" s="185">
        <v>1.31507806550781</v>
      </c>
      <c r="BN99" s="185">
        <v>84.589012590276894</v>
      </c>
      <c r="BO99" s="185">
        <v>1</v>
      </c>
      <c r="BP99" s="185">
        <v>1988.18004377587</v>
      </c>
      <c r="BQ99" s="185">
        <v>1</v>
      </c>
      <c r="BR99" s="185">
        <v>1.524</v>
      </c>
    </row>
    <row r="100" spans="1:70">
      <c r="A100" s="20" t="s">
        <v>3195</v>
      </c>
      <c r="B100" s="185">
        <v>10962664.096137701</v>
      </c>
      <c r="C100" s="185">
        <v>590.91885773675403</v>
      </c>
      <c r="D100" s="185">
        <v>62.329534958311001</v>
      </c>
      <c r="E100" s="185">
        <v>672.42409881111701</v>
      </c>
      <c r="F100" s="185">
        <v>2706878.8036725</v>
      </c>
      <c r="G100" s="185">
        <v>1448743.0254953799</v>
      </c>
      <c r="H100" s="185">
        <v>2.0627960844486401E-5</v>
      </c>
      <c r="I100" s="185">
        <v>7.9154719957673402E-5</v>
      </c>
      <c r="J100" s="185">
        <v>0.52383293111878604</v>
      </c>
      <c r="K100" s="185">
        <v>6433.0576498432902</v>
      </c>
      <c r="L100" s="185">
        <v>1.0258316120707199E-2</v>
      </c>
      <c r="M100" s="185">
        <v>99</v>
      </c>
      <c r="N100" s="185">
        <v>4068.6896969858799</v>
      </c>
      <c r="O100" s="22">
        <v>6.8620353649299505E-5</v>
      </c>
      <c r="P100" s="22">
        <v>2.93650948516345E-2</v>
      </c>
      <c r="Q100" s="22">
        <v>9.3472E-3</v>
      </c>
      <c r="R100" s="185">
        <v>1.524</v>
      </c>
      <c r="S100" s="23">
        <v>2321258.04296875</v>
      </c>
      <c r="T100" s="185">
        <v>507.70933491723503</v>
      </c>
      <c r="U100" s="186">
        <v>565.547543356608</v>
      </c>
      <c r="V100" s="185">
        <v>0.03</v>
      </c>
      <c r="W100" s="22">
        <v>480462.26878198498</v>
      </c>
      <c r="X100" s="185">
        <v>2.2025520592233502E-2</v>
      </c>
      <c r="Y100" s="185">
        <v>6.7380915735687399</v>
      </c>
      <c r="Z100" s="185">
        <v>6.7380916019165999</v>
      </c>
      <c r="AA100" s="185">
        <v>-2.8347860059341201E-8</v>
      </c>
      <c r="AB100" s="185">
        <v>1.8161648258494202E-5</v>
      </c>
      <c r="AC100" s="185">
        <v>624.24978069358497</v>
      </c>
      <c r="AD100" s="185">
        <v>12605.1317591428</v>
      </c>
      <c r="AE100" s="185">
        <v>565.54754359910601</v>
      </c>
      <c r="AF100" s="25">
        <v>2.4249777652585202E-7</v>
      </c>
      <c r="AG100" s="185">
        <v>1.81971544594288E-5</v>
      </c>
      <c r="AH100" s="185">
        <v>67.780077940289701</v>
      </c>
      <c r="AI100" s="185">
        <v>0.31748952211616899</v>
      </c>
      <c r="AJ100" s="185">
        <v>49.079409791718099</v>
      </c>
      <c r="AK100" s="185">
        <v>2.2321682627030199</v>
      </c>
      <c r="AL100" s="185">
        <v>0.972078780265621</v>
      </c>
      <c r="AM100" s="185">
        <v>590.91885773530896</v>
      </c>
      <c r="AN100" s="185">
        <v>1.4447323337663E-9</v>
      </c>
      <c r="AO100" s="185">
        <v>3.55062009346428E-8</v>
      </c>
      <c r="AP100" s="185">
        <v>4.4466260218320999</v>
      </c>
      <c r="AQ100" s="185">
        <v>5.7147774523518597E-5</v>
      </c>
      <c r="AR100" s="185">
        <v>9.1163303301817402E-6</v>
      </c>
      <c r="AS100" s="185">
        <v>24.587586650935201</v>
      </c>
      <c r="AT100" s="185">
        <v>12.961208539477299</v>
      </c>
      <c r="AU100" s="185">
        <v>4.1150479052466498</v>
      </c>
      <c r="AV100" s="185">
        <v>0.331578116585454</v>
      </c>
      <c r="AW100" s="185">
        <v>9.2435240960315607E-3</v>
      </c>
      <c r="AX100" s="185">
        <v>0.33157810941410798</v>
      </c>
      <c r="AY100" s="185">
        <v>7.1713453508870398E-9</v>
      </c>
      <c r="AZ100" s="185">
        <v>1258135.77817712</v>
      </c>
      <c r="BA100" s="185">
        <v>1.2851940829503899E-5</v>
      </c>
      <c r="BB100" s="23">
        <v>2337255.93600797</v>
      </c>
      <c r="BC100" s="23">
        <v>15997.8930392209</v>
      </c>
      <c r="BD100" s="67">
        <v>0.68919063469396102</v>
      </c>
      <c r="BE100" s="23">
        <v>3141972.3820827999</v>
      </c>
      <c r="BF100" s="185">
        <v>0.743881756993234</v>
      </c>
      <c r="BG100" s="185">
        <v>1</v>
      </c>
      <c r="BH100" s="185">
        <v>5.3999999999999999E-2</v>
      </c>
      <c r="BI100" s="185">
        <v>4.5999999999999999E-2</v>
      </c>
      <c r="BJ100" s="185">
        <v>5625</v>
      </c>
      <c r="BK100" s="185">
        <v>1</v>
      </c>
      <c r="BL100" s="185">
        <v>83.209522819519094</v>
      </c>
      <c r="BM100" s="185">
        <v>2.3372559360079701</v>
      </c>
      <c r="BN100" s="185">
        <v>83.209522819519094</v>
      </c>
      <c r="BO100" s="185">
        <v>1</v>
      </c>
      <c r="BP100" s="185">
        <v>1867.0628622905399</v>
      </c>
      <c r="BQ100" s="185">
        <v>1</v>
      </c>
      <c r="BR100" s="185">
        <v>1.524</v>
      </c>
    </row>
    <row r="101" spans="1:70">
      <c r="A101" s="20" t="s">
        <v>3196</v>
      </c>
      <c r="B101" s="185">
        <v>11066085.455535199</v>
      </c>
      <c r="C101" s="185">
        <v>591.59844217507998</v>
      </c>
      <c r="D101" s="185">
        <v>63.116059220916597</v>
      </c>
      <c r="E101" s="185">
        <v>670.70218150320602</v>
      </c>
      <c r="F101" s="185">
        <v>2704704.39286354</v>
      </c>
      <c r="G101" s="185">
        <v>1452979.60391767</v>
      </c>
      <c r="H101" s="185">
        <v>2.06764711739806E-5</v>
      </c>
      <c r="I101" s="185">
        <v>7.8893761069449804E-5</v>
      </c>
      <c r="J101" s="185">
        <v>0.52262372288993397</v>
      </c>
      <c r="K101" s="185">
        <v>6471.9652427383999</v>
      </c>
      <c r="L101" s="185">
        <v>1.01117851422936E-2</v>
      </c>
      <c r="M101" s="185">
        <v>100</v>
      </c>
      <c r="N101" s="185">
        <v>4068.6896969858799</v>
      </c>
      <c r="O101" s="22">
        <v>6.8620353649299505E-5</v>
      </c>
      <c r="P101" s="22">
        <v>2.93650948516345E-2</v>
      </c>
      <c r="Q101" s="22">
        <v>9.3472E-3</v>
      </c>
      <c r="R101" s="185">
        <v>1.524</v>
      </c>
      <c r="S101" s="23">
        <v>814219.75390625</v>
      </c>
      <c r="T101" s="185">
        <v>563.49230128878798</v>
      </c>
      <c r="U101" s="186">
        <v>583.65804819758296</v>
      </c>
      <c r="V101" s="185">
        <v>0.03</v>
      </c>
      <c r="W101" s="22">
        <v>482051.50597634801</v>
      </c>
      <c r="X101" s="185">
        <v>2.19536601587824E-2</v>
      </c>
      <c r="Y101" s="185">
        <v>6.7491103875770904</v>
      </c>
      <c r="Z101" s="185">
        <v>6.7491104089474598</v>
      </c>
      <c r="AA101" s="185">
        <v>-2.1370364144956999E-8</v>
      </c>
      <c r="AB101" s="185">
        <v>1.7914830751301099E-5</v>
      </c>
      <c r="AC101" s="185">
        <v>602.00428867084202</v>
      </c>
      <c r="AD101" s="185">
        <v>12626.1784584409</v>
      </c>
      <c r="AE101" s="185">
        <v>583.65804819758296</v>
      </c>
      <c r="AF101" s="25">
        <v>0</v>
      </c>
      <c r="AG101" s="185">
        <v>1.7927129864331101E-5</v>
      </c>
      <c r="AH101" s="185">
        <v>67.732385190806497</v>
      </c>
      <c r="AI101" s="185">
        <v>0.31778494980171201</v>
      </c>
      <c r="AJ101" s="185">
        <v>48.431860003999098</v>
      </c>
      <c r="AK101" s="185">
        <v>0.69630713858187598</v>
      </c>
      <c r="AL101" s="185">
        <v>0.976989097790955</v>
      </c>
      <c r="AM101" s="185">
        <v>591.59844217037596</v>
      </c>
      <c r="AN101" s="185">
        <v>4.7043613449204697E-9</v>
      </c>
      <c r="AO101" s="185">
        <v>1.2299113029984499E-8</v>
      </c>
      <c r="AP101" s="185">
        <v>4.4258123043440101</v>
      </c>
      <c r="AQ101" s="185">
        <v>5.6226445162387198E-5</v>
      </c>
      <c r="AR101" s="185">
        <v>8.9697144886805392E-6</v>
      </c>
      <c r="AS101" s="185">
        <v>24.232543618483302</v>
      </c>
      <c r="AT101" s="185">
        <v>12.888482536911599</v>
      </c>
      <c r="AU101" s="185">
        <v>4.0957657760127004</v>
      </c>
      <c r="AV101" s="185">
        <v>0.33004652833131098</v>
      </c>
      <c r="AW101" s="185">
        <v>9.1648317117113895E-3</v>
      </c>
      <c r="AX101" s="185">
        <v>0.33004652544413998</v>
      </c>
      <c r="AY101" s="185">
        <v>2.8871704471633601E-9</v>
      </c>
      <c r="AZ101" s="185">
        <v>1251724.78894587</v>
      </c>
      <c r="BA101" s="185">
        <v>1.27042091475954E-5</v>
      </c>
      <c r="BB101" s="23">
        <v>812764.50671567605</v>
      </c>
      <c r="BC101" s="23">
        <v>-1455.2471905744201</v>
      </c>
      <c r="BD101" s="67">
        <v>-0.17872904502658099</v>
      </c>
      <c r="BE101" s="23">
        <v>1832501.76380712</v>
      </c>
      <c r="BF101" s="185">
        <v>0.44352727117004997</v>
      </c>
      <c r="BG101" s="185">
        <v>1</v>
      </c>
      <c r="BH101" s="185">
        <v>0.104</v>
      </c>
      <c r="BI101" s="185">
        <v>4.5999999999999999E-2</v>
      </c>
      <c r="BJ101" s="185">
        <v>5625</v>
      </c>
      <c r="BK101" s="185">
        <v>1</v>
      </c>
      <c r="BL101" s="185">
        <v>28.1061408862919</v>
      </c>
      <c r="BM101" s="185">
        <v>0.81276450671567602</v>
      </c>
      <c r="BN101" s="185">
        <v>28.1061408862919</v>
      </c>
      <c r="BO101" s="185">
        <v>1</v>
      </c>
      <c r="BP101" s="185">
        <v>141.463884616738</v>
      </c>
      <c r="BQ101" s="185">
        <v>1</v>
      </c>
      <c r="BR101" s="185">
        <v>1.524</v>
      </c>
    </row>
    <row r="102" spans="1:70">
      <c r="A102" s="20" t="s">
        <v>3197</v>
      </c>
      <c r="B102" s="185">
        <v>11066085.455535199</v>
      </c>
      <c r="C102" s="185">
        <v>591.59844217507998</v>
      </c>
      <c r="D102" s="185">
        <v>63.116059220916597</v>
      </c>
      <c r="E102" s="185">
        <v>670.70218150320602</v>
      </c>
      <c r="F102" s="185">
        <v>2704704.39286354</v>
      </c>
      <c r="G102" s="185">
        <v>1452979.60391767</v>
      </c>
      <c r="H102" s="185">
        <v>2.06764711739806E-5</v>
      </c>
      <c r="I102" s="185">
        <v>7.8893761069449804E-5</v>
      </c>
      <c r="J102" s="185">
        <v>0.52262372288993397</v>
      </c>
      <c r="K102" s="185">
        <v>6471.9652427383999</v>
      </c>
      <c r="L102" s="185">
        <v>1.01117851422936E-2</v>
      </c>
      <c r="M102" s="185">
        <v>101</v>
      </c>
      <c r="N102" s="185">
        <v>4068.6896969858799</v>
      </c>
      <c r="O102" s="22">
        <v>6.8620353649299505E-5</v>
      </c>
      <c r="P102" s="22">
        <v>2.93650948516345E-2</v>
      </c>
      <c r="Q102" s="22">
        <v>9.3472E-3</v>
      </c>
      <c r="R102" s="185">
        <v>1.524</v>
      </c>
      <c r="S102" s="23">
        <v>2338283.68359375</v>
      </c>
      <c r="T102" s="185">
        <v>508.03105271669699</v>
      </c>
      <c r="U102" s="186">
        <v>565.94322782433596</v>
      </c>
      <c r="V102" s="185">
        <v>0.03</v>
      </c>
      <c r="W102" s="22">
        <v>482051.50597634801</v>
      </c>
      <c r="X102" s="185">
        <v>2.19536601587824E-2</v>
      </c>
      <c r="Y102" s="185">
        <v>6.7491103875770904</v>
      </c>
      <c r="Z102" s="185">
        <v>6.7491104089474598</v>
      </c>
      <c r="AA102" s="185">
        <v>-2.1370364144956999E-8</v>
      </c>
      <c r="AB102" s="185">
        <v>1.7914830751301099E-5</v>
      </c>
      <c r="AC102" s="185">
        <v>625.23613909343101</v>
      </c>
      <c r="AD102" s="185">
        <v>12626.1784584409</v>
      </c>
      <c r="AE102" s="185">
        <v>565.94322782433596</v>
      </c>
      <c r="AF102" s="25">
        <v>0</v>
      </c>
      <c r="AG102" s="185">
        <v>1.79501309759705E-5</v>
      </c>
      <c r="AH102" s="185">
        <v>67.732385190806497</v>
      </c>
      <c r="AI102" s="185">
        <v>0.31778494980171201</v>
      </c>
      <c r="AJ102" s="185">
        <v>48.493999712211497</v>
      </c>
      <c r="AK102" s="185">
        <v>2.2503835292113301</v>
      </c>
      <c r="AL102" s="185">
        <v>0.976989097790955</v>
      </c>
      <c r="AM102" s="185">
        <v>591.59844215929297</v>
      </c>
      <c r="AN102" s="185">
        <v>1.57873500938877E-8</v>
      </c>
      <c r="AO102" s="185">
        <v>3.53002246693494E-8</v>
      </c>
      <c r="AP102" s="185">
        <v>4.4295994078993699</v>
      </c>
      <c r="AQ102" s="185">
        <v>5.6130344216991898E-5</v>
      </c>
      <c r="AR102" s="185">
        <v>8.9927156003199093E-6</v>
      </c>
      <c r="AS102" s="185">
        <v>24.294683326695701</v>
      </c>
      <c r="AT102" s="185">
        <v>12.901287666338501</v>
      </c>
      <c r="AU102" s="185">
        <v>4.0998350534248296</v>
      </c>
      <c r="AV102" s="185">
        <v>0.329764354474545</v>
      </c>
      <c r="AW102" s="185">
        <v>9.1648317117113895E-3</v>
      </c>
      <c r="AX102" s="185">
        <v>0.32976435086020001</v>
      </c>
      <c r="AY102" s="185">
        <v>3.61434465689925E-9</v>
      </c>
      <c r="AZ102" s="185">
        <v>1251724.78894587</v>
      </c>
      <c r="BA102" s="185">
        <v>1.2671652456177799E-5</v>
      </c>
      <c r="BB102" s="23">
        <v>2338744.5492774402</v>
      </c>
      <c r="BC102" s="23">
        <v>460.86568369204201</v>
      </c>
      <c r="BD102" s="67">
        <v>1.9709571038178299E-2</v>
      </c>
      <c r="BE102" s="23">
        <v>3154590.7450630502</v>
      </c>
      <c r="BF102" s="185">
        <v>0.74137811788663499</v>
      </c>
      <c r="BG102" s="185">
        <v>1</v>
      </c>
      <c r="BH102" s="185">
        <v>5.3999999999999999E-2</v>
      </c>
      <c r="BI102" s="185">
        <v>4.5999999999999999E-2</v>
      </c>
      <c r="BJ102" s="185">
        <v>5625</v>
      </c>
      <c r="BK102" s="185">
        <v>1</v>
      </c>
      <c r="BL102" s="185">
        <v>83.567389458382905</v>
      </c>
      <c r="BM102" s="185">
        <v>2.3387445492774401</v>
      </c>
      <c r="BN102" s="185">
        <v>83.567389458382905</v>
      </c>
      <c r="BO102" s="185">
        <v>1</v>
      </c>
      <c r="BP102" s="185">
        <v>1898.11742421841</v>
      </c>
      <c r="BQ102" s="185">
        <v>1</v>
      </c>
      <c r="BR102" s="185">
        <v>1.524</v>
      </c>
    </row>
    <row r="103" spans="1:70">
      <c r="A103" s="20" t="s">
        <v>3198</v>
      </c>
      <c r="B103" s="185">
        <v>11100559.2420011</v>
      </c>
      <c r="C103" s="185">
        <v>591.82497032118897</v>
      </c>
      <c r="D103" s="185">
        <v>63.378233975119002</v>
      </c>
      <c r="E103" s="185">
        <v>670.12820906723402</v>
      </c>
      <c r="F103" s="185">
        <v>2703979.5892605502</v>
      </c>
      <c r="G103" s="185">
        <v>1454391.7967250999</v>
      </c>
      <c r="H103" s="185">
        <v>2.0692641283812099E-5</v>
      </c>
      <c r="I103" s="185">
        <v>7.8806774773375099E-5</v>
      </c>
      <c r="J103" s="185">
        <v>0.52222065348031699</v>
      </c>
      <c r="K103" s="185">
        <v>6484.9344403701298</v>
      </c>
      <c r="L103" s="185">
        <v>1.00629414828223E-2</v>
      </c>
      <c r="M103" s="185">
        <v>102</v>
      </c>
      <c r="N103" s="185">
        <v>4068.6896969858799</v>
      </c>
      <c r="O103" s="22">
        <v>6.8620353649299505E-5</v>
      </c>
      <c r="P103" s="22">
        <v>2.93650948516345E-2</v>
      </c>
      <c r="Q103" s="22">
        <v>9.3472E-3</v>
      </c>
      <c r="R103" s="185">
        <v>1.524</v>
      </c>
      <c r="S103" s="23">
        <v>829931.21953124995</v>
      </c>
      <c r="T103" s="185">
        <v>563.20065007780795</v>
      </c>
      <c r="U103" s="186">
        <v>583.71441458811296</v>
      </c>
      <c r="V103" s="185">
        <v>0.03</v>
      </c>
      <c r="W103" s="22">
        <v>482583.590624434</v>
      </c>
      <c r="X103" s="185">
        <v>2.19295914946466E-2</v>
      </c>
      <c r="Y103" s="185">
        <v>6.7528130904714203</v>
      </c>
      <c r="Z103" s="185">
        <v>6.7528131097325703</v>
      </c>
      <c r="AA103" s="185">
        <v>-1.9261148231919401E-8</v>
      </c>
      <c r="AB103" s="185">
        <v>1.7832588998666498E-5</v>
      </c>
      <c r="AC103" s="185">
        <v>602.44673908530501</v>
      </c>
      <c r="AD103" s="185">
        <v>12633.1843058634</v>
      </c>
      <c r="AE103" s="185">
        <v>583.71441461257996</v>
      </c>
      <c r="AF103" s="25">
        <v>2.4467226467095299E-8</v>
      </c>
      <c r="AG103" s="185">
        <v>1.7845233036161598E-5</v>
      </c>
      <c r="AH103" s="185">
        <v>67.716077459586799</v>
      </c>
      <c r="AI103" s="185">
        <v>0.31788273911831899</v>
      </c>
      <c r="AJ103" s="185">
        <v>48.237358337665199</v>
      </c>
      <c r="AK103" s="185">
        <v>0.71051600455188102</v>
      </c>
      <c r="AL103" s="185">
        <v>0.9786222824709</v>
      </c>
      <c r="AM103" s="185">
        <v>591.82497031702997</v>
      </c>
      <c r="AN103" s="185">
        <v>4.1585508370189903E-9</v>
      </c>
      <c r="AO103" s="185">
        <v>1.2644037495100101E-8</v>
      </c>
      <c r="AP103" s="185">
        <v>4.42011370409951</v>
      </c>
      <c r="AQ103" s="185">
        <v>5.5891251248146498E-5</v>
      </c>
      <c r="AR103" s="185">
        <v>8.9289385368283595E-6</v>
      </c>
      <c r="AS103" s="185">
        <v>24.1357681854414</v>
      </c>
      <c r="AT103" s="185">
        <v>12.8684744864814</v>
      </c>
      <c r="AU103" s="185">
        <v>4.0906659180369003</v>
      </c>
      <c r="AV103" s="185">
        <v>0.329447786062607</v>
      </c>
      <c r="AW103" s="185">
        <v>9.1385772832399698E-3</v>
      </c>
      <c r="AX103" s="185">
        <v>0.329447784262068</v>
      </c>
      <c r="AY103" s="185">
        <v>1.80053860709961E-9</v>
      </c>
      <c r="AZ103" s="185">
        <v>1249587.7925354501</v>
      </c>
      <c r="BA103" s="185">
        <v>1.2644754182750799E-5</v>
      </c>
      <c r="BB103" s="23">
        <v>837336.56768416299</v>
      </c>
      <c r="BC103" s="23">
        <v>7405.3481529128003</v>
      </c>
      <c r="BD103" s="67">
        <v>0.89228456270091705</v>
      </c>
      <c r="BE103" s="23">
        <v>1868148.63922634</v>
      </c>
      <c r="BF103" s="185">
        <v>0.44821731531540798</v>
      </c>
      <c r="BG103" s="185">
        <v>1</v>
      </c>
      <c r="BH103" s="185">
        <v>0.106</v>
      </c>
      <c r="BI103" s="185">
        <v>4.5999999999999999E-2</v>
      </c>
      <c r="BJ103" s="185">
        <v>5625</v>
      </c>
      <c r="BK103" s="185">
        <v>1</v>
      </c>
      <c r="BL103" s="185">
        <v>28.6243202433809</v>
      </c>
      <c r="BM103" s="185">
        <v>0.83733656768416298</v>
      </c>
      <c r="BN103" s="185">
        <v>28.6243202433809</v>
      </c>
      <c r="BO103" s="185">
        <v>1</v>
      </c>
      <c r="BP103" s="185">
        <v>129.406089925153</v>
      </c>
      <c r="BQ103" s="185">
        <v>1</v>
      </c>
      <c r="BR103" s="185">
        <v>1.524</v>
      </c>
    </row>
    <row r="104" spans="1:70">
      <c r="A104" s="20" t="s">
        <v>3199</v>
      </c>
      <c r="B104" s="185">
        <v>12065825.263044599</v>
      </c>
      <c r="C104" s="185">
        <v>598.16775841223</v>
      </c>
      <c r="D104" s="185">
        <v>70.719127092772794</v>
      </c>
      <c r="E104" s="185">
        <v>654.056980860061</v>
      </c>
      <c r="F104" s="185">
        <v>2683685.08837691</v>
      </c>
      <c r="G104" s="185">
        <v>1493933.1953330799</v>
      </c>
      <c r="H104" s="185">
        <v>2.11454043590923E-5</v>
      </c>
      <c r="I104" s="185">
        <v>7.6371158483287804E-5</v>
      </c>
      <c r="J104" s="185">
        <v>0.51093471001103696</v>
      </c>
      <c r="K104" s="185">
        <v>6848.0719740579098</v>
      </c>
      <c r="L104" s="185">
        <v>8.69531901762856E-3</v>
      </c>
      <c r="M104" s="185">
        <v>103</v>
      </c>
      <c r="N104" s="185">
        <v>2305.590828292</v>
      </c>
      <c r="O104" s="22">
        <v>2.8502295699234199E-6</v>
      </c>
      <c r="P104" s="22">
        <v>5.98473400508856E-3</v>
      </c>
      <c r="Q104" s="22">
        <v>1.905E-3</v>
      </c>
      <c r="R104" s="185">
        <v>0.15240000000000001</v>
      </c>
      <c r="S104" s="23">
        <v>3116361.46484375</v>
      </c>
      <c r="T104" s="185">
        <v>509.74524427840402</v>
      </c>
      <c r="U104" s="186">
        <v>572.905990408874</v>
      </c>
      <c r="V104" s="185">
        <v>0.03</v>
      </c>
      <c r="W104" s="22">
        <v>57510.591892584504</v>
      </c>
      <c r="X104" s="185">
        <v>3.9249802747889001E-2</v>
      </c>
      <c r="Y104" s="185">
        <v>5.0475573345957896</v>
      </c>
      <c r="Z104" s="185">
        <v>5.04755734622014</v>
      </c>
      <c r="AA104" s="185">
        <v>-1.1624356588413301E-8</v>
      </c>
      <c r="AB104" s="185">
        <v>2.6167991399821499E-5</v>
      </c>
      <c r="AC104" s="185">
        <v>659.72297118324298</v>
      </c>
      <c r="AD104" s="185">
        <v>2014.1489646177099</v>
      </c>
      <c r="AE104" s="185">
        <v>572.905990408874</v>
      </c>
      <c r="AF104" s="25">
        <v>0</v>
      </c>
      <c r="AG104" s="185">
        <v>2.62392935741995E-5</v>
      </c>
      <c r="AH104" s="185">
        <v>39.874603525074001</v>
      </c>
      <c r="AI104" s="185">
        <v>0.246910976061682</v>
      </c>
      <c r="AJ104" s="185">
        <v>55.485402608686897</v>
      </c>
      <c r="AK104" s="185">
        <v>3.9178380092004699</v>
      </c>
      <c r="AL104" s="185">
        <v>1.0236047381170099</v>
      </c>
      <c r="AM104" s="185">
        <v>598.16775841085405</v>
      </c>
      <c r="AN104" s="185">
        <v>1.37617917062016E-9</v>
      </c>
      <c r="AO104" s="185">
        <v>7.1302174378045305E-8</v>
      </c>
      <c r="AP104" s="185">
        <v>3.6355816830110501</v>
      </c>
      <c r="AQ104" s="185">
        <v>6.4769264744604904E-5</v>
      </c>
      <c r="AR104" s="185">
        <v>1.31552978742888E-5</v>
      </c>
      <c r="AS104" s="185">
        <v>27.818088811271799</v>
      </c>
      <c r="AT104" s="185">
        <v>13.5784324288138</v>
      </c>
      <c r="AU104" s="185">
        <v>3.3526640043860301</v>
      </c>
      <c r="AV104" s="185">
        <v>0.28291767862502798</v>
      </c>
      <c r="AW104" s="185">
        <v>1.4145212846796E-2</v>
      </c>
      <c r="AX104" s="185">
        <v>0.28291766355242598</v>
      </c>
      <c r="AY104" s="185">
        <v>1.5072602110865999E-8</v>
      </c>
      <c r="AZ104" s="185">
        <v>1189751.8930438301</v>
      </c>
      <c r="BA104" s="185">
        <v>1.7815378773435198E-5</v>
      </c>
      <c r="BB104" s="23">
        <v>3114438.09877531</v>
      </c>
      <c r="BC104" s="23">
        <v>-1923.3660684428201</v>
      </c>
      <c r="BD104" s="67">
        <v>-6.1718324082127997E-2</v>
      </c>
      <c r="BE104" s="23">
        <v>3217681.8</v>
      </c>
      <c r="BF104" s="185">
        <v>0.96791363856280199</v>
      </c>
      <c r="BG104" s="185">
        <v>1</v>
      </c>
      <c r="BH104" s="185">
        <v>-2.1000000000000001E-2</v>
      </c>
      <c r="BI104" s="185">
        <v>4.5999999999999999E-2</v>
      </c>
      <c r="BJ104" s="185">
        <v>5625</v>
      </c>
      <c r="BK104" s="185">
        <v>1</v>
      </c>
      <c r="BL104" s="185">
        <v>88.422514133825999</v>
      </c>
      <c r="BM104" s="185">
        <v>3.11443809877531</v>
      </c>
      <c r="BN104" s="185">
        <v>88.422514133825999</v>
      </c>
      <c r="BO104" s="185">
        <v>1</v>
      </c>
      <c r="BP104" s="185">
        <v>2344.73987504058</v>
      </c>
      <c r="BQ104" s="185">
        <v>1</v>
      </c>
      <c r="BR104" s="185">
        <v>0.15240000000000001</v>
      </c>
    </row>
    <row r="105" spans="1:70">
      <c r="A105" s="20" t="s">
        <v>3200</v>
      </c>
      <c r="B105" s="185">
        <v>12065825.263044599</v>
      </c>
      <c r="C105" s="185">
        <v>598.16775841223</v>
      </c>
      <c r="D105" s="185">
        <v>70.719127092772794</v>
      </c>
      <c r="E105" s="185">
        <v>654.056980860061</v>
      </c>
      <c r="F105" s="185">
        <v>2683685.08837691</v>
      </c>
      <c r="G105" s="185">
        <v>1493933.1953330799</v>
      </c>
      <c r="H105" s="185">
        <v>2.11454043590923E-5</v>
      </c>
      <c r="I105" s="185">
        <v>7.6371158483287804E-5</v>
      </c>
      <c r="J105" s="185">
        <v>0.51093471001103696</v>
      </c>
      <c r="K105" s="185">
        <v>6848.0719740579098</v>
      </c>
      <c r="L105" s="185">
        <v>8.69531901762856E-3</v>
      </c>
      <c r="M105" s="185">
        <v>104</v>
      </c>
      <c r="N105" s="185">
        <v>2359.8400242518101</v>
      </c>
      <c r="O105" s="22">
        <v>2.8502295699234199E-6</v>
      </c>
      <c r="P105" s="22">
        <v>5.98473400508856E-3</v>
      </c>
      <c r="Q105" s="22">
        <v>1.905E-3</v>
      </c>
      <c r="R105" s="185">
        <v>0.15240000000000001</v>
      </c>
      <c r="S105" s="23">
        <v>3323367.87890625</v>
      </c>
      <c r="T105" s="185">
        <v>505.32839124330701</v>
      </c>
      <c r="U105" s="186">
        <v>571.13621323246002</v>
      </c>
      <c r="V105" s="185">
        <v>0.03</v>
      </c>
      <c r="W105" s="22">
        <v>58863.782290057097</v>
      </c>
      <c r="X105" s="185">
        <v>3.8799010040635601E-2</v>
      </c>
      <c r="Y105" s="185">
        <v>5.0767955918201002</v>
      </c>
      <c r="Z105" s="185">
        <v>5.0767956483501004</v>
      </c>
      <c r="AA105" s="185">
        <v>-5.6530007341848399E-8</v>
      </c>
      <c r="AB105" s="185">
        <v>2.5268913480376799E-5</v>
      </c>
      <c r="AC105" s="185">
        <v>662.974878688339</v>
      </c>
      <c r="AD105" s="185">
        <v>2049.6678894582801</v>
      </c>
      <c r="AE105" s="185">
        <v>571.13621386220802</v>
      </c>
      <c r="AF105" s="25">
        <v>6.2974868342280398E-7</v>
      </c>
      <c r="AG105" s="185">
        <v>2.5342561666786901E-5</v>
      </c>
      <c r="AH105" s="185">
        <v>41.293357663586598</v>
      </c>
      <c r="AI105" s="185">
        <v>0.251265178533847</v>
      </c>
      <c r="AJ105" s="185">
        <v>54.534209853049198</v>
      </c>
      <c r="AK105" s="185">
        <v>4.1361944496332299</v>
      </c>
      <c r="AL105" s="185">
        <v>1.0236047381170099</v>
      </c>
      <c r="AM105" s="185">
        <v>598.16775830021095</v>
      </c>
      <c r="AN105" s="185">
        <v>1.12018938125402E-7</v>
      </c>
      <c r="AO105" s="185">
        <v>7.3648186410037306E-8</v>
      </c>
      <c r="AP105" s="185">
        <v>3.6751098206559099</v>
      </c>
      <c r="AQ105" s="185">
        <v>6.3383488425854895E-5</v>
      </c>
      <c r="AR105" s="185">
        <v>1.27081049265985E-5</v>
      </c>
      <c r="AS105" s="185">
        <v>27.346346040856101</v>
      </c>
      <c r="AT105" s="185">
        <v>13.492914599870099</v>
      </c>
      <c r="AU105" s="185">
        <v>3.39029959587831</v>
      </c>
      <c r="AV105" s="185">
        <v>0.28481022477759899</v>
      </c>
      <c r="AW105" s="185">
        <v>1.3659212666572501E-2</v>
      </c>
      <c r="AX105" s="185">
        <v>0.28481021272900597</v>
      </c>
      <c r="AY105" s="185">
        <v>1.20485920684921E-8</v>
      </c>
      <c r="AZ105" s="185">
        <v>1189751.8930438301</v>
      </c>
      <c r="BA105" s="185">
        <v>1.7246692349058198E-5</v>
      </c>
      <c r="BB105" s="23">
        <v>3322983.8472857899</v>
      </c>
      <c r="BC105" s="23">
        <v>-384.03162046475302</v>
      </c>
      <c r="BD105" s="67">
        <v>-1.15554953426083E-2</v>
      </c>
      <c r="BE105" s="23">
        <v>3438503.1</v>
      </c>
      <c r="BF105" s="185">
        <v>0.96640420283052397</v>
      </c>
      <c r="BG105" s="185">
        <v>1</v>
      </c>
      <c r="BH105" s="185">
        <v>-2.1000000000000001E-2</v>
      </c>
      <c r="BI105" s="185">
        <v>4.5999999999999999E-2</v>
      </c>
      <c r="BJ105" s="185">
        <v>5625</v>
      </c>
      <c r="BK105" s="185">
        <v>1</v>
      </c>
      <c r="BL105" s="185">
        <v>92.839367168923005</v>
      </c>
      <c r="BM105" s="185">
        <v>3.32298384728578</v>
      </c>
      <c r="BN105" s="185">
        <v>92.839367168923005</v>
      </c>
      <c r="BO105" s="185">
        <v>1</v>
      </c>
      <c r="BP105" s="185">
        <v>2791.99872281226</v>
      </c>
      <c r="BQ105" s="185">
        <v>1</v>
      </c>
      <c r="BR105" s="185">
        <v>0.15240000000000001</v>
      </c>
    </row>
    <row r="106" spans="1:70">
      <c r="A106" s="20" t="s">
        <v>3201</v>
      </c>
      <c r="B106" s="185">
        <v>12065825.263044599</v>
      </c>
      <c r="C106" s="185">
        <v>598.16775841223</v>
      </c>
      <c r="D106" s="185">
        <v>70.719127092772794</v>
      </c>
      <c r="E106" s="185">
        <v>654.056980860061</v>
      </c>
      <c r="F106" s="185">
        <v>2683685.08837691</v>
      </c>
      <c r="G106" s="185">
        <v>1493933.1953330799</v>
      </c>
      <c r="H106" s="185">
        <v>2.11454043590923E-5</v>
      </c>
      <c r="I106" s="185">
        <v>7.6371158483287804E-5</v>
      </c>
      <c r="J106" s="185">
        <v>0.51093471001103696</v>
      </c>
      <c r="K106" s="185">
        <v>6848.0719740579098</v>
      </c>
      <c r="L106" s="185">
        <v>8.69531901762856E-3</v>
      </c>
      <c r="M106" s="185">
        <v>105</v>
      </c>
      <c r="N106" s="185">
        <v>2373.4023232417599</v>
      </c>
      <c r="O106" s="22">
        <v>2.8502295699234199E-6</v>
      </c>
      <c r="P106" s="22">
        <v>5.98473400508856E-3</v>
      </c>
      <c r="Q106" s="22">
        <v>1.905E-3</v>
      </c>
      <c r="R106" s="185">
        <v>0.15240000000000001</v>
      </c>
      <c r="S106" s="23">
        <v>3872772.55859375</v>
      </c>
      <c r="T106" s="185">
        <v>489.74374548652298</v>
      </c>
      <c r="U106" s="186">
        <v>565.99241875713005</v>
      </c>
      <c r="V106" s="185">
        <v>0.03</v>
      </c>
      <c r="W106" s="22">
        <v>59202.079889425098</v>
      </c>
      <c r="X106" s="185">
        <v>3.8689057939631698E-2</v>
      </c>
      <c r="Y106" s="185">
        <v>5.0840044557431696</v>
      </c>
      <c r="Z106" s="185">
        <v>5.0840044978888601</v>
      </c>
      <c r="AA106" s="185">
        <v>-4.2145681611316403E-8</v>
      </c>
      <c r="AB106" s="185">
        <v>2.5051945446299999E-5</v>
      </c>
      <c r="AC106" s="185">
        <v>675.01812988454299</v>
      </c>
      <c r="AD106" s="185">
        <v>2058.5245604412498</v>
      </c>
      <c r="AE106" s="185">
        <v>565.99241875713005</v>
      </c>
      <c r="AF106" s="25">
        <v>0</v>
      </c>
      <c r="AG106" s="185">
        <v>2.5136620968882202E-5</v>
      </c>
      <c r="AH106" s="185">
        <v>41.650988117952103</v>
      </c>
      <c r="AI106" s="185">
        <v>0.25235090223923201</v>
      </c>
      <c r="AJ106" s="185">
        <v>54.324778615166899</v>
      </c>
      <c r="AK106" s="185">
        <v>4.9078457773538098</v>
      </c>
      <c r="AL106" s="185">
        <v>1.0236047381170099</v>
      </c>
      <c r="AM106" s="185">
        <v>598.16775831803398</v>
      </c>
      <c r="AN106" s="185">
        <v>9.4196025202109E-8</v>
      </c>
      <c r="AO106" s="185">
        <v>8.4675522582185395E-8</v>
      </c>
      <c r="AP106" s="185">
        <v>3.6858810005906202</v>
      </c>
      <c r="AQ106" s="185">
        <v>6.3013580978410496E-5</v>
      </c>
      <c r="AR106" s="185">
        <v>1.26106482457322E-5</v>
      </c>
      <c r="AS106" s="185">
        <v>27.253888857664101</v>
      </c>
      <c r="AT106" s="185">
        <v>13.4759811065005</v>
      </c>
      <c r="AU106" s="185">
        <v>3.4006759907842299</v>
      </c>
      <c r="AV106" s="185">
        <v>0.28520500980639302</v>
      </c>
      <c r="AW106" s="185">
        <v>1.3541929724367401E-2</v>
      </c>
      <c r="AX106" s="185">
        <v>0.28520499360575702</v>
      </c>
      <c r="AY106" s="185">
        <v>1.6200636721031E-8</v>
      </c>
      <c r="AZ106" s="185">
        <v>1189751.8930438301</v>
      </c>
      <c r="BA106" s="185">
        <v>1.7095934721797401E-5</v>
      </c>
      <c r="BB106" s="23">
        <v>3854224.64911727</v>
      </c>
      <c r="BC106" s="23">
        <v>-18547.9094764777</v>
      </c>
      <c r="BD106" s="67">
        <v>-0.47893102927822401</v>
      </c>
      <c r="BE106" s="23">
        <v>3974783.4</v>
      </c>
      <c r="BF106" s="185">
        <v>0.96966910174709697</v>
      </c>
      <c r="BG106" s="185">
        <v>1</v>
      </c>
      <c r="BH106" s="185">
        <v>-2.3E-2</v>
      </c>
      <c r="BI106" s="185">
        <v>4.5999999999999999E-2</v>
      </c>
      <c r="BJ106" s="185">
        <v>5625</v>
      </c>
      <c r="BK106" s="185">
        <v>1</v>
      </c>
      <c r="BL106" s="185">
        <v>108.424012925707</v>
      </c>
      <c r="BM106" s="185">
        <v>3.85422464911727</v>
      </c>
      <c r="BN106" s="185">
        <v>108.424012925707</v>
      </c>
      <c r="BO106" s="185">
        <v>1</v>
      </c>
      <c r="BP106" s="185">
        <v>4681.8455448573204</v>
      </c>
      <c r="BQ106" s="185">
        <v>1</v>
      </c>
      <c r="BR106" s="185">
        <v>0.15240000000000001</v>
      </c>
    </row>
    <row r="107" spans="1:70">
      <c r="A107" s="20" t="s">
        <v>3202</v>
      </c>
      <c r="B107" s="185">
        <v>12065825.263044599</v>
      </c>
      <c r="C107" s="185">
        <v>598.16775841223</v>
      </c>
      <c r="D107" s="185">
        <v>70.719127092772794</v>
      </c>
      <c r="E107" s="185">
        <v>654.056980860061</v>
      </c>
      <c r="F107" s="185">
        <v>2683685.08837691</v>
      </c>
      <c r="G107" s="185">
        <v>1493933.1953330799</v>
      </c>
      <c r="H107" s="185">
        <v>2.11454043590923E-5</v>
      </c>
      <c r="I107" s="185">
        <v>7.6371158483287804E-5</v>
      </c>
      <c r="J107" s="185">
        <v>0.51093471001103696</v>
      </c>
      <c r="K107" s="185">
        <v>6848.0719740579098</v>
      </c>
      <c r="L107" s="185">
        <v>8.69531901762856E-3</v>
      </c>
      <c r="M107" s="185">
        <v>106</v>
      </c>
      <c r="N107" s="185">
        <v>2427.65151920157</v>
      </c>
      <c r="O107" s="22">
        <v>2.8502295699234199E-6</v>
      </c>
      <c r="P107" s="22">
        <v>5.98473400508856E-3</v>
      </c>
      <c r="Q107" s="22">
        <v>1.905E-3</v>
      </c>
      <c r="R107" s="185">
        <v>0.15240000000000001</v>
      </c>
      <c r="S107" s="23">
        <v>3996234.31640625</v>
      </c>
      <c r="T107" s="185">
        <v>488.095222083176</v>
      </c>
      <c r="U107" s="186">
        <v>565.016459415393</v>
      </c>
      <c r="V107" s="185">
        <v>0.03</v>
      </c>
      <c r="W107" s="22">
        <v>60555.270286897699</v>
      </c>
      <c r="X107" s="185">
        <v>3.82597250109772E-2</v>
      </c>
      <c r="Y107" s="185">
        <v>5.1124500501846102</v>
      </c>
      <c r="Z107" s="185">
        <v>5.1124500834252897</v>
      </c>
      <c r="AA107" s="185">
        <v>-3.3240684871316301E-8</v>
      </c>
      <c r="AB107" s="185">
        <v>2.42135130078799E-5</v>
      </c>
      <c r="AC107" s="185">
        <v>676.12142444051005</v>
      </c>
      <c r="AD107" s="185">
        <v>2093.8611544431301</v>
      </c>
      <c r="AE107" s="185">
        <v>565.01646017660698</v>
      </c>
      <c r="AF107" s="25">
        <v>7.6121420988783896E-7</v>
      </c>
      <c r="AG107" s="185">
        <v>2.4298526274741E-5</v>
      </c>
      <c r="AH107" s="185">
        <v>43.093221614552803</v>
      </c>
      <c r="AI107" s="185">
        <v>0.25668275309484001</v>
      </c>
      <c r="AJ107" s="185">
        <v>53.414950421938002</v>
      </c>
      <c r="AK107" s="185">
        <v>4.9917653237325199</v>
      </c>
      <c r="AL107" s="185">
        <v>1.0236047381170099</v>
      </c>
      <c r="AM107" s="185">
        <v>598.16775827399897</v>
      </c>
      <c r="AN107" s="185">
        <v>1.382314849252E-7</v>
      </c>
      <c r="AO107" s="185">
        <v>8.5013266861042495E-8</v>
      </c>
      <c r="AP107" s="185">
        <v>3.72462494034481</v>
      </c>
      <c r="AQ107" s="185">
        <v>6.1709451513758797E-5</v>
      </c>
      <c r="AR107" s="185">
        <v>1.2191769770800999E-5</v>
      </c>
      <c r="AS107" s="185">
        <v>26.800916668760401</v>
      </c>
      <c r="AT107" s="185">
        <v>13.3921804549505</v>
      </c>
      <c r="AU107" s="185">
        <v>3.4375417491195801</v>
      </c>
      <c r="AV107" s="185">
        <v>0.28708319122522502</v>
      </c>
      <c r="AW107" s="185">
        <v>1.30887117024756E-2</v>
      </c>
      <c r="AX107" s="185">
        <v>0.28708315801375001</v>
      </c>
      <c r="AY107" s="185">
        <v>3.3211474848027203E-8</v>
      </c>
      <c r="AZ107" s="185">
        <v>1189751.8930438301</v>
      </c>
      <c r="BA107" s="185">
        <v>1.6567963889552399E-5</v>
      </c>
      <c r="BB107" s="23">
        <v>3992910.31786429</v>
      </c>
      <c r="BC107" s="23">
        <v>-3323.99854195956</v>
      </c>
      <c r="BD107" s="67">
        <v>-8.3178269310013306E-2</v>
      </c>
      <c r="BE107" s="23">
        <v>4069421.1</v>
      </c>
      <c r="BF107" s="185">
        <v>0.98119860779811896</v>
      </c>
      <c r="BG107" s="185">
        <v>1</v>
      </c>
      <c r="BH107" s="185">
        <v>-2.9000000000000001E-2</v>
      </c>
      <c r="BI107" s="185">
        <v>4.5999999999999999E-2</v>
      </c>
      <c r="BJ107" s="185">
        <v>5625</v>
      </c>
      <c r="BK107" s="185">
        <v>1</v>
      </c>
      <c r="BL107" s="185">
        <v>110.072536329054</v>
      </c>
      <c r="BM107" s="185">
        <v>3.9929103178642902</v>
      </c>
      <c r="BN107" s="185">
        <v>110.072536329054</v>
      </c>
      <c r="BO107" s="185">
        <v>1</v>
      </c>
      <c r="BP107" s="185">
        <v>4910.1603475865904</v>
      </c>
      <c r="BQ107" s="185">
        <v>1</v>
      </c>
      <c r="BR107" s="185">
        <v>0.15240000000000001</v>
      </c>
    </row>
    <row r="108" spans="1:70">
      <c r="A108" s="20" t="s">
        <v>3203</v>
      </c>
      <c r="B108" s="185">
        <v>12065825.263044599</v>
      </c>
      <c r="C108" s="185">
        <v>598.16775841223</v>
      </c>
      <c r="D108" s="185">
        <v>70.719127092772794</v>
      </c>
      <c r="E108" s="185">
        <v>654.056980860061</v>
      </c>
      <c r="F108" s="185">
        <v>2683685.08837691</v>
      </c>
      <c r="G108" s="185">
        <v>1493933.1953330799</v>
      </c>
      <c r="H108" s="185">
        <v>2.11454043590923E-5</v>
      </c>
      <c r="I108" s="185">
        <v>7.6371158483287804E-5</v>
      </c>
      <c r="J108" s="185">
        <v>0.51093471001103696</v>
      </c>
      <c r="K108" s="185">
        <v>6848.0719740579098</v>
      </c>
      <c r="L108" s="185">
        <v>8.69531901762856E-3</v>
      </c>
      <c r="M108" s="185">
        <v>107</v>
      </c>
      <c r="N108" s="185">
        <v>2509.0253131412901</v>
      </c>
      <c r="O108" s="22">
        <v>2.8502295699234199E-6</v>
      </c>
      <c r="P108" s="22">
        <v>5.98473400508856E-3</v>
      </c>
      <c r="Q108" s="22">
        <v>1.905E-3</v>
      </c>
      <c r="R108" s="185">
        <v>0.15240000000000001</v>
      </c>
      <c r="S108" s="23">
        <v>5177421.33203125</v>
      </c>
      <c r="T108" s="185">
        <v>457.53598356801803</v>
      </c>
      <c r="U108" s="186">
        <v>553.96109025150304</v>
      </c>
      <c r="V108" s="185">
        <v>0.03</v>
      </c>
      <c r="W108" s="22">
        <v>62585.055883106601</v>
      </c>
      <c r="X108" s="185">
        <v>3.7645423118246299E-2</v>
      </c>
      <c r="Y108" s="185">
        <v>5.1539939996903597</v>
      </c>
      <c r="Z108" s="185">
        <v>5.1539940048134598</v>
      </c>
      <c r="AA108" s="185">
        <v>-5.1230975017801897E-9</v>
      </c>
      <c r="AB108" s="185">
        <v>2.3038280944948399E-5</v>
      </c>
      <c r="AC108" s="185">
        <v>699.84347499628996</v>
      </c>
      <c r="AD108" s="185">
        <v>2146.6030722262399</v>
      </c>
      <c r="AE108" s="185">
        <v>553.96109025150395</v>
      </c>
      <c r="AF108" s="25">
        <v>0</v>
      </c>
      <c r="AG108" s="185">
        <v>2.3142600953323599E-5</v>
      </c>
      <c r="AH108" s="185">
        <v>45.291499162146501</v>
      </c>
      <c r="AI108" s="185">
        <v>0.26314829195415801</v>
      </c>
      <c r="AJ108" s="185">
        <v>52.155357801270704</v>
      </c>
      <c r="AK108" s="185">
        <v>6.5357761019731102</v>
      </c>
      <c r="AL108" s="185">
        <v>1.0236047381170099</v>
      </c>
      <c r="AM108" s="185">
        <v>598.16775834802002</v>
      </c>
      <c r="AN108" s="185">
        <v>6.4209530137304696E-8</v>
      </c>
      <c r="AO108" s="185">
        <v>1.04320008375231E-7</v>
      </c>
      <c r="AP108" s="185">
        <v>3.78376731985268</v>
      </c>
      <c r="AQ108" s="185">
        <v>5.9795422178840497E-5</v>
      </c>
      <c r="AR108" s="185">
        <v>1.16234604808494E-5</v>
      </c>
      <c r="AS108" s="185">
        <v>26.195229373324601</v>
      </c>
      <c r="AT108" s="185">
        <v>13.277886545999801</v>
      </c>
      <c r="AU108" s="185">
        <v>3.4940531653409299</v>
      </c>
      <c r="AV108" s="185">
        <v>0.28971415451174298</v>
      </c>
      <c r="AW108" s="185">
        <v>1.2453435290902801E-2</v>
      </c>
      <c r="AX108" s="185">
        <v>0.28971414970586501</v>
      </c>
      <c r="AY108" s="185">
        <v>4.8058774182457903E-9</v>
      </c>
      <c r="AZ108" s="185">
        <v>1189751.8930438301</v>
      </c>
      <c r="BA108" s="185">
        <v>1.58031446239059E-5</v>
      </c>
      <c r="BB108" s="23">
        <v>5136840.5882146498</v>
      </c>
      <c r="BC108" s="23">
        <v>-40580.743816600203</v>
      </c>
      <c r="BD108" s="67">
        <v>-0.78380222922053</v>
      </c>
      <c r="BE108" s="23">
        <v>5110435.8</v>
      </c>
      <c r="BF108" s="185">
        <v>1.0051668368898501</v>
      </c>
      <c r="BG108" s="185">
        <v>1</v>
      </c>
      <c r="BH108" s="185">
        <v>-4.5999999999999999E-2</v>
      </c>
      <c r="BI108" s="185">
        <v>4.5999999999999999E-2</v>
      </c>
      <c r="BJ108" s="185">
        <v>5625</v>
      </c>
      <c r="BK108" s="185">
        <v>1</v>
      </c>
      <c r="BL108" s="185">
        <v>140.631774844212</v>
      </c>
      <c r="BM108" s="185">
        <v>5.1368405882146497</v>
      </c>
      <c r="BN108" s="185">
        <v>140.631774844212</v>
      </c>
      <c r="BO108" s="185">
        <v>1</v>
      </c>
      <c r="BP108" s="185">
        <v>10126.7541082962</v>
      </c>
      <c r="BQ108" s="185">
        <v>1</v>
      </c>
      <c r="BR108" s="185">
        <v>0.15240000000000001</v>
      </c>
    </row>
    <row r="109" spans="1:70">
      <c r="A109" s="20" t="s">
        <v>3204</v>
      </c>
      <c r="B109" s="185">
        <v>12065825.263044599</v>
      </c>
      <c r="C109" s="185">
        <v>598.16775841223</v>
      </c>
      <c r="D109" s="185">
        <v>70.719127092772794</v>
      </c>
      <c r="E109" s="185">
        <v>654.056980860061</v>
      </c>
      <c r="F109" s="185">
        <v>2683685.08837691</v>
      </c>
      <c r="G109" s="185">
        <v>1493933.1953330799</v>
      </c>
      <c r="H109" s="185">
        <v>2.11454043590923E-5</v>
      </c>
      <c r="I109" s="185">
        <v>7.6371158483287804E-5</v>
      </c>
      <c r="J109" s="185">
        <v>0.51093471001103696</v>
      </c>
      <c r="K109" s="185">
        <v>6848.0719740579098</v>
      </c>
      <c r="L109" s="185">
        <v>8.69531901762856E-3</v>
      </c>
      <c r="M109" s="185">
        <v>108</v>
      </c>
      <c r="N109" s="185">
        <v>2509.0253131412901</v>
      </c>
      <c r="O109" s="22">
        <v>2.8502295699234199E-6</v>
      </c>
      <c r="P109" s="22">
        <v>5.98473400508856E-3</v>
      </c>
      <c r="Q109" s="22">
        <v>1.905E-3</v>
      </c>
      <c r="R109" s="185">
        <v>0.15240000000000001</v>
      </c>
      <c r="S109" s="23">
        <v>5156818.41796875</v>
      </c>
      <c r="T109" s="185">
        <v>458.12079612380802</v>
      </c>
      <c r="U109" s="186">
        <v>554.16219090535196</v>
      </c>
      <c r="V109" s="185">
        <v>0.03</v>
      </c>
      <c r="W109" s="22">
        <v>62585.055883106601</v>
      </c>
      <c r="X109" s="185">
        <v>3.7645423118246299E-2</v>
      </c>
      <c r="Y109" s="185">
        <v>5.1539939996903597</v>
      </c>
      <c r="Z109" s="185">
        <v>5.1539940048134598</v>
      </c>
      <c r="AA109" s="185">
        <v>-5.1230975017801897E-9</v>
      </c>
      <c r="AB109" s="185">
        <v>2.3038280944948399E-5</v>
      </c>
      <c r="AC109" s="185">
        <v>699.37960283900497</v>
      </c>
      <c r="AD109" s="185">
        <v>2146.6030722262399</v>
      </c>
      <c r="AE109" s="185">
        <v>554.16219090535196</v>
      </c>
      <c r="AF109" s="25">
        <v>0</v>
      </c>
      <c r="AG109" s="185">
        <v>2.31420236618074E-5</v>
      </c>
      <c r="AH109" s="185">
        <v>45.291499162146501</v>
      </c>
      <c r="AI109" s="185">
        <v>0.26314829195415801</v>
      </c>
      <c r="AJ109" s="185">
        <v>52.154056787368098</v>
      </c>
      <c r="AK109" s="185">
        <v>6.5059842020458403</v>
      </c>
      <c r="AL109" s="185">
        <v>1.0236047381170099</v>
      </c>
      <c r="AM109" s="185">
        <v>598.16775834836699</v>
      </c>
      <c r="AN109" s="185">
        <v>6.3863467403280096E-8</v>
      </c>
      <c r="AO109" s="185">
        <v>1.03742716859005E-7</v>
      </c>
      <c r="AP109" s="185">
        <v>3.7837066183736101</v>
      </c>
      <c r="AQ109" s="185">
        <v>5.9797340773514398E-5</v>
      </c>
      <c r="AR109" s="185">
        <v>1.1622883189333201E-5</v>
      </c>
      <c r="AS109" s="185">
        <v>26.1939283594219</v>
      </c>
      <c r="AT109" s="185">
        <v>13.277638209519599</v>
      </c>
      <c r="AU109" s="185">
        <v>3.4939878160203501</v>
      </c>
      <c r="AV109" s="185">
        <v>0.28971880235325698</v>
      </c>
      <c r="AW109" s="185">
        <v>1.2453435290902801E-2</v>
      </c>
      <c r="AX109" s="185">
        <v>0.289718797549677</v>
      </c>
      <c r="AY109" s="185">
        <v>4.8035798672074698E-9</v>
      </c>
      <c r="AZ109" s="185">
        <v>1189751.8930438301</v>
      </c>
      <c r="BA109" s="185">
        <v>1.58039052190621E-5</v>
      </c>
      <c r="BB109" s="23">
        <v>5108168.2183710197</v>
      </c>
      <c r="BC109" s="23">
        <v>-48650.199597733103</v>
      </c>
      <c r="BD109" s="67">
        <v>-0.94341502171597102</v>
      </c>
      <c r="BE109" s="23">
        <v>5110435.8</v>
      </c>
      <c r="BF109" s="185">
        <v>0.99955628409831798</v>
      </c>
      <c r="BG109" s="185">
        <v>1</v>
      </c>
      <c r="BH109" s="185">
        <v>-4.2999999999999997E-2</v>
      </c>
      <c r="BI109" s="185">
        <v>4.5999999999999999E-2</v>
      </c>
      <c r="BJ109" s="185">
        <v>5625</v>
      </c>
      <c r="BK109" s="185">
        <v>1</v>
      </c>
      <c r="BL109" s="185">
        <v>140.04696228842201</v>
      </c>
      <c r="BM109" s="185">
        <v>5.10816821837102</v>
      </c>
      <c r="BN109" s="185">
        <v>140.04696228842201</v>
      </c>
      <c r="BO109" s="185">
        <v>1</v>
      </c>
      <c r="BP109" s="185">
        <v>10009.3946631409</v>
      </c>
      <c r="BQ109" s="185">
        <v>1</v>
      </c>
      <c r="BR109" s="185">
        <v>0.15240000000000001</v>
      </c>
    </row>
    <row r="110" spans="1:70">
      <c r="A110" s="20" t="s">
        <v>3205</v>
      </c>
      <c r="B110" s="185">
        <v>12065825.263044599</v>
      </c>
      <c r="C110" s="185">
        <v>598.16775841223</v>
      </c>
      <c r="D110" s="185">
        <v>70.719127092772794</v>
      </c>
      <c r="E110" s="185">
        <v>654.056980860061</v>
      </c>
      <c r="F110" s="185">
        <v>2683685.08837691</v>
      </c>
      <c r="G110" s="185">
        <v>1493933.1953330799</v>
      </c>
      <c r="H110" s="185">
        <v>2.11454043590923E-5</v>
      </c>
      <c r="I110" s="185">
        <v>7.6371158483287804E-5</v>
      </c>
      <c r="J110" s="185">
        <v>0.51093471001103696</v>
      </c>
      <c r="K110" s="185">
        <v>6848.0719740579098</v>
      </c>
      <c r="L110" s="185">
        <v>8.69531901762856E-3</v>
      </c>
      <c r="M110" s="185">
        <v>109</v>
      </c>
      <c r="N110" s="185">
        <v>2563.2745091011002</v>
      </c>
      <c r="O110" s="22">
        <v>2.8502295699234199E-6</v>
      </c>
      <c r="P110" s="22">
        <v>5.98473400508856E-3</v>
      </c>
      <c r="Q110" s="22">
        <v>1.905E-3</v>
      </c>
      <c r="R110" s="185">
        <v>0.15240000000000001</v>
      </c>
      <c r="S110" s="23">
        <v>4541772.94921875</v>
      </c>
      <c r="T110" s="185">
        <v>477.56256686264697</v>
      </c>
      <c r="U110" s="186">
        <v>560.35906386805698</v>
      </c>
      <c r="V110" s="185">
        <v>0.03</v>
      </c>
      <c r="W110" s="22">
        <v>63938.2462805791</v>
      </c>
      <c r="X110" s="185">
        <v>3.72543332247815E-2</v>
      </c>
      <c r="Y110" s="185">
        <v>5.1809762634966701</v>
      </c>
      <c r="Z110" s="185">
        <v>5.1809763082277902</v>
      </c>
      <c r="AA110" s="185">
        <v>-4.4731123693963997E-8</v>
      </c>
      <c r="AB110" s="185">
        <v>2.2305158130225799E-5</v>
      </c>
      <c r="AC110" s="185">
        <v>683.84871322237098</v>
      </c>
      <c r="AD110" s="185">
        <v>2181.5949940127598</v>
      </c>
      <c r="AE110" s="185">
        <v>560.35906470654402</v>
      </c>
      <c r="AF110" s="25">
        <v>8.3848703980038398E-7</v>
      </c>
      <c r="AG110" s="185">
        <v>2.2394769029829302E-5</v>
      </c>
      <c r="AH110" s="185">
        <v>46.780133815839598</v>
      </c>
      <c r="AI110" s="185">
        <v>0.26743789004961099</v>
      </c>
      <c r="AJ110" s="185">
        <v>51.292720217897703</v>
      </c>
      <c r="AK110" s="185">
        <v>5.52242437259192</v>
      </c>
      <c r="AL110" s="185">
        <v>1.0236047381170099</v>
      </c>
      <c r="AM110" s="185">
        <v>598.16775834528403</v>
      </c>
      <c r="AN110" s="185">
        <v>6.6946427068614906E-8</v>
      </c>
      <c r="AO110" s="185">
        <v>8.9610899603444706E-8</v>
      </c>
      <c r="AP110" s="185">
        <v>3.81970098796186</v>
      </c>
      <c r="AQ110" s="185">
        <v>5.8675668507990003E-5</v>
      </c>
      <c r="AR110" s="185">
        <v>1.12421899647164E-5</v>
      </c>
      <c r="AS110" s="185">
        <v>25.748981993454802</v>
      </c>
      <c r="AT110" s="185">
        <v>13.1919754604674</v>
      </c>
      <c r="AU110" s="185">
        <v>3.52803408273365</v>
      </c>
      <c r="AV110" s="185">
        <v>0.29166690522820099</v>
      </c>
      <c r="AW110" s="185">
        <v>1.2057142809044101E-2</v>
      </c>
      <c r="AX110" s="185">
        <v>0.29166689847382099</v>
      </c>
      <c r="AY110" s="185">
        <v>6.7543798332181398E-9</v>
      </c>
      <c r="AZ110" s="185">
        <v>1189751.8930438301</v>
      </c>
      <c r="BA110" s="185">
        <v>1.5361325059975099E-5</v>
      </c>
      <c r="BB110" s="23">
        <v>4539459.5201459099</v>
      </c>
      <c r="BC110" s="23">
        <v>-2313.4290728382798</v>
      </c>
      <c r="BD110" s="67">
        <v>-5.0936695838928299E-2</v>
      </c>
      <c r="BE110" s="23">
        <v>4605701.4000000004</v>
      </c>
      <c r="BF110" s="185">
        <v>0.98561741760894706</v>
      </c>
      <c r="BG110" s="185">
        <v>1</v>
      </c>
      <c r="BH110" s="185">
        <v>-3.5999999999999997E-2</v>
      </c>
      <c r="BI110" s="185">
        <v>4.5999999999999999E-2</v>
      </c>
      <c r="BJ110" s="185">
        <v>5625</v>
      </c>
      <c r="BK110" s="185">
        <v>1</v>
      </c>
      <c r="BL110" s="185">
        <v>120.605191549583</v>
      </c>
      <c r="BM110" s="185">
        <v>4.5394595201459103</v>
      </c>
      <c r="BN110" s="185">
        <v>120.605191549583</v>
      </c>
      <c r="BO110" s="185">
        <v>1</v>
      </c>
      <c r="BP110" s="185">
        <v>6497.1969047449702</v>
      </c>
      <c r="BQ110" s="185">
        <v>1</v>
      </c>
      <c r="BR110" s="185">
        <v>0.15240000000000001</v>
      </c>
    </row>
    <row r="111" spans="1:70">
      <c r="A111" s="20" t="s">
        <v>3206</v>
      </c>
      <c r="B111" s="185">
        <v>12065825.263044599</v>
      </c>
      <c r="C111" s="185">
        <v>598.16775841223</v>
      </c>
      <c r="D111" s="185">
        <v>70.719127092772794</v>
      </c>
      <c r="E111" s="185">
        <v>654.056980860061</v>
      </c>
      <c r="F111" s="185">
        <v>2683685.08837691</v>
      </c>
      <c r="G111" s="185">
        <v>1493933.1953330799</v>
      </c>
      <c r="H111" s="185">
        <v>2.11454043590923E-5</v>
      </c>
      <c r="I111" s="185">
        <v>7.6371158483287804E-5</v>
      </c>
      <c r="J111" s="185">
        <v>0.51093471001103696</v>
      </c>
      <c r="K111" s="185">
        <v>6848.0719740579098</v>
      </c>
      <c r="L111" s="185">
        <v>8.69531901762856E-3</v>
      </c>
      <c r="M111" s="185">
        <v>110</v>
      </c>
      <c r="N111" s="185">
        <v>2576.83680809105</v>
      </c>
      <c r="O111" s="22">
        <v>2.8502295699234199E-6</v>
      </c>
      <c r="P111" s="22">
        <v>5.98473400508856E-3</v>
      </c>
      <c r="Q111" s="22">
        <v>1.905E-3</v>
      </c>
      <c r="R111" s="185">
        <v>0.15240000000000001</v>
      </c>
      <c r="S111" s="23">
        <v>4077429.4766562502</v>
      </c>
      <c r="T111" s="185">
        <v>490.87515158354</v>
      </c>
      <c r="U111" s="186">
        <v>564.81545100795302</v>
      </c>
      <c r="V111" s="185">
        <v>0.03</v>
      </c>
      <c r="W111" s="22">
        <v>64276.543879947203</v>
      </c>
      <c r="X111" s="185">
        <v>3.71587429954593E-2</v>
      </c>
      <c r="Y111" s="185">
        <v>5.1876359695613896</v>
      </c>
      <c r="Z111" s="185">
        <v>5.1876360006330202</v>
      </c>
      <c r="AA111" s="185">
        <v>-3.1071621720002401E-8</v>
      </c>
      <c r="AB111" s="185">
        <v>2.2127762093614899E-5</v>
      </c>
      <c r="AC111" s="185">
        <v>673.46298451091104</v>
      </c>
      <c r="AD111" s="185">
        <v>2190.3223508466499</v>
      </c>
      <c r="AE111" s="185">
        <v>564.81545100795302</v>
      </c>
      <c r="AF111" s="25">
        <v>0</v>
      </c>
      <c r="AG111" s="185">
        <v>2.2206947011831699E-5</v>
      </c>
      <c r="AH111" s="185">
        <v>47.155165429789001</v>
      </c>
      <c r="AI111" s="185">
        <v>0.268507761361092</v>
      </c>
      <c r="AJ111" s="185">
        <v>51.066007752317297</v>
      </c>
      <c r="AK111" s="185">
        <v>4.8564958755838497</v>
      </c>
      <c r="AL111" s="185">
        <v>1.0236047381170099</v>
      </c>
      <c r="AM111" s="185">
        <v>598.16775837556804</v>
      </c>
      <c r="AN111" s="185">
        <v>3.6662186175817597E-8</v>
      </c>
      <c r="AO111" s="185">
        <v>7.9184918216793594E-8</v>
      </c>
      <c r="AP111" s="185">
        <v>3.8278298271159099</v>
      </c>
      <c r="AQ111" s="185">
        <v>5.8426723989637297E-5</v>
      </c>
      <c r="AR111" s="185">
        <v>1.1143065965024301E-5</v>
      </c>
      <c r="AS111" s="185">
        <v>25.624048756064301</v>
      </c>
      <c r="AT111" s="185">
        <v>13.167656575274901</v>
      </c>
      <c r="AU111" s="185">
        <v>3.5356179893987298</v>
      </c>
      <c r="AV111" s="185">
        <v>0.29221183771718201</v>
      </c>
      <c r="AW111" s="185">
        <v>1.19612506689979E-2</v>
      </c>
      <c r="AX111" s="185">
        <v>0.29221183046017002</v>
      </c>
      <c r="AY111" s="185">
        <v>7.2570114362235902E-9</v>
      </c>
      <c r="AZ111" s="185">
        <v>1189751.8930438301</v>
      </c>
      <c r="BA111" s="185">
        <v>1.5263668090924301E-5</v>
      </c>
      <c r="BB111" s="23">
        <v>4036970.2469377401</v>
      </c>
      <c r="BC111" s="23">
        <v>-40459.229718508701</v>
      </c>
      <c r="BD111" s="67">
        <v>-0.99227294917404196</v>
      </c>
      <c r="BE111" s="23">
        <v>3974783.4</v>
      </c>
      <c r="BF111" s="185">
        <v>1.01564534231922</v>
      </c>
      <c r="BG111" s="185">
        <v>1</v>
      </c>
      <c r="BH111" s="185">
        <v>-5.3999999999999999E-2</v>
      </c>
      <c r="BI111" s="185">
        <v>4.5999999999999999E-2</v>
      </c>
      <c r="BJ111" s="185">
        <v>5625</v>
      </c>
      <c r="BK111" s="185">
        <v>1</v>
      </c>
      <c r="BL111" s="185">
        <v>107.29260682869</v>
      </c>
      <c r="BM111" s="185">
        <v>4.0369702469377398</v>
      </c>
      <c r="BN111" s="185">
        <v>107.29260682869</v>
      </c>
      <c r="BO111" s="185">
        <v>1</v>
      </c>
      <c r="BP111" s="185">
        <v>4528.2949338006601</v>
      </c>
      <c r="BQ111" s="185">
        <v>1</v>
      </c>
      <c r="BR111" s="185">
        <v>0.15240000000000001</v>
      </c>
    </row>
    <row r="112" spans="1:70">
      <c r="A112" s="20" t="s">
        <v>3207</v>
      </c>
      <c r="B112" s="185">
        <v>12065825.263044599</v>
      </c>
      <c r="C112" s="185">
        <v>598.16775841223</v>
      </c>
      <c r="D112" s="185">
        <v>70.719127092772794</v>
      </c>
      <c r="E112" s="185">
        <v>654.056980860061</v>
      </c>
      <c r="F112" s="185">
        <v>2683685.08837691</v>
      </c>
      <c r="G112" s="185">
        <v>1493933.1953330799</v>
      </c>
      <c r="H112" s="185">
        <v>2.11454043590923E-5</v>
      </c>
      <c r="I112" s="185">
        <v>7.6371158483287804E-5</v>
      </c>
      <c r="J112" s="185">
        <v>0.51093471001103696</v>
      </c>
      <c r="K112" s="185">
        <v>6848.0719740579098</v>
      </c>
      <c r="L112" s="185">
        <v>8.69531901762856E-3</v>
      </c>
      <c r="M112" s="185">
        <v>111</v>
      </c>
      <c r="N112" s="185">
        <v>2590.3991070810098</v>
      </c>
      <c r="O112" s="22">
        <v>2.8502295699234199E-6</v>
      </c>
      <c r="P112" s="22">
        <v>5.98473400508856E-3</v>
      </c>
      <c r="Q112" s="22">
        <v>1.905E-3</v>
      </c>
      <c r="R112" s="185">
        <v>0.15240000000000001</v>
      </c>
      <c r="S112" s="23">
        <v>4577493.00390625</v>
      </c>
      <c r="T112" s="185">
        <v>477.56256686264697</v>
      </c>
      <c r="U112" s="186">
        <v>560.13644264998595</v>
      </c>
      <c r="V112" s="185">
        <v>0.03</v>
      </c>
      <c r="W112" s="22">
        <v>64614.841479315503</v>
      </c>
      <c r="X112" s="185">
        <v>3.7064000565584697E-2</v>
      </c>
      <c r="Y112" s="185">
        <v>5.1942620156714003</v>
      </c>
      <c r="Z112" s="185">
        <v>5.1942620358384497</v>
      </c>
      <c r="AA112" s="185">
        <v>-2.0167054692876701E-8</v>
      </c>
      <c r="AB112" s="185">
        <v>2.19526362518863E-5</v>
      </c>
      <c r="AC112" s="185">
        <v>683.74516302586301</v>
      </c>
      <c r="AD112" s="185">
        <v>2199.0415788359201</v>
      </c>
      <c r="AE112" s="185">
        <v>560.13644348743799</v>
      </c>
      <c r="AF112" s="25">
        <v>8.3745158008241603E-7</v>
      </c>
      <c r="AG112" s="185">
        <v>2.2042438728113199E-5</v>
      </c>
      <c r="AH112" s="185">
        <v>47.531342939541801</v>
      </c>
      <c r="AI112" s="185">
        <v>0.26957663617182098</v>
      </c>
      <c r="AJ112" s="185">
        <v>50.889490038912299</v>
      </c>
      <c r="AK112" s="185">
        <v>5.5227737062762401</v>
      </c>
      <c r="AL112" s="185">
        <v>1.0236047381170099</v>
      </c>
      <c r="AM112" s="185">
        <v>598.16775827583103</v>
      </c>
      <c r="AN112" s="185">
        <v>1.3639896678796501E-7</v>
      </c>
      <c r="AO112" s="185">
        <v>8.9802476226831696E-8</v>
      </c>
      <c r="AP112" s="185">
        <v>3.83828387513182</v>
      </c>
      <c r="AQ112" s="185">
        <v>5.81088923709499E-5</v>
      </c>
      <c r="AR112" s="185">
        <v>1.106612060217E-5</v>
      </c>
      <c r="AS112" s="185">
        <v>25.5484087355219</v>
      </c>
      <c r="AT112" s="185">
        <v>13.152875171500501</v>
      </c>
      <c r="AU112" s="185">
        <v>3.5457078447209698</v>
      </c>
      <c r="AV112" s="185">
        <v>0.29257603041084201</v>
      </c>
      <c r="AW112" s="185">
        <v>1.1866585691912899E-2</v>
      </c>
      <c r="AX112" s="185">
        <v>0.29257602252564502</v>
      </c>
      <c r="AY112" s="185">
        <v>7.8851968843274295E-9</v>
      </c>
      <c r="AZ112" s="185">
        <v>1189751.8930438301</v>
      </c>
      <c r="BA112" s="185">
        <v>1.5139289917412501E-5</v>
      </c>
      <c r="BB112" s="23">
        <v>4615883.0428418703</v>
      </c>
      <c r="BC112" s="23">
        <v>38390.038935623103</v>
      </c>
      <c r="BD112" s="67">
        <v>0.83866952724695798</v>
      </c>
      <c r="BE112" s="23">
        <v>4542609.5999999996</v>
      </c>
      <c r="BF112" s="185">
        <v>1.0161302531570999</v>
      </c>
      <c r="BG112" s="185">
        <v>1</v>
      </c>
      <c r="BH112" s="185">
        <v>-4.7E-2</v>
      </c>
      <c r="BI112" s="185">
        <v>4.5999999999999999E-2</v>
      </c>
      <c r="BJ112" s="185">
        <v>5625</v>
      </c>
      <c r="BK112" s="185">
        <v>1</v>
      </c>
      <c r="BL112" s="185">
        <v>120.605191549583</v>
      </c>
      <c r="BM112" s="185">
        <v>4.6158830428418698</v>
      </c>
      <c r="BN112" s="185">
        <v>120.605191549583</v>
      </c>
      <c r="BO112" s="185">
        <v>1</v>
      </c>
      <c r="BP112" s="185">
        <v>6497.1969047449702</v>
      </c>
      <c r="BQ112" s="185">
        <v>1</v>
      </c>
      <c r="BR112" s="185">
        <v>0.15240000000000001</v>
      </c>
    </row>
    <row r="113" spans="1:70">
      <c r="A113" s="20" t="s">
        <v>3208</v>
      </c>
      <c r="B113" s="185">
        <v>12065825.263044599</v>
      </c>
      <c r="C113" s="185">
        <v>598.16775841223</v>
      </c>
      <c r="D113" s="185">
        <v>70.719127092772794</v>
      </c>
      <c r="E113" s="185">
        <v>654.056980860061</v>
      </c>
      <c r="F113" s="185">
        <v>2683685.08837691</v>
      </c>
      <c r="G113" s="185">
        <v>1493933.1953330799</v>
      </c>
      <c r="H113" s="185">
        <v>2.11454043590923E-5</v>
      </c>
      <c r="I113" s="185">
        <v>7.6371158483287804E-5</v>
      </c>
      <c r="J113" s="185">
        <v>0.51093471001103696</v>
      </c>
      <c r="K113" s="185">
        <v>6848.0719740579098</v>
      </c>
      <c r="L113" s="185">
        <v>8.69531901762856E-3</v>
      </c>
      <c r="M113" s="185">
        <v>112</v>
      </c>
      <c r="N113" s="185">
        <v>2590.3991070810098</v>
      </c>
      <c r="O113" s="22">
        <v>2.8502295699234199E-6</v>
      </c>
      <c r="P113" s="22">
        <v>5.98473400508856E-3</v>
      </c>
      <c r="Q113" s="22">
        <v>1.905E-3</v>
      </c>
      <c r="R113" s="185">
        <v>0.15240000000000001</v>
      </c>
      <c r="S113" s="23">
        <v>4093466.7398437499</v>
      </c>
      <c r="T113" s="185">
        <v>490.87515158354</v>
      </c>
      <c r="U113" s="186">
        <v>564.71762689197101</v>
      </c>
      <c r="V113" s="185">
        <v>0.03</v>
      </c>
      <c r="W113" s="22">
        <v>64614.841479315503</v>
      </c>
      <c r="X113" s="185">
        <v>3.7064000565584697E-2</v>
      </c>
      <c r="Y113" s="185">
        <v>5.1942620156714003</v>
      </c>
      <c r="Z113" s="185">
        <v>5.1942620358384497</v>
      </c>
      <c r="AA113" s="185">
        <v>-2.0167054692876701E-8</v>
      </c>
      <c r="AB113" s="185">
        <v>2.19526362518863E-5</v>
      </c>
      <c r="AC113" s="185">
        <v>673.41935335890105</v>
      </c>
      <c r="AD113" s="185">
        <v>2199.0415788359201</v>
      </c>
      <c r="AE113" s="185">
        <v>564.71762689197101</v>
      </c>
      <c r="AF113" s="25">
        <v>0</v>
      </c>
      <c r="AG113" s="185">
        <v>2.2032772056932801E-5</v>
      </c>
      <c r="AH113" s="185">
        <v>47.531342939541801</v>
      </c>
      <c r="AI113" s="185">
        <v>0.26957663617182098</v>
      </c>
      <c r="AJ113" s="185">
        <v>50.867172546151501</v>
      </c>
      <c r="AK113" s="185">
        <v>4.85673695998263</v>
      </c>
      <c r="AL113" s="185">
        <v>1.0236047381170099</v>
      </c>
      <c r="AM113" s="185">
        <v>598.16775829606502</v>
      </c>
      <c r="AN113" s="185">
        <v>1.1616521078394699E-7</v>
      </c>
      <c r="AO113" s="185">
        <v>8.0135805046410303E-8</v>
      </c>
      <c r="AP113" s="185">
        <v>3.8371893860664401</v>
      </c>
      <c r="AQ113" s="185">
        <v>5.8142046125541198E-5</v>
      </c>
      <c r="AR113" s="185">
        <v>1.1056453930989601E-5</v>
      </c>
      <c r="AS113" s="185">
        <v>25.526091242761101</v>
      </c>
      <c r="AT113" s="185">
        <v>13.1485055752851</v>
      </c>
      <c r="AU113" s="185">
        <v>3.5445299036717799</v>
      </c>
      <c r="AV113" s="185">
        <v>0.292659482394662</v>
      </c>
      <c r="AW113" s="185">
        <v>1.1866585691912899E-2</v>
      </c>
      <c r="AX113" s="185">
        <v>0.29265947455921099</v>
      </c>
      <c r="AY113" s="185">
        <v>7.8354506771738402E-9</v>
      </c>
      <c r="AZ113" s="185">
        <v>1189751.8930438301</v>
      </c>
      <c r="BA113" s="185">
        <v>1.5152248241034399E-5</v>
      </c>
      <c r="BB113" s="23">
        <v>4115489.6821276401</v>
      </c>
      <c r="BC113" s="23">
        <v>22022.9422838883</v>
      </c>
      <c r="BD113" s="67">
        <v>0.53800222851521096</v>
      </c>
      <c r="BE113" s="23">
        <v>3974783.4</v>
      </c>
      <c r="BF113" s="185">
        <v>1.0353997357761999</v>
      </c>
      <c r="BG113" s="185">
        <v>1</v>
      </c>
      <c r="BH113" s="185">
        <v>-5.6000000000000001E-2</v>
      </c>
      <c r="BI113" s="185">
        <v>4.5999999999999999E-2</v>
      </c>
      <c r="BJ113" s="185">
        <v>5625</v>
      </c>
      <c r="BK113" s="185">
        <v>1</v>
      </c>
      <c r="BL113" s="185">
        <v>107.29260682869</v>
      </c>
      <c r="BM113" s="185">
        <v>4.1154896821276399</v>
      </c>
      <c r="BN113" s="185">
        <v>107.29260682869</v>
      </c>
      <c r="BO113" s="185">
        <v>1</v>
      </c>
      <c r="BP113" s="185">
        <v>4528.2949338006601</v>
      </c>
      <c r="BQ113" s="185">
        <v>1</v>
      </c>
      <c r="BR113" s="185">
        <v>0.15240000000000001</v>
      </c>
    </row>
    <row r="114" spans="1:70">
      <c r="A114" s="20" t="s">
        <v>3209</v>
      </c>
      <c r="B114" s="185">
        <v>12065825.263044599</v>
      </c>
      <c r="C114" s="185">
        <v>598.16775841223</v>
      </c>
      <c r="D114" s="185">
        <v>70.719127092772794</v>
      </c>
      <c r="E114" s="185">
        <v>654.056980860061</v>
      </c>
      <c r="F114" s="185">
        <v>2683685.08837691</v>
      </c>
      <c r="G114" s="185">
        <v>1493933.1953330799</v>
      </c>
      <c r="H114" s="185">
        <v>2.11454043590923E-5</v>
      </c>
      <c r="I114" s="185">
        <v>7.6371158483287804E-5</v>
      </c>
      <c r="J114" s="185">
        <v>0.51093471001103696</v>
      </c>
      <c r="K114" s="185">
        <v>6848.0719740579098</v>
      </c>
      <c r="L114" s="185">
        <v>8.69531901762856E-3</v>
      </c>
      <c r="M114" s="185">
        <v>113</v>
      </c>
      <c r="N114" s="185">
        <v>3200.7025616288902</v>
      </c>
      <c r="O114" s="22">
        <v>2.8502295699234199E-6</v>
      </c>
      <c r="P114" s="22">
        <v>5.98473400508856E-3</v>
      </c>
      <c r="Q114" s="22">
        <v>1.905E-3</v>
      </c>
      <c r="R114" s="185">
        <v>0.15240000000000001</v>
      </c>
      <c r="S114" s="23">
        <v>6357331.34765625</v>
      </c>
      <c r="T114" s="185">
        <v>453.64790590713602</v>
      </c>
      <c r="U114" s="186">
        <v>546.46141491773199</v>
      </c>
      <c r="V114" s="185">
        <v>0.03</v>
      </c>
      <c r="W114" s="22">
        <v>79838.233450882006</v>
      </c>
      <c r="X114" s="185">
        <v>3.3515797014276497E-2</v>
      </c>
      <c r="Y114" s="185">
        <v>5.4622959187728899</v>
      </c>
      <c r="Z114" s="185">
        <v>5.4622959290082296</v>
      </c>
      <c r="AA114" s="185">
        <v>-1.02353396869148E-8</v>
      </c>
      <c r="AB114" s="185">
        <v>1.5901282462099201E-5</v>
      </c>
      <c r="AC114" s="185">
        <v>699.640973229015</v>
      </c>
      <c r="AD114" s="185">
        <v>2583.81077803982</v>
      </c>
      <c r="AE114" s="185">
        <v>546.46141591414198</v>
      </c>
      <c r="AF114" s="25">
        <v>9.9640965345315593E-7</v>
      </c>
      <c r="AG114" s="185">
        <v>1.59936572901927E-5</v>
      </c>
      <c r="AH114" s="185">
        <v>65.6197564317511</v>
      </c>
      <c r="AI114" s="185">
        <v>0.316744814992169</v>
      </c>
      <c r="AJ114" s="185">
        <v>43.3853901172441</v>
      </c>
      <c r="AK114" s="185">
        <v>6.7216238866612201</v>
      </c>
      <c r="AL114" s="185">
        <v>1.0236047381170099</v>
      </c>
      <c r="AM114" s="185">
        <v>598.16775839742604</v>
      </c>
      <c r="AN114" s="185">
        <v>1.48037315739202E-8</v>
      </c>
      <c r="AO114" s="185">
        <v>9.2374828093437796E-8</v>
      </c>
      <c r="AP114" s="185">
        <v>4.2281964881233698</v>
      </c>
      <c r="AQ114" s="185">
        <v>4.7885768101605797E-5</v>
      </c>
      <c r="AR114" s="185">
        <v>8.0430160591430603E-6</v>
      </c>
      <c r="AS114" s="185">
        <v>21.8179859124002</v>
      </c>
      <c r="AT114" s="185">
        <v>12.3636733574416</v>
      </c>
      <c r="AU114" s="185">
        <v>3.9161294302264502</v>
      </c>
      <c r="AV114" s="185">
        <v>0.31206705789692002</v>
      </c>
      <c r="AW114" s="185">
        <v>8.5955020974575694E-3</v>
      </c>
      <c r="AX114" s="185">
        <v>0.31206705782268601</v>
      </c>
      <c r="AY114" s="185">
        <v>7.4233785785082799E-11</v>
      </c>
      <c r="AZ114" s="185">
        <v>1189751.8930438301</v>
      </c>
      <c r="BA114" s="185">
        <v>1.1325341250368299E-5</v>
      </c>
      <c r="BB114" s="23">
        <v>6347085.3175980002</v>
      </c>
      <c r="BC114" s="23">
        <v>-10246.0300582498</v>
      </c>
      <c r="BD114" s="67">
        <v>-0.16116872785036199</v>
      </c>
      <c r="BE114" s="23">
        <v>6561547.2000000002</v>
      </c>
      <c r="BF114" s="185">
        <v>0.96731534867233804</v>
      </c>
      <c r="BG114" s="185">
        <v>1</v>
      </c>
      <c r="BH114" s="185">
        <v>-5.6000000000000001E-2</v>
      </c>
      <c r="BI114" s="185">
        <v>4.5999999999999999E-2</v>
      </c>
      <c r="BJ114" s="185">
        <v>5625</v>
      </c>
      <c r="BK114" s="185">
        <v>1</v>
      </c>
      <c r="BL114" s="185">
        <v>144.51985250509401</v>
      </c>
      <c r="BM114" s="185">
        <v>6.3470853175980002</v>
      </c>
      <c r="BN114" s="185">
        <v>144.51985250509401</v>
      </c>
      <c r="BO114" s="185">
        <v>1</v>
      </c>
      <c r="BP114" s="185">
        <v>10924.3995676866</v>
      </c>
      <c r="BQ114" s="185">
        <v>1</v>
      </c>
      <c r="BR114" s="185">
        <v>0.15240000000000001</v>
      </c>
    </row>
    <row r="115" spans="1:70">
      <c r="A115" s="20" t="s">
        <v>3210</v>
      </c>
      <c r="B115" s="185">
        <v>12065825.263044599</v>
      </c>
      <c r="C115" s="185">
        <v>598.16775841223</v>
      </c>
      <c r="D115" s="185">
        <v>70.719127092772794</v>
      </c>
      <c r="E115" s="185">
        <v>654.056980860061</v>
      </c>
      <c r="F115" s="185">
        <v>2683685.08837691</v>
      </c>
      <c r="G115" s="185">
        <v>1493933.1953330799</v>
      </c>
      <c r="H115" s="185">
        <v>2.11454043590923E-5</v>
      </c>
      <c r="I115" s="185">
        <v>7.6371158483287804E-5</v>
      </c>
      <c r="J115" s="185">
        <v>0.51093471001103696</v>
      </c>
      <c r="K115" s="185">
        <v>6848.0719740579098</v>
      </c>
      <c r="L115" s="185">
        <v>8.69531901762856E-3</v>
      </c>
      <c r="M115" s="185">
        <v>114</v>
      </c>
      <c r="N115" s="185">
        <v>3200.7025616288902</v>
      </c>
      <c r="O115" s="22">
        <v>2.8502295699234199E-6</v>
      </c>
      <c r="P115" s="22">
        <v>5.98473400508856E-3</v>
      </c>
      <c r="Q115" s="22">
        <v>1.905E-3</v>
      </c>
      <c r="R115" s="185">
        <v>0.15240000000000001</v>
      </c>
      <c r="S115" s="23">
        <v>4883532.71484375</v>
      </c>
      <c r="T115" s="185">
        <v>488.66227888857202</v>
      </c>
      <c r="U115" s="186">
        <v>559.95914589862502</v>
      </c>
      <c r="V115" s="185">
        <v>0.03</v>
      </c>
      <c r="W115" s="22">
        <v>79838.233450882006</v>
      </c>
      <c r="X115" s="185">
        <v>3.3515797014276497E-2</v>
      </c>
      <c r="Y115" s="185">
        <v>5.4622959187728899</v>
      </c>
      <c r="Z115" s="185">
        <v>5.4622959290082296</v>
      </c>
      <c r="AA115" s="185">
        <v>-1.02353396869148E-8</v>
      </c>
      <c r="AB115" s="185">
        <v>1.5901282462099201E-5</v>
      </c>
      <c r="AC115" s="185">
        <v>673.10301178076304</v>
      </c>
      <c r="AD115" s="185">
        <v>2583.81077803982</v>
      </c>
      <c r="AE115" s="185">
        <v>559.95914589862502</v>
      </c>
      <c r="AF115" s="25">
        <v>0</v>
      </c>
      <c r="AG115" s="185">
        <v>1.5972448838284999E-5</v>
      </c>
      <c r="AH115" s="185">
        <v>65.6197564317511</v>
      </c>
      <c r="AI115" s="185">
        <v>0.316744814992169</v>
      </c>
      <c r="AJ115" s="185">
        <v>43.327858750708998</v>
      </c>
      <c r="AK115" s="185">
        <v>4.9648303264076104</v>
      </c>
      <c r="AL115" s="185">
        <v>1.0236047381170099</v>
      </c>
      <c r="AM115" s="185">
        <v>598.16775839063905</v>
      </c>
      <c r="AN115" s="185">
        <v>2.1591063159576201E-8</v>
      </c>
      <c r="AO115" s="185">
        <v>7.1166376185743596E-8</v>
      </c>
      <c r="AP115" s="185">
        <v>4.2243025472005096</v>
      </c>
      <c r="AQ115" s="185">
        <v>4.7974090512655502E-5</v>
      </c>
      <c r="AR115" s="185">
        <v>8.0218076072353593E-6</v>
      </c>
      <c r="AS115" s="185">
        <v>21.760454545865102</v>
      </c>
      <c r="AT115" s="185">
        <v>12.350471554129401</v>
      </c>
      <c r="AU115" s="185">
        <v>3.91194782747875</v>
      </c>
      <c r="AV115" s="185">
        <v>0.31235471972176199</v>
      </c>
      <c r="AW115" s="185">
        <v>8.5955020974575694E-3</v>
      </c>
      <c r="AX115" s="185">
        <v>0.31235471967302803</v>
      </c>
      <c r="AY115" s="185">
        <v>4.8733850288584803E-11</v>
      </c>
      <c r="AZ115" s="185">
        <v>1189751.8930438301</v>
      </c>
      <c r="BA115" s="185">
        <v>1.13566890573329E-5</v>
      </c>
      <c r="BB115" s="23">
        <v>4876352.6626540702</v>
      </c>
      <c r="BC115" s="23">
        <v>-7180.0521896770197</v>
      </c>
      <c r="BD115" s="67">
        <v>-0.14702578254166099</v>
      </c>
      <c r="BE115" s="23">
        <v>5205073.5</v>
      </c>
      <c r="BF115" s="185">
        <v>0.93684607194385905</v>
      </c>
      <c r="BG115" s="185">
        <v>1</v>
      </c>
      <c r="BH115" s="185">
        <v>-0.04</v>
      </c>
      <c r="BI115" s="185">
        <v>4.5999999999999999E-2</v>
      </c>
      <c r="BJ115" s="185">
        <v>5625</v>
      </c>
      <c r="BK115" s="185">
        <v>1</v>
      </c>
      <c r="BL115" s="185">
        <v>109.505479523658</v>
      </c>
      <c r="BM115" s="185">
        <v>4.8763526626540701</v>
      </c>
      <c r="BN115" s="185">
        <v>109.505479523658</v>
      </c>
      <c r="BO115" s="185">
        <v>1</v>
      </c>
      <c r="BP115" s="185">
        <v>4831.01168381364</v>
      </c>
      <c r="BQ115" s="185">
        <v>1</v>
      </c>
      <c r="BR115" s="185">
        <v>0.15240000000000001</v>
      </c>
    </row>
    <row r="116" spans="1:70">
      <c r="A116" s="20" t="s">
        <v>3211</v>
      </c>
      <c r="B116" s="185">
        <v>12065825.263044599</v>
      </c>
      <c r="C116" s="185">
        <v>598.16775841223</v>
      </c>
      <c r="D116" s="185">
        <v>70.719127092772794</v>
      </c>
      <c r="E116" s="185">
        <v>654.056980860061</v>
      </c>
      <c r="F116" s="185">
        <v>2683685.08837691</v>
      </c>
      <c r="G116" s="185">
        <v>1493933.1953330799</v>
      </c>
      <c r="H116" s="185">
        <v>2.11454043590923E-5</v>
      </c>
      <c r="I116" s="185">
        <v>7.6371158483287804E-5</v>
      </c>
      <c r="J116" s="185">
        <v>0.51093471001103696</v>
      </c>
      <c r="K116" s="185">
        <v>6848.0719740579098</v>
      </c>
      <c r="L116" s="185">
        <v>8.69531901762856E-3</v>
      </c>
      <c r="M116" s="185">
        <v>115</v>
      </c>
      <c r="N116" s="185">
        <v>3200.7025616288902</v>
      </c>
      <c r="O116" s="22">
        <v>2.8502295699234199E-6</v>
      </c>
      <c r="P116" s="22">
        <v>5.98473400508856E-3</v>
      </c>
      <c r="Q116" s="22">
        <v>1.905E-3</v>
      </c>
      <c r="R116" s="185">
        <v>0.15240000000000001</v>
      </c>
      <c r="S116" s="23">
        <v>4953449.27734375</v>
      </c>
      <c r="T116" s="185">
        <v>487.01157338752699</v>
      </c>
      <c r="U116" s="186">
        <v>559.32918340258004</v>
      </c>
      <c r="V116" s="185">
        <v>0.03</v>
      </c>
      <c r="W116" s="22">
        <v>79838.233450882006</v>
      </c>
      <c r="X116" s="185">
        <v>3.3515797014276497E-2</v>
      </c>
      <c r="Y116" s="185">
        <v>5.4622959187728899</v>
      </c>
      <c r="Z116" s="185">
        <v>5.4622959290082296</v>
      </c>
      <c r="AA116" s="185">
        <v>-1.02353396869148E-8</v>
      </c>
      <c r="AB116" s="185">
        <v>1.5901282462099201E-5</v>
      </c>
      <c r="AC116" s="185">
        <v>674.33957684745496</v>
      </c>
      <c r="AD116" s="185">
        <v>2583.81077803982</v>
      </c>
      <c r="AE116" s="185">
        <v>559.329184145976</v>
      </c>
      <c r="AF116" s="25">
        <v>7.4339573075121703E-7</v>
      </c>
      <c r="AG116" s="185">
        <v>1.5972908620923099E-5</v>
      </c>
      <c r="AH116" s="185">
        <v>65.6197564317511</v>
      </c>
      <c r="AI116" s="185">
        <v>0.316744814992169</v>
      </c>
      <c r="AJ116" s="185">
        <v>43.3291059857074</v>
      </c>
      <c r="AK116" s="185">
        <v>5.0467348016123896</v>
      </c>
      <c r="AL116" s="185">
        <v>1.0236047381170099</v>
      </c>
      <c r="AM116" s="185">
        <v>598.16775839050194</v>
      </c>
      <c r="AN116" s="185">
        <v>2.1727942112193E-8</v>
      </c>
      <c r="AO116" s="185">
        <v>7.1626158823867099E-8</v>
      </c>
      <c r="AP116" s="185">
        <v>4.2243870686709597</v>
      </c>
      <c r="AQ116" s="185">
        <v>4.7972170802154098E-5</v>
      </c>
      <c r="AR116" s="185">
        <v>8.0222673898734896E-6</v>
      </c>
      <c r="AS116" s="185">
        <v>21.7617017808635</v>
      </c>
      <c r="AT116" s="185">
        <v>12.350758128854499</v>
      </c>
      <c r="AU116" s="185">
        <v>3.91203859853705</v>
      </c>
      <c r="AV116" s="185">
        <v>0.31234847013390798</v>
      </c>
      <c r="AW116" s="185">
        <v>8.5955020974575694E-3</v>
      </c>
      <c r="AX116" s="185">
        <v>0.31234847008467898</v>
      </c>
      <c r="AY116" s="185">
        <v>4.9229620380231199E-11</v>
      </c>
      <c r="AZ116" s="185">
        <v>1189751.8930438301</v>
      </c>
      <c r="BA116" s="185">
        <v>1.13560073976002E-5</v>
      </c>
      <c r="BB116" s="23">
        <v>4908151.7801970504</v>
      </c>
      <c r="BC116" s="23">
        <v>-45297.497146699599</v>
      </c>
      <c r="BD116" s="67">
        <v>-0.91446373245170298</v>
      </c>
      <c r="BE116" s="23">
        <v>5394348.9000000004</v>
      </c>
      <c r="BF116" s="185">
        <v>0.90986917442382198</v>
      </c>
      <c r="BG116" s="185">
        <v>1</v>
      </c>
      <c r="BH116" s="185">
        <v>-0.03</v>
      </c>
      <c r="BI116" s="185">
        <v>4.5999999999999999E-2</v>
      </c>
      <c r="BJ116" s="185">
        <v>5625</v>
      </c>
      <c r="BK116" s="185">
        <v>1</v>
      </c>
      <c r="BL116" s="185">
        <v>111.15618502470301</v>
      </c>
      <c r="BM116" s="185">
        <v>4.9081517801970502</v>
      </c>
      <c r="BN116" s="185">
        <v>111.15618502470301</v>
      </c>
      <c r="BO116" s="185">
        <v>1</v>
      </c>
      <c r="BP116" s="185">
        <v>5063.2026672697702</v>
      </c>
      <c r="BQ116" s="185">
        <v>1</v>
      </c>
      <c r="BR116" s="185">
        <v>0.15240000000000001</v>
      </c>
    </row>
    <row r="117" spans="1:70">
      <c r="A117" s="20" t="s">
        <v>3212</v>
      </c>
      <c r="B117" s="185">
        <v>12065825.263044599</v>
      </c>
      <c r="C117" s="185">
        <v>598.16775841223</v>
      </c>
      <c r="D117" s="185">
        <v>70.719127092772794</v>
      </c>
      <c r="E117" s="185">
        <v>654.056980860061</v>
      </c>
      <c r="F117" s="185">
        <v>2683685.08837691</v>
      </c>
      <c r="G117" s="185">
        <v>1493933.1953330799</v>
      </c>
      <c r="H117" s="185">
        <v>2.11454043590923E-5</v>
      </c>
      <c r="I117" s="185">
        <v>7.6371158483287804E-5</v>
      </c>
      <c r="J117" s="185">
        <v>0.51093471001103696</v>
      </c>
      <c r="K117" s="185">
        <v>6848.0719740579098</v>
      </c>
      <c r="L117" s="185">
        <v>8.69531901762856E-3</v>
      </c>
      <c r="M117" s="185">
        <v>116</v>
      </c>
      <c r="N117" s="185">
        <v>3200.7025616288902</v>
      </c>
      <c r="O117" s="22">
        <v>2.8502295699234199E-6</v>
      </c>
      <c r="P117" s="22">
        <v>5.98473400508856E-3</v>
      </c>
      <c r="Q117" s="22">
        <v>1.905E-3</v>
      </c>
      <c r="R117" s="185">
        <v>0.15240000000000001</v>
      </c>
      <c r="S117" s="23">
        <v>3264593.3301562499</v>
      </c>
      <c r="T117" s="185">
        <v>526.45012634417299</v>
      </c>
      <c r="U117" s="186">
        <v>574.11137693733201</v>
      </c>
      <c r="V117" s="185">
        <v>0.03</v>
      </c>
      <c r="W117" s="22">
        <v>79838.233450882006</v>
      </c>
      <c r="X117" s="185">
        <v>3.3515797014276497E-2</v>
      </c>
      <c r="Y117" s="185">
        <v>5.4622959187728899</v>
      </c>
      <c r="Z117" s="185">
        <v>5.4622959290082296</v>
      </c>
      <c r="AA117" s="185">
        <v>-1.02353396869148E-8</v>
      </c>
      <c r="AB117" s="185">
        <v>1.5901282462099201E-5</v>
      </c>
      <c r="AC117" s="185">
        <v>645.313949436499</v>
      </c>
      <c r="AD117" s="185">
        <v>2583.81077803982</v>
      </c>
      <c r="AE117" s="185">
        <v>574.11137739047103</v>
      </c>
      <c r="AF117" s="25">
        <v>4.5313947794056699E-7</v>
      </c>
      <c r="AG117" s="185">
        <v>1.5949323744599101E-5</v>
      </c>
      <c r="AH117" s="185">
        <v>65.6197564317511</v>
      </c>
      <c r="AI117" s="185">
        <v>0.316744814992169</v>
      </c>
      <c r="AJ117" s="185">
        <v>43.265128182405803</v>
      </c>
      <c r="AK117" s="185">
        <v>3.1244176275591302</v>
      </c>
      <c r="AL117" s="185">
        <v>1.0236047381170099</v>
      </c>
      <c r="AM117" s="185">
        <v>598.16775839232503</v>
      </c>
      <c r="AN117" s="185">
        <v>1.99054284166778E-8</v>
      </c>
      <c r="AO117" s="185">
        <v>4.8041282499859398E-8</v>
      </c>
      <c r="AP117" s="185">
        <v>4.2200455202264102</v>
      </c>
      <c r="AQ117" s="185">
        <v>4.8070928333356502E-5</v>
      </c>
      <c r="AR117" s="185">
        <v>7.9986825135494802E-6</v>
      </c>
      <c r="AS117" s="185">
        <v>21.697723977561999</v>
      </c>
      <c r="AT117" s="185">
        <v>12.3360368460944</v>
      </c>
      <c r="AU117" s="185">
        <v>3.9073757085527498</v>
      </c>
      <c r="AV117" s="185">
        <v>0.31266981167366198</v>
      </c>
      <c r="AW117" s="185">
        <v>8.5955020974575694E-3</v>
      </c>
      <c r="AX117" s="185">
        <v>0.31266981164555901</v>
      </c>
      <c r="AY117" s="185">
        <v>2.8103408489244001E-11</v>
      </c>
      <c r="AZ117" s="185">
        <v>1189751.8930438301</v>
      </c>
      <c r="BA117" s="185">
        <v>1.13910923716239E-5</v>
      </c>
      <c r="BB117" s="23">
        <v>3281868.7526511699</v>
      </c>
      <c r="BC117" s="23">
        <v>17275.4224949237</v>
      </c>
      <c r="BD117" s="67">
        <v>0.52917532898643904</v>
      </c>
      <c r="BE117" s="23">
        <v>3974783.4</v>
      </c>
      <c r="BF117" s="185">
        <v>0.82567235051126897</v>
      </c>
      <c r="BG117" s="185">
        <v>1</v>
      </c>
      <c r="BH117" s="185">
        <v>4.0000000000000001E-3</v>
      </c>
      <c r="BI117" s="185">
        <v>4.5999999999999999E-2</v>
      </c>
      <c r="BJ117" s="185">
        <v>5625</v>
      </c>
      <c r="BK117" s="185">
        <v>1</v>
      </c>
      <c r="BL117" s="185">
        <v>71.717632068057</v>
      </c>
      <c r="BM117" s="185">
        <v>3.2818687526511701</v>
      </c>
      <c r="BN117" s="185">
        <v>71.717632068057</v>
      </c>
      <c r="BO117" s="185">
        <v>1</v>
      </c>
      <c r="BP117" s="185">
        <v>1006.00818400464</v>
      </c>
      <c r="BQ117" s="185">
        <v>1</v>
      </c>
      <c r="BR117" s="185">
        <v>0.15240000000000001</v>
      </c>
    </row>
    <row r="118" spans="1:70">
      <c r="A118" s="20" t="s">
        <v>3213</v>
      </c>
      <c r="B118" s="185">
        <v>12065825.263044599</v>
      </c>
      <c r="C118" s="185">
        <v>598.16775841223</v>
      </c>
      <c r="D118" s="185">
        <v>70.719127092772794</v>
      </c>
      <c r="E118" s="185">
        <v>654.056980860061</v>
      </c>
      <c r="F118" s="185">
        <v>2683685.08837691</v>
      </c>
      <c r="G118" s="185">
        <v>1493933.1953330799</v>
      </c>
      <c r="H118" s="185">
        <v>2.11454043590923E-5</v>
      </c>
      <c r="I118" s="185">
        <v>7.6371158483287804E-5</v>
      </c>
      <c r="J118" s="185">
        <v>0.51093471001103696</v>
      </c>
      <c r="K118" s="185">
        <v>6848.0719740579098</v>
      </c>
      <c r="L118" s="185">
        <v>8.69531901762856E-3</v>
      </c>
      <c r="M118" s="185">
        <v>117</v>
      </c>
      <c r="N118" s="185">
        <v>3214.26486061884</v>
      </c>
      <c r="O118" s="22">
        <v>2.8502295699234199E-6</v>
      </c>
      <c r="P118" s="22">
        <v>5.98473400508856E-3</v>
      </c>
      <c r="Q118" s="22">
        <v>1.905E-3</v>
      </c>
      <c r="R118" s="185">
        <v>0.15240000000000001</v>
      </c>
      <c r="S118" s="23">
        <v>4947044.5704687499</v>
      </c>
      <c r="T118" s="185">
        <v>487.52777357266399</v>
      </c>
      <c r="U118" s="186">
        <v>559.44713536386598</v>
      </c>
      <c r="V118" s="185">
        <v>0.03</v>
      </c>
      <c r="W118" s="22">
        <v>80176.531050250007</v>
      </c>
      <c r="X118" s="185">
        <v>3.34499327767354E-2</v>
      </c>
      <c r="Y118" s="185">
        <v>5.4676710122319498</v>
      </c>
      <c r="Z118" s="185">
        <v>5.4676710211262503</v>
      </c>
      <c r="AA118" s="185">
        <v>-8.8942986309348304E-9</v>
      </c>
      <c r="AB118" s="185">
        <v>1.5798424110076499E-5</v>
      </c>
      <c r="AC118" s="185">
        <v>673.90977288117301</v>
      </c>
      <c r="AD118" s="185">
        <v>2592.2083036275699</v>
      </c>
      <c r="AE118" s="185">
        <v>559.44713536386598</v>
      </c>
      <c r="AF118" s="25">
        <v>0</v>
      </c>
      <c r="AG118" s="185">
        <v>1.5870784299300701E-5</v>
      </c>
      <c r="AH118" s="185">
        <v>66.046985119857993</v>
      </c>
      <c r="AI118" s="185">
        <v>0.31777425287178901</v>
      </c>
      <c r="AJ118" s="185">
        <v>43.191998788167297</v>
      </c>
      <c r="AK118" s="185">
        <v>5.0208940650482798</v>
      </c>
      <c r="AL118" s="185">
        <v>1.0236047381170099</v>
      </c>
      <c r="AM118" s="185">
        <v>598.16775836189902</v>
      </c>
      <c r="AN118" s="185">
        <v>5.0330868361925201E-8</v>
      </c>
      <c r="AO118" s="185">
        <v>7.2360189224236599E-8</v>
      </c>
      <c r="AP118" s="185">
        <v>4.2325922073177296</v>
      </c>
      <c r="AQ118" s="185">
        <v>4.7786357113151997E-5</v>
      </c>
      <c r="AR118" s="185">
        <v>7.9715722442624808E-6</v>
      </c>
      <c r="AS118" s="185">
        <v>21.694462744928298</v>
      </c>
      <c r="AT118" s="185">
        <v>12.3352852746973</v>
      </c>
      <c r="AU118" s="185">
        <v>3.9198360621272998</v>
      </c>
      <c r="AV118" s="185">
        <v>0.31275614519042699</v>
      </c>
      <c r="AW118" s="185">
        <v>8.5399016021729997E-3</v>
      </c>
      <c r="AX118" s="185">
        <v>0.31275614507799498</v>
      </c>
      <c r="AY118" s="185">
        <v>1.12431230991916E-10</v>
      </c>
      <c r="AZ118" s="185">
        <v>1189751.8930438301</v>
      </c>
      <c r="BA118" s="185">
        <v>1.12900924002398E-5</v>
      </c>
      <c r="BB118" s="23">
        <v>4987399.8444548296</v>
      </c>
      <c r="BC118" s="23">
        <v>40355.273986075998</v>
      </c>
      <c r="BD118" s="67">
        <v>0.81574510621908902</v>
      </c>
      <c r="BE118" s="23">
        <v>5425894.7999999998</v>
      </c>
      <c r="BF118" s="185">
        <v>0.919184766437939</v>
      </c>
      <c r="BG118" s="185">
        <v>1</v>
      </c>
      <c r="BH118" s="185">
        <v>-2.8000000000000001E-2</v>
      </c>
      <c r="BI118" s="185">
        <v>4.5999999999999999E-2</v>
      </c>
      <c r="BJ118" s="185">
        <v>5625</v>
      </c>
      <c r="BK118" s="185">
        <v>1</v>
      </c>
      <c r="BL118" s="185">
        <v>110.639984839566</v>
      </c>
      <c r="BM118" s="185">
        <v>4.9873998444548304</v>
      </c>
      <c r="BN118" s="185">
        <v>110.639984839566</v>
      </c>
      <c r="BO118" s="185">
        <v>1</v>
      </c>
      <c r="BP118" s="185">
        <v>4990.0074581341196</v>
      </c>
      <c r="BQ118" s="185">
        <v>1</v>
      </c>
      <c r="BR118" s="185">
        <v>0.15240000000000001</v>
      </c>
    </row>
    <row r="119" spans="1:70">
      <c r="A119" s="20" t="s">
        <v>3214</v>
      </c>
      <c r="B119" s="185">
        <v>12065825.263044599</v>
      </c>
      <c r="C119" s="185">
        <v>598.16775841223</v>
      </c>
      <c r="D119" s="185">
        <v>70.719127092772794</v>
      </c>
      <c r="E119" s="185">
        <v>654.056980860061</v>
      </c>
      <c r="F119" s="185">
        <v>2683685.08837691</v>
      </c>
      <c r="G119" s="185">
        <v>1493933.1953330799</v>
      </c>
      <c r="H119" s="185">
        <v>2.11454043590923E-5</v>
      </c>
      <c r="I119" s="185">
        <v>7.6371158483287804E-5</v>
      </c>
      <c r="J119" s="185">
        <v>0.51093471001103696</v>
      </c>
      <c r="K119" s="185">
        <v>6848.0719740579098</v>
      </c>
      <c r="L119" s="185">
        <v>8.69531901762856E-3</v>
      </c>
      <c r="M119" s="185">
        <v>118</v>
      </c>
      <c r="N119" s="185">
        <v>3254.9517575886998</v>
      </c>
      <c r="O119" s="22">
        <v>2.8502295699234199E-6</v>
      </c>
      <c r="P119" s="22">
        <v>5.98473400508856E-3</v>
      </c>
      <c r="Q119" s="22">
        <v>1.905E-3</v>
      </c>
      <c r="R119" s="185">
        <v>0.15240000000000001</v>
      </c>
      <c r="S119" s="23">
        <v>6246432.3570312504</v>
      </c>
      <c r="T119" s="185">
        <v>458.12079612380802</v>
      </c>
      <c r="U119" s="186">
        <v>547.79533400455205</v>
      </c>
      <c r="V119" s="185">
        <v>0.03</v>
      </c>
      <c r="W119" s="22">
        <v>81191.423848354505</v>
      </c>
      <c r="X119" s="185">
        <v>3.3255093087555303E-2</v>
      </c>
      <c r="Y119" s="185">
        <v>5.4836650054080103</v>
      </c>
      <c r="Z119" s="185">
        <v>5.4836650106196796</v>
      </c>
      <c r="AA119" s="185">
        <v>-5.2116648774358501E-9</v>
      </c>
      <c r="AB119" s="185">
        <v>1.54961944859755E-5</v>
      </c>
      <c r="AC119" s="185">
        <v>695.98221146749404</v>
      </c>
      <c r="AD119" s="185">
        <v>2617.3647697636402</v>
      </c>
      <c r="AE119" s="185">
        <v>547.79533400455205</v>
      </c>
      <c r="AF119" s="25">
        <v>0</v>
      </c>
      <c r="AG119" s="185">
        <v>1.55844713769516E-5</v>
      </c>
      <c r="AH119" s="185">
        <v>67.335130767735805</v>
      </c>
      <c r="AI119" s="185">
        <v>0.320858139772427</v>
      </c>
      <c r="AJ119" s="185">
        <v>42.824405603593497</v>
      </c>
      <c r="AK119" s="185">
        <v>6.49326059173542</v>
      </c>
      <c r="AL119" s="185">
        <v>1.0236047381170099</v>
      </c>
      <c r="AM119" s="185">
        <v>598.16775834414204</v>
      </c>
      <c r="AN119" s="185">
        <v>6.8088070293015295E-8</v>
      </c>
      <c r="AO119" s="185">
        <v>8.8276890976055906E-8</v>
      </c>
      <c r="AP119" s="185">
        <v>4.2597095136069996</v>
      </c>
      <c r="AQ119" s="185">
        <v>4.7179877901942403E-5</v>
      </c>
      <c r="AR119" s="185">
        <v>7.8363741339638008E-6</v>
      </c>
      <c r="AS119" s="185">
        <v>21.533490373673398</v>
      </c>
      <c r="AT119" s="185">
        <v>12.298047074944501</v>
      </c>
      <c r="AU119" s="185">
        <v>3.9459285073004402</v>
      </c>
      <c r="AV119" s="185">
        <v>0.31378100630656602</v>
      </c>
      <c r="AW119" s="185">
        <v>8.3765301650536497E-3</v>
      </c>
      <c r="AX119" s="185">
        <v>0.31378100572039602</v>
      </c>
      <c r="AY119" s="185">
        <v>5.86170501026828E-10</v>
      </c>
      <c r="AZ119" s="185">
        <v>1189751.8930438301</v>
      </c>
      <c r="BA119" s="185">
        <v>1.10758439633579E-5</v>
      </c>
      <c r="BB119" s="23">
        <v>6202148.9270475795</v>
      </c>
      <c r="BC119" s="23">
        <v>-44283.429983667098</v>
      </c>
      <c r="BD119" s="67">
        <v>-0.70893955865574698</v>
      </c>
      <c r="BE119" s="23">
        <v>6624639</v>
      </c>
      <c r="BF119" s="185">
        <v>0.936224438350163</v>
      </c>
      <c r="BG119" s="185">
        <v>1</v>
      </c>
      <c r="BH119" s="185">
        <v>-4.3999999999999997E-2</v>
      </c>
      <c r="BI119" s="185">
        <v>4.5999999999999999E-2</v>
      </c>
      <c r="BJ119" s="185">
        <v>5625</v>
      </c>
      <c r="BK119" s="185">
        <v>1</v>
      </c>
      <c r="BL119" s="185">
        <v>140.04696228842201</v>
      </c>
      <c r="BM119" s="185">
        <v>6.2021489270475803</v>
      </c>
      <c r="BN119" s="185">
        <v>140.04696228842201</v>
      </c>
      <c r="BO119" s="185">
        <v>1</v>
      </c>
      <c r="BP119" s="185">
        <v>10009.3946631409</v>
      </c>
      <c r="BQ119" s="185">
        <v>1</v>
      </c>
      <c r="BR119" s="185">
        <v>0.15240000000000001</v>
      </c>
    </row>
    <row r="120" spans="1:70">
      <c r="A120" s="20" t="s">
        <v>3215</v>
      </c>
      <c r="B120" s="185">
        <v>12065825.263044599</v>
      </c>
      <c r="C120" s="185">
        <v>598.16775841223</v>
      </c>
      <c r="D120" s="185">
        <v>70.719127092772794</v>
      </c>
      <c r="E120" s="185">
        <v>654.056980860061</v>
      </c>
      <c r="F120" s="185">
        <v>2683685.08837691</v>
      </c>
      <c r="G120" s="185">
        <v>1493933.1953330799</v>
      </c>
      <c r="H120" s="185">
        <v>2.11454043590923E-5</v>
      </c>
      <c r="I120" s="185">
        <v>7.6371158483287804E-5</v>
      </c>
      <c r="J120" s="185">
        <v>0.51093471001103696</v>
      </c>
      <c r="K120" s="185">
        <v>6848.0719740579098</v>
      </c>
      <c r="L120" s="185">
        <v>8.69531901762856E-3</v>
      </c>
      <c r="M120" s="185">
        <v>119</v>
      </c>
      <c r="N120" s="185">
        <v>3295.6386545585601</v>
      </c>
      <c r="O120" s="22">
        <v>2.8502295699234199E-6</v>
      </c>
      <c r="P120" s="22">
        <v>5.98473400508856E-3</v>
      </c>
      <c r="Q120" s="22">
        <v>1.905E-3</v>
      </c>
      <c r="R120" s="185">
        <v>0.15240000000000001</v>
      </c>
      <c r="S120" s="23">
        <v>3506963.10546875</v>
      </c>
      <c r="T120" s="185">
        <v>522.60407503228396</v>
      </c>
      <c r="U120" s="186">
        <v>572.32890091332695</v>
      </c>
      <c r="V120" s="185">
        <v>0.03</v>
      </c>
      <c r="W120" s="22">
        <v>82206.316646459003</v>
      </c>
      <c r="X120" s="185">
        <v>3.3064274849559601E-2</v>
      </c>
      <c r="Y120" s="185">
        <v>5.4994657138155496</v>
      </c>
      <c r="Z120" s="185">
        <v>5.4994657451812596</v>
      </c>
      <c r="AA120" s="185">
        <v>-3.1365715358333499E-8</v>
      </c>
      <c r="AB120" s="185">
        <v>1.52031702906789E-5</v>
      </c>
      <c r="AC120" s="185">
        <v>647.89564415913605</v>
      </c>
      <c r="AD120" s="185">
        <v>2642.4677860546999</v>
      </c>
      <c r="AE120" s="185">
        <v>572.328901392283</v>
      </c>
      <c r="AF120" s="25">
        <v>4.7895639454509396E-7</v>
      </c>
      <c r="AG120" s="185">
        <v>1.5252302040983E-5</v>
      </c>
      <c r="AH120" s="185">
        <v>68.632940509464703</v>
      </c>
      <c r="AI120" s="185">
        <v>0.32393547435065501</v>
      </c>
      <c r="AJ120" s="185">
        <v>42.313613445117099</v>
      </c>
      <c r="AK120" s="185">
        <v>3.3076953844922099</v>
      </c>
      <c r="AL120" s="185">
        <v>1.0236047381170099</v>
      </c>
      <c r="AM120" s="185">
        <v>598.16775839966101</v>
      </c>
      <c r="AN120" s="185">
        <v>1.25686483443133E-8</v>
      </c>
      <c r="AO120" s="185">
        <v>4.9131750304099498E-8</v>
      </c>
      <c r="AP120" s="185">
        <v>4.27598387537354</v>
      </c>
      <c r="AQ120" s="185">
        <v>4.6821428824333801E-5</v>
      </c>
      <c r="AR120" s="185">
        <v>7.6507168956435598E-6</v>
      </c>
      <c r="AS120" s="185">
        <v>21.2249584640027</v>
      </c>
      <c r="AT120" s="185">
        <v>12.225888876290201</v>
      </c>
      <c r="AU120" s="185">
        <v>3.9603991124994802</v>
      </c>
      <c r="AV120" s="185">
        <v>0.31558476287406001</v>
      </c>
      <c r="AW120" s="185">
        <v>8.2181347594452708E-3</v>
      </c>
      <c r="AX120" s="185">
        <v>0.315584761784584</v>
      </c>
      <c r="AY120" s="185">
        <v>1.0894765090085899E-9</v>
      </c>
      <c r="AZ120" s="185">
        <v>1189751.8930438301</v>
      </c>
      <c r="BA120" s="185">
        <v>1.09498609417099E-5</v>
      </c>
      <c r="BB120" s="23">
        <v>3491609.1423074701</v>
      </c>
      <c r="BC120" s="23">
        <v>-15353.9631612832</v>
      </c>
      <c r="BD120" s="67">
        <v>-0.43781364957447799</v>
      </c>
      <c r="BE120" s="23">
        <v>4037875.2</v>
      </c>
      <c r="BF120" s="185">
        <v>0.86471447713576399</v>
      </c>
      <c r="BG120" s="185">
        <v>1</v>
      </c>
      <c r="BH120" s="185">
        <v>-1.6E-2</v>
      </c>
      <c r="BI120" s="185">
        <v>4.5999999999999999E-2</v>
      </c>
      <c r="BJ120" s="185">
        <v>5625</v>
      </c>
      <c r="BK120" s="185">
        <v>1</v>
      </c>
      <c r="BL120" s="185">
        <v>75.563683379945999</v>
      </c>
      <c r="BM120" s="185">
        <v>3.4916091423074702</v>
      </c>
      <c r="BN120" s="185">
        <v>75.563683379945999</v>
      </c>
      <c r="BO120" s="185">
        <v>1</v>
      </c>
      <c r="BP120" s="185">
        <v>1264.77557554905</v>
      </c>
      <c r="BQ120" s="185">
        <v>1</v>
      </c>
      <c r="BR120" s="185">
        <v>0.15240000000000001</v>
      </c>
    </row>
    <row r="121" spans="1:70">
      <c r="A121" s="20" t="s">
        <v>3216</v>
      </c>
      <c r="B121" s="185">
        <v>12065825.263044599</v>
      </c>
      <c r="C121" s="185">
        <v>598.16775841223</v>
      </c>
      <c r="D121" s="185">
        <v>70.719127092772794</v>
      </c>
      <c r="E121" s="185">
        <v>654.056980860061</v>
      </c>
      <c r="F121" s="185">
        <v>2683685.08837691</v>
      </c>
      <c r="G121" s="185">
        <v>1493933.1953330799</v>
      </c>
      <c r="H121" s="185">
        <v>2.11454043590923E-5</v>
      </c>
      <c r="I121" s="185">
        <v>7.6371158483287804E-5</v>
      </c>
      <c r="J121" s="185">
        <v>0.51093471001103696</v>
      </c>
      <c r="K121" s="185">
        <v>6848.0719740579098</v>
      </c>
      <c r="L121" s="185">
        <v>8.69531901762856E-3</v>
      </c>
      <c r="M121" s="185">
        <v>120</v>
      </c>
      <c r="N121" s="185">
        <v>3811.0060161767701</v>
      </c>
      <c r="O121" s="22">
        <v>2.8502295699234199E-6</v>
      </c>
      <c r="P121" s="22">
        <v>5.98473400508856E-3</v>
      </c>
      <c r="Q121" s="22">
        <v>1.905E-3</v>
      </c>
      <c r="R121" s="185">
        <v>0.15240000000000001</v>
      </c>
      <c r="S121" s="23">
        <v>3272268.95703125</v>
      </c>
      <c r="T121" s="185">
        <v>535.47689091834604</v>
      </c>
      <c r="U121" s="186">
        <v>575.59967125462299</v>
      </c>
      <c r="V121" s="185">
        <v>0.03</v>
      </c>
      <c r="W121" s="22">
        <v>95061.6254224484</v>
      </c>
      <c r="X121" s="185">
        <v>3.0945300439482602E-2</v>
      </c>
      <c r="Y121" s="185">
        <v>5.6846358323022699</v>
      </c>
      <c r="Z121" s="185">
        <v>5.6846358673975699</v>
      </c>
      <c r="AA121" s="185">
        <v>-3.5095298223097897E-8</v>
      </c>
      <c r="AB121" s="185">
        <v>1.21478205091792E-5</v>
      </c>
      <c r="AC121" s="185">
        <v>637.921188663007</v>
      </c>
      <c r="AD121" s="185">
        <v>2956.15770076538</v>
      </c>
      <c r="AE121" s="185">
        <v>575.59967125462299</v>
      </c>
      <c r="AF121" s="25">
        <v>0</v>
      </c>
      <c r="AG121" s="185">
        <v>1.21857474496073E-5</v>
      </c>
      <c r="AH121" s="185">
        <v>85.895102033074707</v>
      </c>
      <c r="AI121" s="185">
        <v>0.362390168805998</v>
      </c>
      <c r="AJ121" s="185">
        <v>37.819413294214002</v>
      </c>
      <c r="AK121" s="185">
        <v>2.6945482175486002</v>
      </c>
      <c r="AL121" s="185">
        <v>1.0236047381170099</v>
      </c>
      <c r="AM121" s="185">
        <v>598.16775840418302</v>
      </c>
      <c r="AN121" s="185">
        <v>8.0466406870982593E-9</v>
      </c>
      <c r="AO121" s="185">
        <v>3.7926940428088698E-8</v>
      </c>
      <c r="AP121" s="185">
        <v>4.55808586086291</v>
      </c>
      <c r="AQ121" s="185">
        <v>4.1205176319700799E-5</v>
      </c>
      <c r="AR121" s="185">
        <v>6.1118371950176996E-6</v>
      </c>
      <c r="AS121" s="185">
        <v>18.968561249213501</v>
      </c>
      <c r="AT121" s="185">
        <v>11.663914687961</v>
      </c>
      <c r="AU121" s="185">
        <v>4.2268880127089403</v>
      </c>
      <c r="AV121" s="185">
        <v>0.33119784815397102</v>
      </c>
      <c r="AW121" s="185">
        <v>6.5665531641907202E-3</v>
      </c>
      <c r="AX121" s="185">
        <v>0.33119782706648698</v>
      </c>
      <c r="AY121" s="185">
        <v>2.1087484036730301E-8</v>
      </c>
      <c r="AZ121" s="185">
        <v>1189751.8930438301</v>
      </c>
      <c r="BA121" s="185">
        <v>9.0400175813932604E-6</v>
      </c>
      <c r="BB121" s="23">
        <v>3264754.4627970001</v>
      </c>
      <c r="BC121" s="23">
        <v>-7514.4942342536497</v>
      </c>
      <c r="BD121" s="67">
        <v>-0.22964170527935901</v>
      </c>
      <c r="BE121" s="23">
        <v>4053648.15</v>
      </c>
      <c r="BF121" s="185">
        <v>0.80538673855968401</v>
      </c>
      <c r="BG121" s="185">
        <v>1</v>
      </c>
      <c r="BH121" s="185">
        <v>-7.0000000000000001E-3</v>
      </c>
      <c r="BI121" s="185">
        <v>4.5999999999999999E-2</v>
      </c>
      <c r="BJ121" s="185">
        <v>5625</v>
      </c>
      <c r="BK121" s="185">
        <v>1</v>
      </c>
      <c r="BL121" s="185">
        <v>62.690867493883999</v>
      </c>
      <c r="BM121" s="185">
        <v>3.2647544627970002</v>
      </c>
      <c r="BN121" s="185">
        <v>62.690867493883999</v>
      </c>
      <c r="BO121" s="185">
        <v>1</v>
      </c>
      <c r="BP121" s="185">
        <v>514.87546762500006</v>
      </c>
      <c r="BQ121" s="185">
        <v>1</v>
      </c>
      <c r="BR121" s="185">
        <v>0.15240000000000001</v>
      </c>
    </row>
    <row r="122" spans="1:70">
      <c r="A122" s="20" t="s">
        <v>3217</v>
      </c>
      <c r="B122" s="185">
        <v>12065825.263044599</v>
      </c>
      <c r="C122" s="185">
        <v>598.16775841223</v>
      </c>
      <c r="D122" s="185">
        <v>70.719127092772794</v>
      </c>
      <c r="E122" s="185">
        <v>654.056980860061</v>
      </c>
      <c r="F122" s="185">
        <v>2683685.08837691</v>
      </c>
      <c r="G122" s="185">
        <v>1493933.1953330799</v>
      </c>
      <c r="H122" s="185">
        <v>2.11454043590923E-5</v>
      </c>
      <c r="I122" s="185">
        <v>7.6371158483287804E-5</v>
      </c>
      <c r="J122" s="185">
        <v>0.51093471001103696</v>
      </c>
      <c r="K122" s="185">
        <v>6848.0719740579098</v>
      </c>
      <c r="L122" s="185">
        <v>8.69531901762856E-3</v>
      </c>
      <c r="M122" s="185">
        <v>121</v>
      </c>
      <c r="N122" s="185">
        <v>4041.5650990059698</v>
      </c>
      <c r="O122" s="22">
        <v>2.8502295699234199E-6</v>
      </c>
      <c r="P122" s="22">
        <v>5.98473400508856E-3</v>
      </c>
      <c r="Q122" s="22">
        <v>1.905E-3</v>
      </c>
      <c r="R122" s="185">
        <v>0.15240000000000001</v>
      </c>
      <c r="S122" s="23">
        <v>3737501.98046875</v>
      </c>
      <c r="T122" s="185">
        <v>529.302558596925</v>
      </c>
      <c r="U122" s="186">
        <v>572.51546879104603</v>
      </c>
      <c r="V122" s="185">
        <v>0.03</v>
      </c>
      <c r="W122" s="22">
        <v>100812.68461170699</v>
      </c>
      <c r="X122" s="185">
        <v>3.0144337567857799E-2</v>
      </c>
      <c r="Y122" s="185">
        <v>5.7596637200681799</v>
      </c>
      <c r="Z122" s="185">
        <v>5.7596637569575702</v>
      </c>
      <c r="AA122" s="185">
        <v>-3.6889382215576903E-8</v>
      </c>
      <c r="AB122" s="185">
        <v>1.1088363050012001E-5</v>
      </c>
      <c r="AC122" s="185">
        <v>641.82040900582103</v>
      </c>
      <c r="AD122" s="185">
        <v>3094.1621066426901</v>
      </c>
      <c r="AE122" s="185">
        <v>572.51546920925</v>
      </c>
      <c r="AF122" s="25">
        <v>4.1820396745606601E-7</v>
      </c>
      <c r="AG122" s="185">
        <v>1.11282763896135E-5</v>
      </c>
      <c r="AH122" s="185">
        <v>94.102103025414607</v>
      </c>
      <c r="AI122" s="185">
        <v>0.37930788599304199</v>
      </c>
      <c r="AJ122" s="185">
        <v>36.149806946969598</v>
      </c>
      <c r="AK122" s="185">
        <v>2.9816559755845899</v>
      </c>
      <c r="AL122" s="185">
        <v>1.0236047381170099</v>
      </c>
      <c r="AM122" s="185">
        <v>598.16775840860498</v>
      </c>
      <c r="AN122" s="185">
        <v>3.62479113391601E-9</v>
      </c>
      <c r="AO122" s="185">
        <v>3.9913339601514102E-8</v>
      </c>
      <c r="AP122" s="185">
        <v>4.6773042065595298</v>
      </c>
      <c r="AQ122" s="185">
        <v>3.9131414485436101E-5</v>
      </c>
      <c r="AR122" s="185">
        <v>5.5840948646075001E-6</v>
      </c>
      <c r="AS122" s="185">
        <v>18.139731999964901</v>
      </c>
      <c r="AT122" s="185">
        <v>11.440523352978801</v>
      </c>
      <c r="AU122" s="185">
        <v>4.3394807276724201</v>
      </c>
      <c r="AV122" s="185">
        <v>0.33782347888710401</v>
      </c>
      <c r="AW122" s="185">
        <v>5.9938591796555203E-3</v>
      </c>
      <c r="AX122" s="185">
        <v>0.33782347766433901</v>
      </c>
      <c r="AY122" s="185">
        <v>1.22276533343069E-9</v>
      </c>
      <c r="AZ122" s="185">
        <v>1189751.8930438301</v>
      </c>
      <c r="BA122" s="185">
        <v>8.3662325043039796E-6</v>
      </c>
      <c r="BB122" s="23">
        <v>3712445.8463802999</v>
      </c>
      <c r="BC122" s="23">
        <v>-25056.1340884487</v>
      </c>
      <c r="BD122" s="67">
        <v>-0.67039788124222499</v>
      </c>
      <c r="BE122" s="23">
        <v>4653020.25</v>
      </c>
      <c r="BF122" s="185">
        <v>0.79785722969512096</v>
      </c>
      <c r="BG122" s="185">
        <v>1</v>
      </c>
      <c r="BH122" s="185">
        <v>-8.9999999999999993E-3</v>
      </c>
      <c r="BI122" s="185">
        <v>4.5999999999999999E-2</v>
      </c>
      <c r="BJ122" s="185">
        <v>5625</v>
      </c>
      <c r="BK122" s="185">
        <v>1</v>
      </c>
      <c r="BL122" s="185">
        <v>68.865199815305004</v>
      </c>
      <c r="BM122" s="185">
        <v>3.7124458463802998</v>
      </c>
      <c r="BN122" s="185">
        <v>68.865199815305004</v>
      </c>
      <c r="BO122" s="185">
        <v>1</v>
      </c>
      <c r="BP122" s="185">
        <v>833.19976037748404</v>
      </c>
      <c r="BQ122" s="185">
        <v>1</v>
      </c>
      <c r="BR122" s="185">
        <v>0.15240000000000001</v>
      </c>
    </row>
    <row r="123" spans="1:70">
      <c r="A123" s="20" t="s">
        <v>3218</v>
      </c>
      <c r="B123" s="185">
        <v>12065825.263044599</v>
      </c>
      <c r="C123" s="185">
        <v>598.16775841223</v>
      </c>
      <c r="D123" s="185">
        <v>70.719127092772794</v>
      </c>
      <c r="E123" s="185">
        <v>654.056980860061</v>
      </c>
      <c r="F123" s="185">
        <v>2683685.08837691</v>
      </c>
      <c r="G123" s="185">
        <v>1493933.1953330799</v>
      </c>
      <c r="H123" s="185">
        <v>2.11454043590923E-5</v>
      </c>
      <c r="I123" s="185">
        <v>7.6371158483287804E-5</v>
      </c>
      <c r="J123" s="185">
        <v>0.51093471001103696</v>
      </c>
      <c r="K123" s="185">
        <v>6848.0719740579098</v>
      </c>
      <c r="L123" s="185">
        <v>8.69531901762856E-3</v>
      </c>
      <c r="M123" s="185">
        <v>122</v>
      </c>
      <c r="N123" s="185">
        <v>4041.5650990059698</v>
      </c>
      <c r="O123" s="22">
        <v>2.8502295699234199E-6</v>
      </c>
      <c r="P123" s="22">
        <v>5.98473400508856E-3</v>
      </c>
      <c r="Q123" s="22">
        <v>1.905E-3</v>
      </c>
      <c r="R123" s="185">
        <v>0.15240000000000001</v>
      </c>
      <c r="S123" s="23">
        <v>3911523.07328125</v>
      </c>
      <c r="T123" s="185">
        <v>525.91640840595801</v>
      </c>
      <c r="U123" s="186">
        <v>571.141346391605</v>
      </c>
      <c r="V123" s="185">
        <v>0.03</v>
      </c>
      <c r="W123" s="22">
        <v>100812.68461170699</v>
      </c>
      <c r="X123" s="185">
        <v>3.0144337567857799E-2</v>
      </c>
      <c r="Y123" s="185">
        <v>5.7596637200681799</v>
      </c>
      <c r="Z123" s="185">
        <v>5.7596637569575702</v>
      </c>
      <c r="AA123" s="185">
        <v>-3.6889382215576903E-8</v>
      </c>
      <c r="AB123" s="185">
        <v>1.1088363050012001E-5</v>
      </c>
      <c r="AC123" s="185">
        <v>644.16239430459495</v>
      </c>
      <c r="AD123" s="185">
        <v>3094.1621066426901</v>
      </c>
      <c r="AE123" s="185">
        <v>571.141346391605</v>
      </c>
      <c r="AF123" s="25">
        <v>0</v>
      </c>
      <c r="AG123" s="185">
        <v>1.1130181616455001E-5</v>
      </c>
      <c r="AH123" s="185">
        <v>94.102103025414607</v>
      </c>
      <c r="AI123" s="185">
        <v>0.37930788599304199</v>
      </c>
      <c r="AJ123" s="185">
        <v>36.155996008069401</v>
      </c>
      <c r="AK123" s="185">
        <v>3.14153139000328</v>
      </c>
      <c r="AL123" s="185">
        <v>1.0236047381170099</v>
      </c>
      <c r="AM123" s="185">
        <v>598.16775840832804</v>
      </c>
      <c r="AN123" s="185">
        <v>3.9016185837681397E-9</v>
      </c>
      <c r="AO123" s="185">
        <v>4.1818566443015099E-8</v>
      </c>
      <c r="AP123" s="185">
        <v>4.67790759794861</v>
      </c>
      <c r="AQ123" s="185">
        <v>3.9121320213477303E-5</v>
      </c>
      <c r="AR123" s="185">
        <v>5.5860000914490003E-6</v>
      </c>
      <c r="AS123" s="185">
        <v>18.145921061064701</v>
      </c>
      <c r="AT123" s="185">
        <v>11.4422290026331</v>
      </c>
      <c r="AU123" s="185">
        <v>4.3401276940370197</v>
      </c>
      <c r="AV123" s="185">
        <v>0.33777990391158902</v>
      </c>
      <c r="AW123" s="185">
        <v>5.9938591796555203E-3</v>
      </c>
      <c r="AX123" s="185">
        <v>0.33777990267419999</v>
      </c>
      <c r="AY123" s="185">
        <v>1.23738880253299E-9</v>
      </c>
      <c r="AZ123" s="185">
        <v>1189751.8930438301</v>
      </c>
      <c r="BA123" s="185">
        <v>8.3629955047921605E-6</v>
      </c>
      <c r="BB123" s="23">
        <v>3891161.5997952898</v>
      </c>
      <c r="BC123" s="23">
        <v>-20361.473485959199</v>
      </c>
      <c r="BD123" s="67">
        <v>-0.52055102589178004</v>
      </c>
      <c r="BE123" s="23">
        <v>5173527.5999999996</v>
      </c>
      <c r="BF123" s="185">
        <v>0.75212928211599595</v>
      </c>
      <c r="BG123" s="185">
        <v>1</v>
      </c>
      <c r="BH123" s="185">
        <v>-1.2E-2</v>
      </c>
      <c r="BI123" s="185">
        <v>4.5999999999999999E-2</v>
      </c>
      <c r="BJ123" s="185">
        <v>5625</v>
      </c>
      <c r="BK123" s="185">
        <v>1</v>
      </c>
      <c r="BL123" s="185">
        <v>72.251350006272006</v>
      </c>
      <c r="BM123" s="185">
        <v>3.8911615997952902</v>
      </c>
      <c r="BN123" s="185">
        <v>72.251350006272006</v>
      </c>
      <c r="BO123" s="185">
        <v>1</v>
      </c>
      <c r="BP123" s="185">
        <v>1040.14957722706</v>
      </c>
      <c r="BQ123" s="185">
        <v>1</v>
      </c>
      <c r="BR123" s="185">
        <v>0.15240000000000001</v>
      </c>
    </row>
    <row r="124" spans="1:70">
      <c r="A124" s="20" t="s">
        <v>3219</v>
      </c>
      <c r="B124" s="185">
        <v>12065825.263044599</v>
      </c>
      <c r="C124" s="185">
        <v>598.16775841223</v>
      </c>
      <c r="D124" s="185">
        <v>70.719127092772794</v>
      </c>
      <c r="E124" s="185">
        <v>654.056980860061</v>
      </c>
      <c r="F124" s="185">
        <v>2683685.08837691</v>
      </c>
      <c r="G124" s="185">
        <v>1493933.1953330799</v>
      </c>
      <c r="H124" s="185">
        <v>2.11454043590923E-5</v>
      </c>
      <c r="I124" s="185">
        <v>7.6371158483287804E-5</v>
      </c>
      <c r="J124" s="185">
        <v>0.51093471001103696</v>
      </c>
      <c r="K124" s="185">
        <v>6848.0719740579098</v>
      </c>
      <c r="L124" s="185">
        <v>8.69531901762856E-3</v>
      </c>
      <c r="M124" s="185">
        <v>123</v>
      </c>
      <c r="N124" s="185">
        <v>4082.2519959758301</v>
      </c>
      <c r="O124" s="22">
        <v>2.8502295699234199E-6</v>
      </c>
      <c r="P124" s="22">
        <v>5.98473400508856E-3</v>
      </c>
      <c r="Q124" s="22">
        <v>1.905E-3</v>
      </c>
      <c r="R124" s="185">
        <v>0.15240000000000001</v>
      </c>
      <c r="S124" s="23">
        <v>3913093.38671875</v>
      </c>
      <c r="T124" s="185">
        <v>526.45012634417299</v>
      </c>
      <c r="U124" s="186">
        <v>571.24229241062903</v>
      </c>
      <c r="V124" s="185">
        <v>0.03</v>
      </c>
      <c r="W124" s="22">
        <v>101827.577409811</v>
      </c>
      <c r="X124" s="185">
        <v>3.00107704692281E-2</v>
      </c>
      <c r="Y124" s="185">
        <v>5.7724665819879704</v>
      </c>
      <c r="Z124" s="185">
        <v>5.77246661364559</v>
      </c>
      <c r="AA124" s="185">
        <v>-3.1657623189573802E-8</v>
      </c>
      <c r="AB124" s="185">
        <v>1.09168055121032E-5</v>
      </c>
      <c r="AC124" s="185">
        <v>643.72299703381702</v>
      </c>
      <c r="AD124" s="185">
        <v>3118.3797028357499</v>
      </c>
      <c r="AE124" s="185">
        <v>571.24229284785895</v>
      </c>
      <c r="AF124" s="25">
        <v>4.3722991449612902E-7</v>
      </c>
      <c r="AG124" s="185">
        <v>1.09583258750934E-5</v>
      </c>
      <c r="AH124" s="185">
        <v>95.580917051109196</v>
      </c>
      <c r="AI124" s="185">
        <v>0.38227667848006103</v>
      </c>
      <c r="AJ124" s="185">
        <v>35.876347491812197</v>
      </c>
      <c r="AK124" s="185">
        <v>3.11565047897879</v>
      </c>
      <c r="AL124" s="185">
        <v>1.0236047381170099</v>
      </c>
      <c r="AM124" s="185">
        <v>598.16775840903904</v>
      </c>
      <c r="AN124" s="185">
        <v>3.1905074138194302E-9</v>
      </c>
      <c r="AO124" s="185">
        <v>4.1520362990261501E-8</v>
      </c>
      <c r="AP124" s="185">
        <v>4.6982652238709699</v>
      </c>
      <c r="AQ124" s="185">
        <v>3.8783028642806501E-5</v>
      </c>
      <c r="AR124" s="185">
        <v>5.4999231190418504E-6</v>
      </c>
      <c r="AS124" s="185">
        <v>18.006140285120399</v>
      </c>
      <c r="AT124" s="185">
        <v>11.4035641333836</v>
      </c>
      <c r="AU124" s="185">
        <v>4.3593166197442503</v>
      </c>
      <c r="AV124" s="185">
        <v>0.33894860412671202</v>
      </c>
      <c r="AW124" s="185">
        <v>5.9011230635312804E-3</v>
      </c>
      <c r="AX124" s="185">
        <v>0.33894860232861201</v>
      </c>
      <c r="AY124" s="185">
        <v>1.7980996691591099E-9</v>
      </c>
      <c r="AZ124" s="185">
        <v>1189751.8930438301</v>
      </c>
      <c r="BA124" s="185">
        <v>8.2547550627319999E-6</v>
      </c>
      <c r="BB124" s="23">
        <v>3914073.17040559</v>
      </c>
      <c r="BC124" s="23">
        <v>979.78368683578401</v>
      </c>
      <c r="BD124" s="67">
        <v>2.5038597089484801E-2</v>
      </c>
      <c r="BE124" s="23">
        <v>4700339.0999999996</v>
      </c>
      <c r="BF124" s="185">
        <v>0.83272144565177997</v>
      </c>
      <c r="BG124" s="185">
        <v>1</v>
      </c>
      <c r="BH124" s="185">
        <v>-0.02</v>
      </c>
      <c r="BI124" s="185">
        <v>4.5999999999999999E-2</v>
      </c>
      <c r="BJ124" s="185">
        <v>5625</v>
      </c>
      <c r="BK124" s="185">
        <v>1</v>
      </c>
      <c r="BL124" s="185">
        <v>71.717632068057</v>
      </c>
      <c r="BM124" s="185">
        <v>3.9140731704055902</v>
      </c>
      <c r="BN124" s="185">
        <v>71.717632068057</v>
      </c>
      <c r="BO124" s="185">
        <v>1</v>
      </c>
      <c r="BP124" s="185">
        <v>1006.00818400464</v>
      </c>
      <c r="BQ124" s="185">
        <v>1</v>
      </c>
      <c r="BR124" s="185">
        <v>0.15240000000000001</v>
      </c>
    </row>
    <row r="125" spans="1:70">
      <c r="A125" s="20" t="s">
        <v>3220</v>
      </c>
      <c r="B125" s="185">
        <v>12065825.263044599</v>
      </c>
      <c r="C125" s="185">
        <v>598.16775841223</v>
      </c>
      <c r="D125" s="185">
        <v>70.719127092772794</v>
      </c>
      <c r="E125" s="185">
        <v>654.056980860061</v>
      </c>
      <c r="F125" s="185">
        <v>2683685.08837691</v>
      </c>
      <c r="G125" s="185">
        <v>1493933.1953330799</v>
      </c>
      <c r="H125" s="185">
        <v>2.11454043590923E-5</v>
      </c>
      <c r="I125" s="185">
        <v>7.6371158483287804E-5</v>
      </c>
      <c r="J125" s="185">
        <v>0.51093471001103696</v>
      </c>
      <c r="K125" s="185">
        <v>6848.0719740579098</v>
      </c>
      <c r="L125" s="185">
        <v>8.69531901762856E-3</v>
      </c>
      <c r="M125" s="185">
        <v>124</v>
      </c>
      <c r="N125" s="185">
        <v>2325.9342767769299</v>
      </c>
      <c r="O125" s="22">
        <v>2.8502295699234199E-6</v>
      </c>
      <c r="P125" s="22">
        <v>5.98473400508856E-3</v>
      </c>
      <c r="Q125" s="22">
        <v>1.905E-3</v>
      </c>
      <c r="R125" s="185">
        <v>0.69596000000000002</v>
      </c>
      <c r="S125" s="23">
        <v>2963578.97265625</v>
      </c>
      <c r="T125" s="185">
        <v>298.737706474898</v>
      </c>
      <c r="U125" s="186">
        <v>570.63196722715497</v>
      </c>
      <c r="V125" s="185">
        <v>0.03</v>
      </c>
      <c r="W125" s="22">
        <v>58018.038291636803</v>
      </c>
      <c r="X125" s="185">
        <v>3.90786566983174E-2</v>
      </c>
      <c r="Y125" s="185">
        <v>5.0585982172817499</v>
      </c>
      <c r="Z125" s="185">
        <v>5.0585982262515303</v>
      </c>
      <c r="AA125" s="185">
        <v>-8.9697866911819801E-9</v>
      </c>
      <c r="AB125" s="185">
        <v>2.58248515761656E-5</v>
      </c>
      <c r="AC125" s="185">
        <v>664.84625901754396</v>
      </c>
      <c r="AD125" s="185">
        <v>2027.48600229818</v>
      </c>
      <c r="AE125" s="185">
        <v>570.63196722715395</v>
      </c>
      <c r="AF125" s="25">
        <v>0</v>
      </c>
      <c r="AG125" s="185">
        <v>2.58924229664803E-5</v>
      </c>
      <c r="AH125" s="185">
        <v>40.404425134371103</v>
      </c>
      <c r="AI125" s="185">
        <v>0.248545940033715</v>
      </c>
      <c r="AJ125" s="185">
        <v>55.114462078869202</v>
      </c>
      <c r="AK125" s="185">
        <v>4.2484572423270803</v>
      </c>
      <c r="AL125" s="185">
        <v>1.0236047381170099</v>
      </c>
      <c r="AM125" s="185">
        <v>598.16775835230897</v>
      </c>
      <c r="AN125" s="185">
        <v>5.9920580497418996E-8</v>
      </c>
      <c r="AO125" s="185">
        <v>6.7571390314750404E-8</v>
      </c>
      <c r="AP125" s="185">
        <v>3.6500564589817701</v>
      </c>
      <c r="AQ125" s="185">
        <v>6.4256581350664293E-5</v>
      </c>
      <c r="AR125" s="185">
        <v>1.29799971783975E-5</v>
      </c>
      <c r="AS125" s="185">
        <v>27.6291470751401</v>
      </c>
      <c r="AT125" s="185">
        <v>13.5443563446902</v>
      </c>
      <c r="AU125" s="185">
        <v>3.3663947798426399</v>
      </c>
      <c r="AV125" s="185">
        <v>0.28366167913912599</v>
      </c>
      <c r="AW125" s="185">
        <v>1.39597272370041E-2</v>
      </c>
      <c r="AX125" s="185">
        <v>0.28366167592740299</v>
      </c>
      <c r="AY125" s="185">
        <v>3.21172333173081E-9</v>
      </c>
      <c r="AZ125" s="185">
        <v>1189751.8930438301</v>
      </c>
      <c r="BA125" s="185">
        <v>1.7604270529171401E-5</v>
      </c>
      <c r="BB125" s="23">
        <v>2986873.3695495999</v>
      </c>
      <c r="BC125" s="23">
        <v>23294.3968933537</v>
      </c>
      <c r="BD125" s="67">
        <v>0.78602247850594498</v>
      </c>
      <c r="BE125" s="23">
        <v>2104111.5299999998</v>
      </c>
      <c r="BF125" s="185">
        <v>1.41954137267125</v>
      </c>
      <c r="BG125" s="185">
        <v>1</v>
      </c>
      <c r="BH125" s="185">
        <v>-4.4999999999999998E-2</v>
      </c>
      <c r="BI125" s="185">
        <v>4.5999999999999999E-2</v>
      </c>
      <c r="BJ125" s="185">
        <v>5625</v>
      </c>
      <c r="BK125" s="185">
        <v>1</v>
      </c>
      <c r="BL125" s="185">
        <v>299.430051937332</v>
      </c>
      <c r="BM125" s="185">
        <v>2.9868733695495999</v>
      </c>
      <c r="BN125" s="185">
        <v>299.430051937332</v>
      </c>
      <c r="BO125" s="185">
        <v>1</v>
      </c>
      <c r="BP125" s="185">
        <v>67303.951848206794</v>
      </c>
      <c r="BQ125" s="185">
        <v>1</v>
      </c>
      <c r="BR125" s="185">
        <v>0.69596000000000002</v>
      </c>
    </row>
    <row r="126" spans="1:70">
      <c r="A126" s="20" t="s">
        <v>3221</v>
      </c>
      <c r="B126" s="185">
        <v>12065825.263044599</v>
      </c>
      <c r="C126" s="185">
        <v>598.16775841223</v>
      </c>
      <c r="D126" s="185">
        <v>70.719127092772794</v>
      </c>
      <c r="E126" s="185">
        <v>654.056980860061</v>
      </c>
      <c r="F126" s="185">
        <v>2683685.08837691</v>
      </c>
      <c r="G126" s="185">
        <v>1493933.1953330799</v>
      </c>
      <c r="H126" s="185">
        <v>2.11454043590923E-5</v>
      </c>
      <c r="I126" s="185">
        <v>7.6371158483287804E-5</v>
      </c>
      <c r="J126" s="185">
        <v>0.51093471001103696</v>
      </c>
      <c r="K126" s="185">
        <v>6848.0719740579098</v>
      </c>
      <c r="L126" s="185">
        <v>8.69531901762856E-3</v>
      </c>
      <c r="M126" s="185">
        <v>125</v>
      </c>
      <c r="N126" s="185">
        <v>2454.77611718148</v>
      </c>
      <c r="O126" s="22">
        <v>2.8502295699234199E-6</v>
      </c>
      <c r="P126" s="22">
        <v>5.98473400508856E-3</v>
      </c>
      <c r="Q126" s="22">
        <v>1.905E-3</v>
      </c>
      <c r="R126" s="185">
        <v>0.69596000000000002</v>
      </c>
      <c r="S126" s="23">
        <v>3126217.28515625</v>
      </c>
      <c r="T126" s="185">
        <v>297.61642558059998</v>
      </c>
      <c r="U126" s="186">
        <v>569.37812224507798</v>
      </c>
      <c r="V126" s="185">
        <v>0.03</v>
      </c>
      <c r="W126" s="22">
        <v>61231.865485634102</v>
      </c>
      <c r="X126" s="185">
        <v>3.8051118795571201E-2</v>
      </c>
      <c r="Y126" s="185">
        <v>5.1264447918666702</v>
      </c>
      <c r="Z126" s="185">
        <v>5.1264447975649503</v>
      </c>
      <c r="AA126" s="185">
        <v>-5.6982845109132499E-9</v>
      </c>
      <c r="AB126" s="185">
        <v>2.3811191581321001E-5</v>
      </c>
      <c r="AC126" s="185">
        <v>665.32160269393705</v>
      </c>
      <c r="AD126" s="185">
        <v>2111.4763285019499</v>
      </c>
      <c r="AE126" s="185">
        <v>569.37812224507798</v>
      </c>
      <c r="AF126" s="25">
        <v>0</v>
      </c>
      <c r="AG126" s="185">
        <v>2.3877158521292899E-5</v>
      </c>
      <c r="AH126" s="185">
        <v>43.821338321176803</v>
      </c>
      <c r="AI126" s="185">
        <v>0.25884216627468098</v>
      </c>
      <c r="AJ126" s="185">
        <v>52.930241479893603</v>
      </c>
      <c r="AK126" s="185">
        <v>4.30648299933471</v>
      </c>
      <c r="AL126" s="185">
        <v>1.0236047381170099</v>
      </c>
      <c r="AM126" s="185">
        <v>598.16775831666098</v>
      </c>
      <c r="AN126" s="185">
        <v>9.5568566393922096E-8</v>
      </c>
      <c r="AO126" s="185">
        <v>6.5966939971885102E-8</v>
      </c>
      <c r="AP126" s="185">
        <v>3.7418772723876899</v>
      </c>
      <c r="AQ126" s="185">
        <v>6.1141727043018999E-5</v>
      </c>
      <c r="AR126" s="185">
        <v>1.1971562730632401E-5</v>
      </c>
      <c r="AS126" s="185">
        <v>26.538237607250899</v>
      </c>
      <c r="AT126" s="185">
        <v>13.3429331077329</v>
      </c>
      <c r="AU126" s="185">
        <v>3.4537137100637398</v>
      </c>
      <c r="AV126" s="185">
        <v>0.28816356232394702</v>
      </c>
      <c r="AW126" s="185">
        <v>1.2871235239549901E-2</v>
      </c>
      <c r="AX126" s="185">
        <v>0.28816355933710502</v>
      </c>
      <c r="AY126" s="185">
        <v>2.98684232902247E-9</v>
      </c>
      <c r="AZ126" s="185">
        <v>1189751.8930438301</v>
      </c>
      <c r="BA126" s="185">
        <v>1.63398536596056E-5</v>
      </c>
      <c r="BB126" s="23">
        <v>3141594.7749638301</v>
      </c>
      <c r="BC126" s="23">
        <v>15377.489807575899</v>
      </c>
      <c r="BD126" s="67">
        <v>0.49188806806841501</v>
      </c>
      <c r="BE126" s="23">
        <v>2161840.5269999998</v>
      </c>
      <c r="BF126" s="185">
        <v>1.45320375658025</v>
      </c>
      <c r="BG126" s="185">
        <v>1</v>
      </c>
      <c r="BH126" s="185">
        <v>-7.9000000000000001E-2</v>
      </c>
      <c r="BI126" s="185">
        <v>4.5999999999999999E-2</v>
      </c>
      <c r="BJ126" s="185">
        <v>5625</v>
      </c>
      <c r="BK126" s="185">
        <v>1</v>
      </c>
      <c r="BL126" s="185">
        <v>300.55133283163002</v>
      </c>
      <c r="BM126" s="185">
        <v>3.14159477496383</v>
      </c>
      <c r="BN126" s="185">
        <v>300.55133283163002</v>
      </c>
      <c r="BO126" s="185">
        <v>1</v>
      </c>
      <c r="BP126" s="185">
        <v>67886.9970403388</v>
      </c>
      <c r="BQ126" s="185">
        <v>1</v>
      </c>
      <c r="BR126" s="185">
        <v>0.69596000000000002</v>
      </c>
    </row>
    <row r="127" spans="1:70">
      <c r="A127" s="20" t="s">
        <v>3222</v>
      </c>
      <c r="B127" s="185">
        <v>12065825.263044599</v>
      </c>
      <c r="C127" s="185">
        <v>598.16775841223</v>
      </c>
      <c r="D127" s="185">
        <v>70.719127092772794</v>
      </c>
      <c r="E127" s="185">
        <v>654.056980860061</v>
      </c>
      <c r="F127" s="185">
        <v>2683685.08837691</v>
      </c>
      <c r="G127" s="185">
        <v>1493933.1953330799</v>
      </c>
      <c r="H127" s="185">
        <v>2.11454043590923E-5</v>
      </c>
      <c r="I127" s="185">
        <v>7.6371158483287804E-5</v>
      </c>
      <c r="J127" s="185">
        <v>0.51093471001103696</v>
      </c>
      <c r="K127" s="185">
        <v>6848.0719740579098</v>
      </c>
      <c r="L127" s="185">
        <v>8.69531901762856E-3</v>
      </c>
      <c r="M127" s="185">
        <v>126</v>
      </c>
      <c r="N127" s="185">
        <v>2739.5843959704898</v>
      </c>
      <c r="O127" s="22">
        <v>2.8502295699234199E-6</v>
      </c>
      <c r="P127" s="22">
        <v>5.98473400508856E-3</v>
      </c>
      <c r="Q127" s="22">
        <v>1.905E-3</v>
      </c>
      <c r="R127" s="185">
        <v>0.69596000000000002</v>
      </c>
      <c r="S127" s="23">
        <v>3426558.8026562501</v>
      </c>
      <c r="T127" s="185">
        <v>300.41963647945403</v>
      </c>
      <c r="U127" s="186">
        <v>567.32326607227901</v>
      </c>
      <c r="V127" s="185">
        <v>0.03</v>
      </c>
      <c r="W127" s="22">
        <v>68336.115072365006</v>
      </c>
      <c r="X127" s="185">
        <v>3.6074469187045398E-2</v>
      </c>
      <c r="Y127" s="185">
        <v>5.26502000021559</v>
      </c>
      <c r="Z127" s="185">
        <v>5.2650200301068102</v>
      </c>
      <c r="AA127" s="185">
        <v>-2.9891224606615203E-8</v>
      </c>
      <c r="AB127" s="185">
        <v>2.0165222639742601E-5</v>
      </c>
      <c r="AC127" s="185">
        <v>664.98934447875502</v>
      </c>
      <c r="AD127" s="185">
        <v>2294.4324221766901</v>
      </c>
      <c r="AE127" s="185">
        <v>567.323266722173</v>
      </c>
      <c r="AF127" s="25">
        <v>6.4989342263288595E-7</v>
      </c>
      <c r="AG127" s="185">
        <v>2.02267792479964E-5</v>
      </c>
      <c r="AH127" s="185">
        <v>51.744446404423599</v>
      </c>
      <c r="AI127" s="185">
        <v>0.28127043174025801</v>
      </c>
      <c r="AJ127" s="185">
        <v>48.7233365908804</v>
      </c>
      <c r="AK127" s="185">
        <v>4.3428369154161004</v>
      </c>
      <c r="AL127" s="185">
        <v>1.0236047381170099</v>
      </c>
      <c r="AM127" s="185">
        <v>598.16775839844297</v>
      </c>
      <c r="AN127" s="185">
        <v>1.3786689123662701E-8</v>
      </c>
      <c r="AO127" s="185">
        <v>6.1556608253819902E-8</v>
      </c>
      <c r="AP127" s="185">
        <v>3.9346848383956301</v>
      </c>
      <c r="AQ127" s="185">
        <v>5.5296402371884198E-5</v>
      </c>
      <c r="AR127" s="185">
        <v>1.01441679281251E-5</v>
      </c>
      <c r="AS127" s="185">
        <v>24.435808703722</v>
      </c>
      <c r="AT127" s="185">
        <v>12.9302481314784</v>
      </c>
      <c r="AU127" s="185">
        <v>3.6368964744495802</v>
      </c>
      <c r="AV127" s="185">
        <v>0.29778836394604802</v>
      </c>
      <c r="AW127" s="185">
        <v>1.09003920852761E-2</v>
      </c>
      <c r="AX127" s="185">
        <v>0.29778834850896102</v>
      </c>
      <c r="AY127" s="185">
        <v>1.5437086275937899E-8</v>
      </c>
      <c r="AZ127" s="185">
        <v>1189751.8930438301</v>
      </c>
      <c r="BA127" s="185">
        <v>1.40535785311922E-5</v>
      </c>
      <c r="BB127" s="23">
        <v>3408472.1304609501</v>
      </c>
      <c r="BC127" s="23">
        <v>-18086.672195298601</v>
      </c>
      <c r="BD127" s="67">
        <v>-0.52783778819957505</v>
      </c>
      <c r="BE127" s="23">
        <v>2460580.2000000002</v>
      </c>
      <c r="BF127" s="185">
        <v>1.3852310647955901</v>
      </c>
      <c r="BG127" s="185">
        <v>1</v>
      </c>
      <c r="BH127" s="185">
        <v>-4.7E-2</v>
      </c>
      <c r="BI127" s="185">
        <v>4.5999999999999999E-2</v>
      </c>
      <c r="BJ127" s="185">
        <v>5625</v>
      </c>
      <c r="BK127" s="185">
        <v>1</v>
      </c>
      <c r="BL127" s="185">
        <v>297.74812193277597</v>
      </c>
      <c r="BM127" s="185">
        <v>3.4084721304609502</v>
      </c>
      <c r="BN127" s="185">
        <v>297.74812193277597</v>
      </c>
      <c r="BO127" s="185">
        <v>1</v>
      </c>
      <c r="BP127" s="185">
        <v>66434.094359873197</v>
      </c>
      <c r="BQ127" s="185">
        <v>1</v>
      </c>
      <c r="BR127" s="185">
        <v>0.69596000000000002</v>
      </c>
    </row>
    <row r="128" spans="1:70">
      <c r="A128" s="20" t="s">
        <v>3223</v>
      </c>
      <c r="B128" s="185">
        <v>12065825.263044599</v>
      </c>
      <c r="C128" s="185">
        <v>598.16775841223</v>
      </c>
      <c r="D128" s="185">
        <v>70.719127092772794</v>
      </c>
      <c r="E128" s="185">
        <v>654.056980860061</v>
      </c>
      <c r="F128" s="185">
        <v>2683685.08837691</v>
      </c>
      <c r="G128" s="185">
        <v>1493933.1953330799</v>
      </c>
      <c r="H128" s="185">
        <v>2.11454043590923E-5</v>
      </c>
      <c r="I128" s="185">
        <v>7.6371158483287804E-5</v>
      </c>
      <c r="J128" s="185">
        <v>0.51093471001103696</v>
      </c>
      <c r="K128" s="185">
        <v>6848.0719740579098</v>
      </c>
      <c r="L128" s="185">
        <v>8.69531901762856E-3</v>
      </c>
      <c r="M128" s="185">
        <v>127</v>
      </c>
      <c r="N128" s="185">
        <v>2834.5204889001602</v>
      </c>
      <c r="O128" s="22">
        <v>2.8502295699234199E-6</v>
      </c>
      <c r="P128" s="22">
        <v>5.98473400508856E-3</v>
      </c>
      <c r="Q128" s="22">
        <v>1.905E-3</v>
      </c>
      <c r="R128" s="185">
        <v>0.69596000000000002</v>
      </c>
      <c r="S128" s="23">
        <v>3568393.84765625</v>
      </c>
      <c r="T128" s="185">
        <v>297.61642558059998</v>
      </c>
      <c r="U128" s="186">
        <v>566.25857642779795</v>
      </c>
      <c r="V128" s="185">
        <v>0.03</v>
      </c>
      <c r="W128" s="22">
        <v>70704.198267942105</v>
      </c>
      <c r="X128" s="185">
        <v>3.5490800697075997E-2</v>
      </c>
      <c r="Y128" s="185">
        <v>5.3081367316897401</v>
      </c>
      <c r="Z128" s="185">
        <v>5.3081367455630799</v>
      </c>
      <c r="AA128" s="185">
        <v>-1.38733389221102E-8</v>
      </c>
      <c r="AB128" s="185">
        <v>1.91468502220541E-5</v>
      </c>
      <c r="AC128" s="185">
        <v>665.77099227354302</v>
      </c>
      <c r="AD128" s="185">
        <v>2354.65948696959</v>
      </c>
      <c r="AE128" s="185">
        <v>566.258577085507</v>
      </c>
      <c r="AF128" s="25">
        <v>6.5770984747359804E-7</v>
      </c>
      <c r="AG128" s="185">
        <v>1.9208608203278501E-5</v>
      </c>
      <c r="AH128" s="185">
        <v>54.496602313917499</v>
      </c>
      <c r="AI128" s="185">
        <v>0.28865356159538602</v>
      </c>
      <c r="AJ128" s="185">
        <v>47.4852824538915</v>
      </c>
      <c r="AK128" s="185">
        <v>4.4120884296742497</v>
      </c>
      <c r="AL128" s="185">
        <v>1.0236047381170099</v>
      </c>
      <c r="AM128" s="185">
        <v>598.16775836948898</v>
      </c>
      <c r="AN128" s="185">
        <v>4.27410213887924E-8</v>
      </c>
      <c r="AO128" s="185">
        <v>6.1757981224388305E-8</v>
      </c>
      <c r="AP128" s="185">
        <v>3.9963514837680498</v>
      </c>
      <c r="AQ128" s="185">
        <v>5.3603040474718E-5</v>
      </c>
      <c r="AR128" s="185">
        <v>9.6351830922514398E-6</v>
      </c>
      <c r="AS128" s="185">
        <v>23.818976668618198</v>
      </c>
      <c r="AT128" s="185">
        <v>12.802413009945599</v>
      </c>
      <c r="AU128" s="185">
        <v>3.6954621123359002</v>
      </c>
      <c r="AV128" s="185">
        <v>0.30088937143215699</v>
      </c>
      <c r="AW128" s="185">
        <v>1.03499067849176E-2</v>
      </c>
      <c r="AX128" s="185">
        <v>0.30088934975505499</v>
      </c>
      <c r="AY128" s="185">
        <v>2.1677101891270899E-8</v>
      </c>
      <c r="AZ128" s="185">
        <v>1189751.8930438301</v>
      </c>
      <c r="BA128" s="185">
        <v>1.3412994500718199E-5</v>
      </c>
      <c r="BB128" s="23">
        <v>3582938.34078873</v>
      </c>
      <c r="BC128" s="23">
        <v>14544.4931324841</v>
      </c>
      <c r="BD128" s="67">
        <v>0.40759214799221499</v>
      </c>
      <c r="BE128" s="23">
        <v>2523672</v>
      </c>
      <c r="BF128" s="185">
        <v>1.41973217628469</v>
      </c>
      <c r="BG128" s="185">
        <v>1</v>
      </c>
      <c r="BH128" s="185">
        <v>-5.6000000000000001E-2</v>
      </c>
      <c r="BI128" s="185">
        <v>4.5999999999999999E-2</v>
      </c>
      <c r="BJ128" s="185">
        <v>5625</v>
      </c>
      <c r="BK128" s="185">
        <v>1</v>
      </c>
      <c r="BL128" s="185">
        <v>300.55133283163002</v>
      </c>
      <c r="BM128" s="185">
        <v>3.5829383407887301</v>
      </c>
      <c r="BN128" s="185">
        <v>300.55133283163002</v>
      </c>
      <c r="BO128" s="185">
        <v>1</v>
      </c>
      <c r="BP128" s="185">
        <v>67886.9970403388</v>
      </c>
      <c r="BQ128" s="185">
        <v>1</v>
      </c>
      <c r="BR128" s="185">
        <v>0.69596000000000002</v>
      </c>
    </row>
    <row r="129" spans="1:70">
      <c r="A129" s="20" t="s">
        <v>3224</v>
      </c>
      <c r="B129" s="185">
        <v>12065825.263044599</v>
      </c>
      <c r="C129" s="185">
        <v>598.16775841223</v>
      </c>
      <c r="D129" s="185">
        <v>70.719127092772794</v>
      </c>
      <c r="E129" s="185">
        <v>654.056980860061</v>
      </c>
      <c r="F129" s="185">
        <v>2683685.08837691</v>
      </c>
      <c r="G129" s="185">
        <v>1493933.1953330799</v>
      </c>
      <c r="H129" s="185">
        <v>2.11454043590923E-5</v>
      </c>
      <c r="I129" s="185">
        <v>7.6371158483287804E-5</v>
      </c>
      <c r="J129" s="185">
        <v>0.51093471001103696</v>
      </c>
      <c r="K129" s="185">
        <v>6848.0719740579098</v>
      </c>
      <c r="L129" s="185">
        <v>8.69531901762856E-3</v>
      </c>
      <c r="M129" s="185">
        <v>128</v>
      </c>
      <c r="N129" s="185">
        <v>3295.6386545585601</v>
      </c>
      <c r="O129" s="22">
        <v>2.8502295699234199E-6</v>
      </c>
      <c r="P129" s="22">
        <v>5.98473400508856E-3</v>
      </c>
      <c r="Q129" s="22">
        <v>1.905E-3</v>
      </c>
      <c r="R129" s="185">
        <v>0.69596000000000002</v>
      </c>
      <c r="S129" s="23">
        <v>4103513.5135937501</v>
      </c>
      <c r="T129" s="185">
        <v>297.11185267539003</v>
      </c>
      <c r="U129" s="186">
        <v>562.81533998867201</v>
      </c>
      <c r="V129" s="185">
        <v>0.03</v>
      </c>
      <c r="W129" s="22">
        <v>82206.316646459003</v>
      </c>
      <c r="X129" s="185">
        <v>3.3064274849559601E-2</v>
      </c>
      <c r="Y129" s="185">
        <v>5.4994657138155496</v>
      </c>
      <c r="Z129" s="185">
        <v>5.4994657451812596</v>
      </c>
      <c r="AA129" s="185">
        <v>-3.1365715358333499E-8</v>
      </c>
      <c r="AB129" s="185">
        <v>1.52031702906789E-5</v>
      </c>
      <c r="AC129" s="185">
        <v>666.22411188559499</v>
      </c>
      <c r="AD129" s="185">
        <v>2642.4677860546999</v>
      </c>
      <c r="AE129" s="185">
        <v>562.81534065091296</v>
      </c>
      <c r="AF129" s="25">
        <v>6.6224095007783003E-7</v>
      </c>
      <c r="AG129" s="185">
        <v>1.5261176473988101E-5</v>
      </c>
      <c r="AH129" s="185">
        <v>68.632940509464703</v>
      </c>
      <c r="AI129" s="185">
        <v>0.32393547435065501</v>
      </c>
      <c r="AJ129" s="185">
        <v>42.3382332911386</v>
      </c>
      <c r="AK129" s="185">
        <v>4.5263922038334297</v>
      </c>
      <c r="AL129" s="185">
        <v>1.0236047381170099</v>
      </c>
      <c r="AM129" s="185">
        <v>598.16775839434899</v>
      </c>
      <c r="AN129" s="185">
        <v>1.7881006897368901E-8</v>
      </c>
      <c r="AO129" s="185">
        <v>5.80061833091918E-8</v>
      </c>
      <c r="AP129" s="185">
        <v>4.2777325235297896</v>
      </c>
      <c r="AQ129" s="185">
        <v>4.6783157394084503E-5</v>
      </c>
      <c r="AR129" s="185">
        <v>7.6595913286486504E-6</v>
      </c>
      <c r="AS129" s="185">
        <v>21.249578310024201</v>
      </c>
      <c r="AT129" s="185">
        <v>12.231685254696799</v>
      </c>
      <c r="AU129" s="185">
        <v>3.9622767650881401</v>
      </c>
      <c r="AV129" s="185">
        <v>0.31545575844164903</v>
      </c>
      <c r="AW129" s="185">
        <v>8.2181347594452708E-3</v>
      </c>
      <c r="AX129" s="185">
        <v>0.31545575729241399</v>
      </c>
      <c r="AY129" s="185">
        <v>1.14923426330904E-9</v>
      </c>
      <c r="AZ129" s="185">
        <v>1189751.8930438301</v>
      </c>
      <c r="BA129" s="185">
        <v>1.09364382033595E-5</v>
      </c>
      <c r="BB129" s="23">
        <v>4127341.2426130902</v>
      </c>
      <c r="BC129" s="23">
        <v>23827.7290193429</v>
      </c>
      <c r="BD129" s="67">
        <v>0.58066651761736798</v>
      </c>
      <c r="BE129" s="23">
        <v>3006324.27</v>
      </c>
      <c r="BF129" s="185">
        <v>1.3728862464371101</v>
      </c>
      <c r="BG129" s="185">
        <v>1</v>
      </c>
      <c r="BH129" s="185">
        <v>-4.2000000000000003E-2</v>
      </c>
      <c r="BI129" s="185">
        <v>4.5999999999999999E-2</v>
      </c>
      <c r="BJ129" s="185">
        <v>5625</v>
      </c>
      <c r="BK129" s="185">
        <v>1</v>
      </c>
      <c r="BL129" s="185">
        <v>301.05590573683997</v>
      </c>
      <c r="BM129" s="185">
        <v>4.12734124261309</v>
      </c>
      <c r="BN129" s="185">
        <v>301.05590573683997</v>
      </c>
      <c r="BO129" s="185">
        <v>1</v>
      </c>
      <c r="BP129" s="185">
        <v>68150.185920081902</v>
      </c>
      <c r="BQ129" s="185">
        <v>1</v>
      </c>
      <c r="BR129" s="185">
        <v>0.69596000000000002</v>
      </c>
    </row>
    <row r="130" spans="1:70">
      <c r="A130" s="20" t="s">
        <v>3225</v>
      </c>
      <c r="B130" s="185">
        <v>12065825.263044599</v>
      </c>
      <c r="C130" s="185">
        <v>598.16775841223</v>
      </c>
      <c r="D130" s="185">
        <v>70.719127092772794</v>
      </c>
      <c r="E130" s="185">
        <v>654.056980860061</v>
      </c>
      <c r="F130" s="185">
        <v>2683685.08837691</v>
      </c>
      <c r="G130" s="185">
        <v>1493933.1953330799</v>
      </c>
      <c r="H130" s="185">
        <v>2.11454043590923E-5</v>
      </c>
      <c r="I130" s="185">
        <v>7.6371158483287804E-5</v>
      </c>
      <c r="J130" s="185">
        <v>0.51093471001103696</v>
      </c>
      <c r="K130" s="185">
        <v>6848.0719740579098</v>
      </c>
      <c r="L130" s="185">
        <v>8.69531901762856E-3</v>
      </c>
      <c r="M130" s="185">
        <v>129</v>
      </c>
      <c r="N130" s="185">
        <v>3471.9485414279502</v>
      </c>
      <c r="O130" s="22">
        <v>2.8502295699234199E-6</v>
      </c>
      <c r="P130" s="22">
        <v>5.98473400508856E-3</v>
      </c>
      <c r="Q130" s="22">
        <v>1.905E-3</v>
      </c>
      <c r="R130" s="185">
        <v>0.69596000000000002</v>
      </c>
      <c r="S130" s="23">
        <v>4343195.60546875</v>
      </c>
      <c r="T130" s="185">
        <v>294.30874222031798</v>
      </c>
      <c r="U130" s="186">
        <v>561.25084919084804</v>
      </c>
      <c r="V130" s="185">
        <v>0.03</v>
      </c>
      <c r="W130" s="22">
        <v>86604.185438244895</v>
      </c>
      <c r="X130" s="185">
        <v>3.2280713915647401E-2</v>
      </c>
      <c r="Y130" s="185">
        <v>5.5658107404926103</v>
      </c>
      <c r="Z130" s="185">
        <v>5.5658107462575801</v>
      </c>
      <c r="AA130" s="185">
        <v>-5.76496983484276E-9</v>
      </c>
      <c r="AB130" s="185">
        <v>1.40308069136412E-5</v>
      </c>
      <c r="AC130" s="185">
        <v>666.99369060809397</v>
      </c>
      <c r="AD130" s="185">
        <v>2750.6507882578599</v>
      </c>
      <c r="AE130" s="185">
        <v>561.25084986078502</v>
      </c>
      <c r="AF130" s="25">
        <v>6.6993675318372002E-7</v>
      </c>
      <c r="AG130" s="185">
        <v>1.40877671975544E-5</v>
      </c>
      <c r="AH130" s="185">
        <v>74.367660287660598</v>
      </c>
      <c r="AI130" s="185">
        <v>0.33719743815596598</v>
      </c>
      <c r="AJ130" s="185">
        <v>40.682968972961802</v>
      </c>
      <c r="AK130" s="185">
        <v>4.6081337432180201</v>
      </c>
      <c r="AL130" s="185">
        <v>1.0236047381170099</v>
      </c>
      <c r="AM130" s="185">
        <v>598.16775840431603</v>
      </c>
      <c r="AN130" s="185">
        <v>7.9136270869639702E-9</v>
      </c>
      <c r="AO130" s="185">
        <v>5.6960283913167198E-8</v>
      </c>
      <c r="AP130" s="185">
        <v>4.3784762305645302</v>
      </c>
      <c r="AQ130" s="185">
        <v>4.4655071343375101E-5</v>
      </c>
      <c r="AR130" s="185">
        <v>7.0723637407337597E-6</v>
      </c>
      <c r="AS130" s="185">
        <v>20.4237300769508</v>
      </c>
      <c r="AT130" s="185">
        <v>12.033487319390201</v>
      </c>
      <c r="AU130" s="185">
        <v>4.0576610961806701</v>
      </c>
      <c r="AV130" s="185">
        <v>0.320815134383863</v>
      </c>
      <c r="AW130" s="185">
        <v>7.5844090275535899E-3</v>
      </c>
      <c r="AX130" s="185">
        <v>0.32081513100826797</v>
      </c>
      <c r="AY130" s="185">
        <v>3.3755951922565E-9</v>
      </c>
      <c r="AZ130" s="185">
        <v>1189751.8930438301</v>
      </c>
      <c r="BA130" s="185">
        <v>1.0198769844096601E-5</v>
      </c>
      <c r="BB130" s="23">
        <v>4346066.2670654096</v>
      </c>
      <c r="BC130" s="23">
        <v>2870.6615966577101</v>
      </c>
      <c r="BD130" s="67">
        <v>6.6095609256997395E-2</v>
      </c>
      <c r="BE130" s="23">
        <v>3091498.2</v>
      </c>
      <c r="BF130" s="185">
        <v>1.4058123233147599</v>
      </c>
      <c r="BG130" s="185">
        <v>1</v>
      </c>
      <c r="BH130" s="185">
        <v>-7.8E-2</v>
      </c>
      <c r="BI130" s="185">
        <v>4.5999999999999999E-2</v>
      </c>
      <c r="BJ130" s="185">
        <v>5625</v>
      </c>
      <c r="BK130" s="185">
        <v>1</v>
      </c>
      <c r="BL130" s="185">
        <v>303.85901619191202</v>
      </c>
      <c r="BM130" s="185">
        <v>4.3460662670654102</v>
      </c>
      <c r="BN130" s="185">
        <v>303.85901619191202</v>
      </c>
      <c r="BO130" s="185">
        <v>1</v>
      </c>
      <c r="BP130" s="185">
        <v>69621.580425763706</v>
      </c>
      <c r="BQ130" s="185">
        <v>1</v>
      </c>
      <c r="BR130" s="185">
        <v>0.69596000000000002</v>
      </c>
    </row>
    <row r="131" spans="1:70">
      <c r="A131" s="20" t="s">
        <v>3226</v>
      </c>
      <c r="B131" s="185">
        <v>12065825.263044599</v>
      </c>
      <c r="C131" s="185">
        <v>598.16775841223</v>
      </c>
      <c r="D131" s="185">
        <v>70.719127092772794</v>
      </c>
      <c r="E131" s="185">
        <v>654.056980860061</v>
      </c>
      <c r="F131" s="185">
        <v>2683685.08837691</v>
      </c>
      <c r="G131" s="185">
        <v>1493933.1953330799</v>
      </c>
      <c r="H131" s="185">
        <v>2.11454043590923E-5</v>
      </c>
      <c r="I131" s="185">
        <v>7.6371158483287804E-5</v>
      </c>
      <c r="J131" s="185">
        <v>0.51093471001103696</v>
      </c>
      <c r="K131" s="185">
        <v>6848.0719740579098</v>
      </c>
      <c r="L131" s="185">
        <v>8.69531901762856E-3</v>
      </c>
      <c r="M131" s="185">
        <v>130</v>
      </c>
      <c r="N131" s="185">
        <v>4000.87820203611</v>
      </c>
      <c r="O131" s="22">
        <v>2.8502295699234199E-6</v>
      </c>
      <c r="P131" s="22">
        <v>5.98473400508856E-3</v>
      </c>
      <c r="Q131" s="22">
        <v>1.905E-3</v>
      </c>
      <c r="R131" s="185">
        <v>0.69596000000000002</v>
      </c>
      <c r="S131" s="23">
        <v>4853035.1804687502</v>
      </c>
      <c r="T131" s="185">
        <v>299.85899298833198</v>
      </c>
      <c r="U131" s="186">
        <v>558.70357782107999</v>
      </c>
      <c r="V131" s="185">
        <v>0.03</v>
      </c>
      <c r="W131" s="22">
        <v>99797.791813602395</v>
      </c>
      <c r="X131" s="185">
        <v>3.0280138556132801E-2</v>
      </c>
      <c r="Y131" s="185">
        <v>5.7467336773813704</v>
      </c>
      <c r="Z131" s="185">
        <v>5.7467337191382404</v>
      </c>
      <c r="AA131" s="185">
        <v>-4.1756874402665303E-8</v>
      </c>
      <c r="AB131" s="185">
        <v>1.1264289915259E-5</v>
      </c>
      <c r="AC131" s="185">
        <v>665.75739785602002</v>
      </c>
      <c r="AD131" s="185">
        <v>3069.90454493262</v>
      </c>
      <c r="AE131" s="185">
        <v>558.70357782107999</v>
      </c>
      <c r="AF131" s="25">
        <v>0</v>
      </c>
      <c r="AG131" s="185">
        <v>1.1316655590398E-5</v>
      </c>
      <c r="AH131" s="185">
        <v>92.632406477921904</v>
      </c>
      <c r="AI131" s="185">
        <v>0.376334194203642</v>
      </c>
      <c r="AJ131" s="185">
        <v>36.473545858687601</v>
      </c>
      <c r="AK131" s="185">
        <v>4.6096331231952501</v>
      </c>
      <c r="AL131" s="185">
        <v>1.0236047381170099</v>
      </c>
      <c r="AM131" s="185">
        <v>598.16775840942398</v>
      </c>
      <c r="AN131" s="185">
        <v>2.80556378129404E-9</v>
      </c>
      <c r="AO131" s="185">
        <v>5.2365675139005498E-8</v>
      </c>
      <c r="AP131" s="185">
        <v>4.6605653767108697</v>
      </c>
      <c r="AQ131" s="185">
        <v>3.9413007084651703E-5</v>
      </c>
      <c r="AR131" s="185">
        <v>5.6845106327685003E-6</v>
      </c>
      <c r="AS131" s="185">
        <v>18.3211601335998</v>
      </c>
      <c r="AT131" s="185">
        <v>11.490283416554201</v>
      </c>
      <c r="AU131" s="185">
        <v>4.3241865507403796</v>
      </c>
      <c r="AV131" s="185">
        <v>0.33637882597048702</v>
      </c>
      <c r="AW131" s="185">
        <v>6.0889571532205004E-3</v>
      </c>
      <c r="AX131" s="185">
        <v>0.33637882516474399</v>
      </c>
      <c r="AY131" s="185">
        <v>8.0574291683177504E-10</v>
      </c>
      <c r="AZ131" s="185">
        <v>1189751.8930438301</v>
      </c>
      <c r="BA131" s="185">
        <v>8.4567008289597102E-6</v>
      </c>
      <c r="BB131" s="23">
        <v>4818565.0919962097</v>
      </c>
      <c r="BC131" s="23">
        <v>-34470.088472536801</v>
      </c>
      <c r="BD131" s="67">
        <v>-0.71027897368770598</v>
      </c>
      <c r="BE131" s="23">
        <v>3615160.14</v>
      </c>
      <c r="BF131" s="185">
        <v>1.33287735685098</v>
      </c>
      <c r="BG131" s="185">
        <v>1</v>
      </c>
      <c r="BH131" s="185">
        <v>-4.2999999999999997E-2</v>
      </c>
      <c r="BI131" s="185">
        <v>4.5999999999999999E-2</v>
      </c>
      <c r="BJ131" s="185">
        <v>5625</v>
      </c>
      <c r="BK131" s="185">
        <v>1</v>
      </c>
      <c r="BL131" s="185">
        <v>298.30876542389802</v>
      </c>
      <c r="BM131" s="185">
        <v>4.8185650919962102</v>
      </c>
      <c r="BN131" s="185">
        <v>298.30876542389802</v>
      </c>
      <c r="BO131" s="185">
        <v>1</v>
      </c>
      <c r="BP131" s="185">
        <v>66723.418294818403</v>
      </c>
      <c r="BQ131" s="185">
        <v>1</v>
      </c>
      <c r="BR131" s="185">
        <v>0.69596000000000002</v>
      </c>
    </row>
    <row r="132" spans="1:70">
      <c r="A132" s="20" t="s">
        <v>3227</v>
      </c>
      <c r="B132" s="185">
        <v>12065825.263044599</v>
      </c>
      <c r="C132" s="185">
        <v>598.16775841223</v>
      </c>
      <c r="D132" s="185">
        <v>70.719127092772794</v>
      </c>
      <c r="E132" s="185">
        <v>654.056980860061</v>
      </c>
      <c r="F132" s="185">
        <v>2683685.08837691</v>
      </c>
      <c r="G132" s="185">
        <v>1493933.1953330799</v>
      </c>
      <c r="H132" s="185">
        <v>2.11454043590923E-5</v>
      </c>
      <c r="I132" s="185">
        <v>7.6371158483287804E-5</v>
      </c>
      <c r="J132" s="185">
        <v>0.51093471001103696</v>
      </c>
      <c r="K132" s="185">
        <v>6848.0719740579098</v>
      </c>
      <c r="L132" s="185">
        <v>8.69531901762856E-3</v>
      </c>
      <c r="M132" s="185">
        <v>131</v>
      </c>
      <c r="N132" s="185">
        <v>4028.00280001602</v>
      </c>
      <c r="O132" s="22">
        <v>2.8502295699234199E-6</v>
      </c>
      <c r="P132" s="22">
        <v>5.98473400508856E-3</v>
      </c>
      <c r="Q132" s="22">
        <v>1.905E-3</v>
      </c>
      <c r="R132" s="185">
        <v>0.69596000000000002</v>
      </c>
      <c r="S132" s="23">
        <v>4927346.81640625</v>
      </c>
      <c r="T132" s="185">
        <v>297.11185267539003</v>
      </c>
      <c r="U132" s="186">
        <v>558.15021876330798</v>
      </c>
      <c r="V132" s="185">
        <v>0.03</v>
      </c>
      <c r="W132" s="22">
        <v>100474.38701233899</v>
      </c>
      <c r="X132" s="185">
        <v>3.0189353342588401E-2</v>
      </c>
      <c r="Y132" s="185">
        <v>5.7553679598019398</v>
      </c>
      <c r="Z132" s="185">
        <v>5.7553679983791897</v>
      </c>
      <c r="AA132" s="185">
        <v>-3.8577247174487197E-8</v>
      </c>
      <c r="AB132" s="185">
        <v>1.1146512323351701E-5</v>
      </c>
      <c r="AC132" s="185">
        <v>666.43737555555003</v>
      </c>
      <c r="AD132" s="185">
        <v>3086.0807201296302</v>
      </c>
      <c r="AE132" s="185">
        <v>558.15021942768101</v>
      </c>
      <c r="AF132" s="25">
        <v>6.6437371515348797E-7</v>
      </c>
      <c r="AG132" s="185">
        <v>1.1199773376919701E-5</v>
      </c>
      <c r="AH132" s="185">
        <v>93.6111899261481</v>
      </c>
      <c r="AI132" s="185">
        <v>0.37831720304608801</v>
      </c>
      <c r="AJ132" s="185">
        <v>36.287039042869303</v>
      </c>
      <c r="AK132" s="185">
        <v>4.6600811273939602</v>
      </c>
      <c r="AL132" s="185">
        <v>1.0236047381170099</v>
      </c>
      <c r="AM132" s="185">
        <v>598.167758401073</v>
      </c>
      <c r="AN132" s="185">
        <v>1.1156998880324E-8</v>
      </c>
      <c r="AO132" s="185">
        <v>5.32610535679949E-8</v>
      </c>
      <c r="AP132" s="185">
        <v>4.67464848359805</v>
      </c>
      <c r="AQ132" s="185">
        <v>3.9175889151730999E-5</v>
      </c>
      <c r="AR132" s="185">
        <v>5.6265172152438503E-6</v>
      </c>
      <c r="AS132" s="185">
        <v>18.229801889177399</v>
      </c>
      <c r="AT132" s="185">
        <v>11.4652886066731</v>
      </c>
      <c r="AU132" s="185">
        <v>4.3375159177927403</v>
      </c>
      <c r="AV132" s="185">
        <v>0.33713256580531298</v>
      </c>
      <c r="AW132" s="185">
        <v>6.0252920028978398E-3</v>
      </c>
      <c r="AX132" s="185">
        <v>0.33713256465786001</v>
      </c>
      <c r="AY132" s="185">
        <v>1.1474536876221499E-9</v>
      </c>
      <c r="AZ132" s="185">
        <v>1189751.8930438301</v>
      </c>
      <c r="BA132" s="185">
        <v>8.3804994726742605E-6</v>
      </c>
      <c r="BB132" s="23">
        <v>4945518.6022961503</v>
      </c>
      <c r="BC132" s="23">
        <v>18171.785889903102</v>
      </c>
      <c r="BD132" s="67">
        <v>0.36879453724259298</v>
      </c>
      <c r="BE132" s="23">
        <v>3671942.76</v>
      </c>
      <c r="BF132" s="185">
        <v>1.34683978633048</v>
      </c>
      <c r="BG132" s="185">
        <v>1</v>
      </c>
      <c r="BH132" s="185">
        <v>-4.2000000000000003E-2</v>
      </c>
      <c r="BI132" s="185">
        <v>4.5999999999999999E-2</v>
      </c>
      <c r="BJ132" s="185">
        <v>5625</v>
      </c>
      <c r="BK132" s="185">
        <v>1</v>
      </c>
      <c r="BL132" s="185">
        <v>301.05590573683997</v>
      </c>
      <c r="BM132" s="185">
        <v>4.9455186022961497</v>
      </c>
      <c r="BN132" s="185">
        <v>301.05590573683997</v>
      </c>
      <c r="BO132" s="185">
        <v>1</v>
      </c>
      <c r="BP132" s="185">
        <v>68150.185920081902</v>
      </c>
      <c r="BQ132" s="185">
        <v>1</v>
      </c>
      <c r="BR132" s="185">
        <v>0.69596000000000002</v>
      </c>
    </row>
    <row r="133" spans="1:70">
      <c r="A133" s="20" t="s">
        <v>3228</v>
      </c>
      <c r="B133" s="185">
        <v>12065825.263044599</v>
      </c>
      <c r="C133" s="185">
        <v>598.16775841223</v>
      </c>
      <c r="D133" s="185">
        <v>70.719127092772794</v>
      </c>
      <c r="E133" s="185">
        <v>654.056980860061</v>
      </c>
      <c r="F133" s="185">
        <v>2683685.08837691</v>
      </c>
      <c r="G133" s="185">
        <v>1493933.1953330799</v>
      </c>
      <c r="H133" s="185">
        <v>2.11454043590923E-5</v>
      </c>
      <c r="I133" s="185">
        <v>7.6371158483287804E-5</v>
      </c>
      <c r="J133" s="185">
        <v>0.51093471001103696</v>
      </c>
      <c r="K133" s="185">
        <v>6848.0719740579098</v>
      </c>
      <c r="L133" s="185">
        <v>8.69531901762856E-3</v>
      </c>
      <c r="M133" s="185">
        <v>132</v>
      </c>
      <c r="N133" s="185">
        <v>4109.3765939557297</v>
      </c>
      <c r="O133" s="22">
        <v>2.8502295699234199E-6</v>
      </c>
      <c r="P133" s="22">
        <v>5.98473400508856E-3</v>
      </c>
      <c r="Q133" s="22">
        <v>1.905E-3</v>
      </c>
      <c r="R133" s="185">
        <v>0.69596000000000002</v>
      </c>
      <c r="S133" s="23">
        <v>5009458.43265625</v>
      </c>
      <c r="T133" s="185">
        <v>297.61642558059998</v>
      </c>
      <c r="U133" s="186">
        <v>557.74964085065903</v>
      </c>
      <c r="V133" s="185">
        <v>0.03</v>
      </c>
      <c r="W133" s="22">
        <v>102504.172608547</v>
      </c>
      <c r="X133" s="185">
        <v>2.9922937230895001E-2</v>
      </c>
      <c r="Y133" s="185">
        <v>5.7809323771818404</v>
      </c>
      <c r="Z133" s="185">
        <v>5.7809324053557001</v>
      </c>
      <c r="AA133" s="185">
        <v>-2.81738561369593E-8</v>
      </c>
      <c r="AB133" s="185">
        <v>1.0804787528474199E-5</v>
      </c>
      <c r="AC133" s="185">
        <v>666.32049253885202</v>
      </c>
      <c r="AD133" s="185">
        <v>3134.5028285365602</v>
      </c>
      <c r="AE133" s="185">
        <v>557.74964151386405</v>
      </c>
      <c r="AF133" s="25">
        <v>6.6320490077487204E-7</v>
      </c>
      <c r="AG133" s="185">
        <v>1.0857536782913499E-5</v>
      </c>
      <c r="AH133" s="185">
        <v>96.571846449143194</v>
      </c>
      <c r="AI133" s="185">
        <v>0.38425318407815101</v>
      </c>
      <c r="AJ133" s="185">
        <v>35.730162474521897</v>
      </c>
      <c r="AK133" s="185">
        <v>4.6644128762254002</v>
      </c>
      <c r="AL133" s="185">
        <v>1.0236047381170099</v>
      </c>
      <c r="AM133" s="185">
        <v>598.16775840445098</v>
      </c>
      <c r="AN133" s="185">
        <v>7.77947661845246E-9</v>
      </c>
      <c r="AO133" s="185">
        <v>5.2749254439303103E-8</v>
      </c>
      <c r="AP133" s="185">
        <v>4.7155119710003897</v>
      </c>
      <c r="AQ133" s="185">
        <v>3.8499853499744599E-5</v>
      </c>
      <c r="AR133" s="185">
        <v>5.4551430186764003E-6</v>
      </c>
      <c r="AS133" s="185">
        <v>17.951875298805898</v>
      </c>
      <c r="AT133" s="185">
        <v>11.388472914742</v>
      </c>
      <c r="AU133" s="185">
        <v>4.3760569792773802</v>
      </c>
      <c r="AV133" s="185">
        <v>0.33945499172300297</v>
      </c>
      <c r="AW133" s="185">
        <v>5.8405712925951401E-3</v>
      </c>
      <c r="AX133" s="185">
        <v>0.339454989417666</v>
      </c>
      <c r="AY133" s="185">
        <v>2.3053373654491301E-9</v>
      </c>
      <c r="AZ133" s="185">
        <v>1189751.8930438301</v>
      </c>
      <c r="BA133" s="185">
        <v>8.16451187835219E-6</v>
      </c>
      <c r="BB133" s="23">
        <v>5027569.5852272203</v>
      </c>
      <c r="BC133" s="23">
        <v>18111.152570971299</v>
      </c>
      <c r="BD133" s="67">
        <v>0.36153913271155602</v>
      </c>
      <c r="BE133" s="23">
        <v>3653015.22</v>
      </c>
      <c r="BF133" s="185">
        <v>1.37627939727752</v>
      </c>
      <c r="BG133" s="185">
        <v>1</v>
      </c>
      <c r="BH133" s="185">
        <v>-6.8000000000000005E-2</v>
      </c>
      <c r="BI133" s="185">
        <v>4.5999999999999999E-2</v>
      </c>
      <c r="BJ133" s="185">
        <v>5625</v>
      </c>
      <c r="BK133" s="185">
        <v>1</v>
      </c>
      <c r="BL133" s="185">
        <v>300.55133283163002</v>
      </c>
      <c r="BM133" s="185">
        <v>5.0275695852272202</v>
      </c>
      <c r="BN133" s="185">
        <v>300.55133283163002</v>
      </c>
      <c r="BO133" s="185">
        <v>1</v>
      </c>
      <c r="BP133" s="185">
        <v>67886.9970403388</v>
      </c>
      <c r="BQ133" s="185">
        <v>1</v>
      </c>
      <c r="BR133" s="185">
        <v>0.69596000000000002</v>
      </c>
    </row>
    <row r="134" spans="1:70">
      <c r="A134" s="20" t="s">
        <v>3229</v>
      </c>
      <c r="B134" s="185">
        <v>15513203.909628799</v>
      </c>
      <c r="C134" s="185">
        <v>617.97483343502097</v>
      </c>
      <c r="D134" s="185">
        <v>102.22394330033001</v>
      </c>
      <c r="E134" s="185">
        <v>593.997803214295</v>
      </c>
      <c r="F134" s="185">
        <v>2595333.5493798102</v>
      </c>
      <c r="G134" s="185">
        <v>1630481.38578821</v>
      </c>
      <c r="H134" s="185">
        <v>2.3048203873610299E-5</v>
      </c>
      <c r="I134" s="185">
        <v>6.8200503236293095E-5</v>
      </c>
      <c r="J134" s="185">
        <v>0.471717723289031</v>
      </c>
      <c r="K134" s="185">
        <v>9005.0430614720299</v>
      </c>
      <c r="L134" s="185">
        <v>4.6429387983550402E-3</v>
      </c>
      <c r="M134" s="185">
        <v>133</v>
      </c>
      <c r="N134" s="185">
        <v>2034.345</v>
      </c>
      <c r="O134" s="22">
        <v>2.8502295699234199E-6</v>
      </c>
      <c r="P134" s="22">
        <v>5.98473400508856E-3</v>
      </c>
      <c r="Q134" s="22">
        <v>1.905E-3</v>
      </c>
      <c r="R134" s="185">
        <v>0.15240000000000001</v>
      </c>
      <c r="S134" s="23">
        <v>3055865.72265625</v>
      </c>
      <c r="T134" s="185">
        <v>532.51320671869905</v>
      </c>
      <c r="U134" s="186">
        <v>585.89262610251501</v>
      </c>
      <c r="V134" s="185">
        <v>0.03</v>
      </c>
      <c r="W134" s="22">
        <v>56824.026819463099</v>
      </c>
      <c r="X134" s="185">
        <v>3.5196888733325903E-2</v>
      </c>
      <c r="Y134" s="185">
        <v>5.3302534800051404</v>
      </c>
      <c r="Z134" s="185">
        <v>5.3302535319536997</v>
      </c>
      <c r="AA134" s="185">
        <v>-5.1948557455716602E-8</v>
      </c>
      <c r="AB134" s="185">
        <v>1.8175884064821801E-5</v>
      </c>
      <c r="AC134" s="185">
        <v>692.46511502385499</v>
      </c>
      <c r="AD134" s="185">
        <v>1884.5564685194799</v>
      </c>
      <c r="AE134" s="185">
        <v>585.89262610251501</v>
      </c>
      <c r="AF134" s="25">
        <v>0</v>
      </c>
      <c r="AG134" s="185">
        <v>1.8254897812804101E-5</v>
      </c>
      <c r="AH134" s="185">
        <v>30.6534006167511</v>
      </c>
      <c r="AI134" s="185">
        <v>0.227167872716697</v>
      </c>
      <c r="AJ134" s="185">
        <v>36.1179902942594</v>
      </c>
      <c r="AK134" s="185">
        <v>4.3677358962694504</v>
      </c>
      <c r="AL134" s="185">
        <v>1.30194062706561</v>
      </c>
      <c r="AM134" s="185">
        <v>617.97483342764701</v>
      </c>
      <c r="AN134" s="185">
        <v>7.3737282946240198E-9</v>
      </c>
      <c r="AO134" s="185">
        <v>7.9013747982299494E-8</v>
      </c>
      <c r="AP134" s="185">
        <v>2.8328243907932098</v>
      </c>
      <c r="AQ134" s="185">
        <v>4.16815285263611E-5</v>
      </c>
      <c r="AR134" s="185">
        <v>9.1669557803932001E-6</v>
      </c>
      <c r="AS134" s="185">
        <v>18.137160958080901</v>
      </c>
      <c r="AT134" s="185">
        <v>11.4398146258309</v>
      </c>
      <c r="AU134" s="185">
        <v>2.5987583528233502</v>
      </c>
      <c r="AV134" s="185">
        <v>0.23406603796985401</v>
      </c>
      <c r="AW134" s="185">
        <v>1.23453544424565E-2</v>
      </c>
      <c r="AX134" s="185">
        <v>0.23406602139217</v>
      </c>
      <c r="AY134" s="185">
        <v>1.6577683836782601E-8</v>
      </c>
      <c r="AZ134" s="185">
        <v>964852.16359160398</v>
      </c>
      <c r="BA134" s="185">
        <v>1.4713770702422499E-5</v>
      </c>
      <c r="BB134" s="23">
        <v>3077685.8864233401</v>
      </c>
      <c r="BC134" s="23">
        <v>21820.163767091901</v>
      </c>
      <c r="BD134" s="67">
        <v>0.71404196870683101</v>
      </c>
      <c r="BE134" s="23">
        <v>3059952.3</v>
      </c>
      <c r="BF134" s="185">
        <v>1.0057953800205801</v>
      </c>
      <c r="BG134" s="185">
        <v>1</v>
      </c>
      <c r="BH134" s="185">
        <v>-1.9E-2</v>
      </c>
      <c r="BI134" s="185">
        <v>4.5999999999999999E-2</v>
      </c>
      <c r="BJ134" s="185">
        <v>5625</v>
      </c>
      <c r="BK134" s="185">
        <v>1</v>
      </c>
      <c r="BL134" s="185">
        <v>85.461626716321504</v>
      </c>
      <c r="BM134" s="185">
        <v>3.0776858864233398</v>
      </c>
      <c r="BN134" s="185">
        <v>85.461626716321504</v>
      </c>
      <c r="BO134" s="185">
        <v>1</v>
      </c>
      <c r="BP134" s="185">
        <v>2066.7595036941502</v>
      </c>
      <c r="BQ134" s="185">
        <v>1</v>
      </c>
      <c r="BR134" s="185">
        <v>0.15240000000000001</v>
      </c>
    </row>
    <row r="135" spans="1:70">
      <c r="A135" s="20" t="s">
        <v>3230</v>
      </c>
      <c r="B135" s="185">
        <v>15513203.909628799</v>
      </c>
      <c r="C135" s="185">
        <v>617.97483343502097</v>
      </c>
      <c r="D135" s="185">
        <v>102.22394330033001</v>
      </c>
      <c r="E135" s="185">
        <v>593.997803214295</v>
      </c>
      <c r="F135" s="185">
        <v>2595333.5493798102</v>
      </c>
      <c r="G135" s="185">
        <v>1630481.38578821</v>
      </c>
      <c r="H135" s="185">
        <v>2.3048203873610299E-5</v>
      </c>
      <c r="I135" s="185">
        <v>6.8200503236293095E-5</v>
      </c>
      <c r="J135" s="185">
        <v>0.471717723289031</v>
      </c>
      <c r="K135" s="185">
        <v>9005.0430614720299</v>
      </c>
      <c r="L135" s="185">
        <v>4.6429387983550402E-3</v>
      </c>
      <c r="M135" s="185">
        <v>134</v>
      </c>
      <c r="N135" s="185">
        <v>2061.4695999999999</v>
      </c>
      <c r="O135" s="22">
        <v>2.8502295699234199E-6</v>
      </c>
      <c r="P135" s="22">
        <v>5.98473400508856E-3</v>
      </c>
      <c r="Q135" s="22">
        <v>1.905E-3</v>
      </c>
      <c r="R135" s="185">
        <v>0.15240000000000001</v>
      </c>
      <c r="S135" s="23">
        <v>3232979.8983437498</v>
      </c>
      <c r="T135" s="185">
        <v>528.04902786314199</v>
      </c>
      <c r="U135" s="186">
        <v>583.779183250193</v>
      </c>
      <c r="V135" s="185">
        <v>0.03</v>
      </c>
      <c r="W135" s="22">
        <v>57581.680510389298</v>
      </c>
      <c r="X135" s="185">
        <v>3.4978260181261399E-2</v>
      </c>
      <c r="Y135" s="185">
        <v>5.3468856722663496</v>
      </c>
      <c r="Z135" s="185">
        <v>5.3468857046363096</v>
      </c>
      <c r="AA135" s="185">
        <v>-3.2369960045741697E-8</v>
      </c>
      <c r="AB135" s="185">
        <v>1.7811354909090299E-5</v>
      </c>
      <c r="AC135" s="185">
        <v>696.71605467574102</v>
      </c>
      <c r="AD135" s="185">
        <v>1903.74356479158</v>
      </c>
      <c r="AE135" s="185">
        <v>583.77918421735399</v>
      </c>
      <c r="AF135" s="25">
        <v>9.67160531217814E-7</v>
      </c>
      <c r="AG135" s="185">
        <v>1.7893043304985801E-5</v>
      </c>
      <c r="AH135" s="185">
        <v>31.2807564975449</v>
      </c>
      <c r="AI135" s="185">
        <v>0.22948072028404401</v>
      </c>
      <c r="AJ135" s="185">
        <v>35.762484038219199</v>
      </c>
      <c r="AK135" s="185">
        <v>4.6236939782341997</v>
      </c>
      <c r="AL135" s="185">
        <v>1.30194062706561</v>
      </c>
      <c r="AM135" s="185">
        <v>617.97483340397503</v>
      </c>
      <c r="AN135" s="185">
        <v>3.1045942705532097E-8</v>
      </c>
      <c r="AO135" s="185">
        <v>8.1688395895471294E-8</v>
      </c>
      <c r="AP135" s="185">
        <v>2.84922589732698</v>
      </c>
      <c r="AQ135" s="185">
        <v>4.1203032115004102E-5</v>
      </c>
      <c r="AR135" s="185">
        <v>8.9873658504406292E-6</v>
      </c>
      <c r="AS135" s="185">
        <v>17.962876537747</v>
      </c>
      <c r="AT135" s="185">
        <v>11.3915360681045</v>
      </c>
      <c r="AU135" s="185">
        <v>2.61413790205029</v>
      </c>
      <c r="AV135" s="185">
        <v>0.23508799527669999</v>
      </c>
      <c r="AW135" s="185">
        <v>1.2097760343811E-2</v>
      </c>
      <c r="AX135" s="185">
        <v>0.235087986499978</v>
      </c>
      <c r="AY135" s="185">
        <v>8.7767216827572303E-9</v>
      </c>
      <c r="AZ135" s="185">
        <v>964852.16359160398</v>
      </c>
      <c r="BA135" s="185">
        <v>1.44611321108863E-5</v>
      </c>
      <c r="BB135" s="23">
        <v>3237454.6097345399</v>
      </c>
      <c r="BC135" s="23">
        <v>4474.7113907863404</v>
      </c>
      <c r="BD135" s="67">
        <v>0.138408265175998</v>
      </c>
      <c r="BE135" s="23">
        <v>3217681.8</v>
      </c>
      <c r="BF135" s="185">
        <v>1.00614504819418</v>
      </c>
      <c r="BG135" s="185">
        <v>1</v>
      </c>
      <c r="BH135" s="185">
        <v>-2.1999999999999999E-2</v>
      </c>
      <c r="BI135" s="185">
        <v>4.5999999999999999E-2</v>
      </c>
      <c r="BJ135" s="185">
        <v>5625</v>
      </c>
      <c r="BK135" s="185">
        <v>1</v>
      </c>
      <c r="BL135" s="185">
        <v>89.925805571878499</v>
      </c>
      <c r="BM135" s="185">
        <v>3.2374546097345398</v>
      </c>
      <c r="BN135" s="185">
        <v>89.925805571878499</v>
      </c>
      <c r="BO135" s="185">
        <v>1</v>
      </c>
      <c r="BP135" s="185">
        <v>2492.5860620010199</v>
      </c>
      <c r="BQ135" s="185">
        <v>1</v>
      </c>
      <c r="BR135" s="185">
        <v>0.15240000000000001</v>
      </c>
    </row>
    <row r="136" spans="1:70">
      <c r="A136" s="20" t="s">
        <v>3231</v>
      </c>
      <c r="B136" s="185">
        <v>15513203.909628799</v>
      </c>
      <c r="C136" s="185">
        <v>617.97483343502097</v>
      </c>
      <c r="D136" s="185">
        <v>102.22394330033001</v>
      </c>
      <c r="E136" s="185">
        <v>593.997803214295</v>
      </c>
      <c r="F136" s="185">
        <v>2595333.5493798102</v>
      </c>
      <c r="G136" s="185">
        <v>1630481.38578821</v>
      </c>
      <c r="H136" s="185">
        <v>2.3048203873610299E-5</v>
      </c>
      <c r="I136" s="185">
        <v>6.8200503236293095E-5</v>
      </c>
      <c r="J136" s="185">
        <v>0.471717723289031</v>
      </c>
      <c r="K136" s="185">
        <v>9005.0430614720299</v>
      </c>
      <c r="L136" s="185">
        <v>4.6429387983550402E-3</v>
      </c>
      <c r="M136" s="185">
        <v>135</v>
      </c>
      <c r="N136" s="185">
        <v>2115.7188000000001</v>
      </c>
      <c r="O136" s="22">
        <v>2.8502295699234199E-6</v>
      </c>
      <c r="P136" s="22">
        <v>5.98473400508856E-3</v>
      </c>
      <c r="Q136" s="22">
        <v>1.905E-3</v>
      </c>
      <c r="R136" s="185">
        <v>0.15240000000000001</v>
      </c>
      <c r="S136" s="23">
        <v>3742000.25390625</v>
      </c>
      <c r="T136" s="185">
        <v>514.67337606307899</v>
      </c>
      <c r="U136" s="186">
        <v>577.52406634710496</v>
      </c>
      <c r="V136" s="185">
        <v>0.03</v>
      </c>
      <c r="W136" s="22">
        <v>59096.987892241603</v>
      </c>
      <c r="X136" s="185">
        <v>3.4555174610075401E-2</v>
      </c>
      <c r="Y136" s="185">
        <v>5.3795191032892404</v>
      </c>
      <c r="Z136" s="185">
        <v>5.3795191594520197</v>
      </c>
      <c r="AA136" s="185">
        <v>-5.6162785533331303E-8</v>
      </c>
      <c r="AB136" s="185">
        <v>1.7116700383670199E-5</v>
      </c>
      <c r="AC136" s="185">
        <v>709.63670370418299</v>
      </c>
      <c r="AD136" s="185">
        <v>1941.98961300986</v>
      </c>
      <c r="AE136" s="185">
        <v>577.52406634710496</v>
      </c>
      <c r="AF136" s="25">
        <v>0</v>
      </c>
      <c r="AG136" s="185">
        <v>1.72074456155576E-5</v>
      </c>
      <c r="AH136" s="185">
        <v>32.550237096756298</v>
      </c>
      <c r="AI136" s="185">
        <v>0.23409096866805401</v>
      </c>
      <c r="AJ136" s="185">
        <v>35.083129293275697</v>
      </c>
      <c r="AK136" s="185">
        <v>5.39759290733251</v>
      </c>
      <c r="AL136" s="185">
        <v>1.30194062706561</v>
      </c>
      <c r="AM136" s="185">
        <v>617.974833416921</v>
      </c>
      <c r="AN136" s="185">
        <v>1.8099171938956699E-8</v>
      </c>
      <c r="AO136" s="185">
        <v>9.0745231887461896E-8</v>
      </c>
      <c r="AP136" s="185">
        <v>2.8821073289421899</v>
      </c>
      <c r="AQ136" s="185">
        <v>4.0268239538943302E-5</v>
      </c>
      <c r="AR136" s="185">
        <v>8.6490954237225495E-6</v>
      </c>
      <c r="AS136" s="185">
        <v>17.6340718895542</v>
      </c>
      <c r="AT136" s="185">
        <v>11.299164667073599</v>
      </c>
      <c r="AU136" s="185">
        <v>2.6450324020551199</v>
      </c>
      <c r="AV136" s="185">
        <v>0.23707492688706699</v>
      </c>
      <c r="AW136" s="185">
        <v>1.1625939754463899E-2</v>
      </c>
      <c r="AX136" s="185">
        <v>0.237074926185532</v>
      </c>
      <c r="AY136" s="185">
        <v>7.0153574616149704E-10</v>
      </c>
      <c r="AZ136" s="185">
        <v>964852.16359160398</v>
      </c>
      <c r="BA136" s="185">
        <v>1.39718042886775E-5</v>
      </c>
      <c r="BB136" s="23">
        <v>3722347.6780571002</v>
      </c>
      <c r="BC136" s="23">
        <v>-19652.575849152599</v>
      </c>
      <c r="BD136" s="67">
        <v>-0.52518905707281704</v>
      </c>
      <c r="BE136" s="23">
        <v>3722416.2</v>
      </c>
      <c r="BF136" s="185">
        <v>0.99998159207911697</v>
      </c>
      <c r="BG136" s="185">
        <v>1</v>
      </c>
      <c r="BH136" s="185">
        <v>-2.1999999999999999E-2</v>
      </c>
      <c r="BI136" s="185">
        <v>4.5999999999999999E-2</v>
      </c>
      <c r="BJ136" s="185">
        <v>5625</v>
      </c>
      <c r="BK136" s="185">
        <v>1</v>
      </c>
      <c r="BL136" s="185">
        <v>103.30145737194201</v>
      </c>
      <c r="BM136" s="185">
        <v>3.7223476780570999</v>
      </c>
      <c r="BN136" s="185">
        <v>103.30145737194201</v>
      </c>
      <c r="BO136" s="185">
        <v>1</v>
      </c>
      <c r="BP136" s="185">
        <v>4007.0745054117301</v>
      </c>
      <c r="BQ136" s="185">
        <v>1</v>
      </c>
      <c r="BR136" s="185">
        <v>0.15240000000000001</v>
      </c>
    </row>
    <row r="137" spans="1:70">
      <c r="A137" s="20" t="s">
        <v>3232</v>
      </c>
      <c r="B137" s="185">
        <v>15513203.909628799</v>
      </c>
      <c r="C137" s="185">
        <v>617.97483343502097</v>
      </c>
      <c r="D137" s="185">
        <v>102.22394330033001</v>
      </c>
      <c r="E137" s="185">
        <v>593.997803214295</v>
      </c>
      <c r="F137" s="185">
        <v>2595333.5493798102</v>
      </c>
      <c r="G137" s="185">
        <v>1630481.38578821</v>
      </c>
      <c r="H137" s="185">
        <v>2.3048203873610299E-5</v>
      </c>
      <c r="I137" s="185">
        <v>6.8200503236293095E-5</v>
      </c>
      <c r="J137" s="185">
        <v>0.471717723289031</v>
      </c>
      <c r="K137" s="185">
        <v>9005.0430614720299</v>
      </c>
      <c r="L137" s="185">
        <v>4.6429387983550402E-3</v>
      </c>
      <c r="M137" s="185">
        <v>136</v>
      </c>
      <c r="N137" s="185">
        <v>2156.4056999999998</v>
      </c>
      <c r="O137" s="22">
        <v>2.8502295699234199E-6</v>
      </c>
      <c r="P137" s="22">
        <v>5.98473400508856E-3</v>
      </c>
      <c r="Q137" s="22">
        <v>1.905E-3</v>
      </c>
      <c r="R137" s="185">
        <v>0.15240000000000001</v>
      </c>
      <c r="S137" s="23">
        <v>3829275.9610312502</v>
      </c>
      <c r="T137" s="185">
        <v>513.57370580890699</v>
      </c>
      <c r="U137" s="186">
        <v>576.67675985950996</v>
      </c>
      <c r="V137" s="185">
        <v>0.03</v>
      </c>
      <c r="W137" s="22">
        <v>60233.468428630898</v>
      </c>
      <c r="X137" s="185">
        <v>3.4249617312816803E-2</v>
      </c>
      <c r="Y137" s="185">
        <v>5.4034624570516501</v>
      </c>
      <c r="Z137" s="185">
        <v>5.4034625052941996</v>
      </c>
      <c r="AA137" s="185">
        <v>-4.8242550398924797E-8</v>
      </c>
      <c r="AB137" s="185">
        <v>1.6623878854372201E-5</v>
      </c>
      <c r="AC137" s="185">
        <v>710.45461029609305</v>
      </c>
      <c r="AD137" s="185">
        <v>1970.5649071683599</v>
      </c>
      <c r="AE137" s="185">
        <v>576.67676096405603</v>
      </c>
      <c r="AF137" s="25">
        <v>1.10454607238353E-6</v>
      </c>
      <c r="AG137" s="185">
        <v>1.6714858757936299E-5</v>
      </c>
      <c r="AH137" s="185">
        <v>33.5152018781747</v>
      </c>
      <c r="AI137" s="185">
        <v>0.237535486725578</v>
      </c>
      <c r="AJ137" s="185">
        <v>34.5802772668399</v>
      </c>
      <c r="AK137" s="185">
        <v>5.4573547130679199</v>
      </c>
      <c r="AL137" s="185">
        <v>1.30194062706561</v>
      </c>
      <c r="AM137" s="185">
        <v>617.97483340140604</v>
      </c>
      <c r="AN137" s="185">
        <v>3.3614242056501098E-8</v>
      </c>
      <c r="AO137" s="185">
        <v>9.0979903564094406E-8</v>
      </c>
      <c r="AP137" s="185">
        <v>2.9056228638069901</v>
      </c>
      <c r="AQ137" s="185">
        <v>3.9619086202504297E-5</v>
      </c>
      <c r="AR137" s="185">
        <v>8.4029193307502205E-6</v>
      </c>
      <c r="AS137" s="185">
        <v>17.384249817263001</v>
      </c>
      <c r="AT137" s="185">
        <v>11.227823066895599</v>
      </c>
      <c r="AU137" s="185">
        <v>2.66700641706371</v>
      </c>
      <c r="AV137" s="185">
        <v>0.23861644674327301</v>
      </c>
      <c r="AW137" s="185">
        <v>1.1291207400628601E-2</v>
      </c>
      <c r="AX137" s="185">
        <v>0.238616445069046</v>
      </c>
      <c r="AY137" s="185">
        <v>1.6742279229653401E-9</v>
      </c>
      <c r="AZ137" s="185">
        <v>964852.16359160398</v>
      </c>
      <c r="BA137" s="185">
        <v>1.3635316095563401E-5</v>
      </c>
      <c r="BB137" s="23">
        <v>3824070.3723692098</v>
      </c>
      <c r="BC137" s="23">
        <v>-5205.58866203669</v>
      </c>
      <c r="BD137" s="67">
        <v>-0.135941852063198</v>
      </c>
      <c r="BE137" s="23">
        <v>3785508</v>
      </c>
      <c r="BF137" s="185">
        <v>1.01018684212772</v>
      </c>
      <c r="BG137" s="185">
        <v>1</v>
      </c>
      <c r="BH137" s="185">
        <v>-2.8000000000000001E-2</v>
      </c>
      <c r="BI137" s="185">
        <v>4.5999999999999999E-2</v>
      </c>
      <c r="BJ137" s="185">
        <v>5625</v>
      </c>
      <c r="BK137" s="185">
        <v>1</v>
      </c>
      <c r="BL137" s="185">
        <v>104.401127626114</v>
      </c>
      <c r="BM137" s="185">
        <v>3.82407037236921</v>
      </c>
      <c r="BN137" s="185">
        <v>104.401127626114</v>
      </c>
      <c r="BO137" s="185">
        <v>1</v>
      </c>
      <c r="BP137" s="185">
        <v>4147.5052395149596</v>
      </c>
      <c r="BQ137" s="185">
        <v>1</v>
      </c>
      <c r="BR137" s="185">
        <v>0.15240000000000001</v>
      </c>
    </row>
    <row r="138" spans="1:70">
      <c r="A138" s="20" t="s">
        <v>3233</v>
      </c>
      <c r="B138" s="185">
        <v>15513203.909628799</v>
      </c>
      <c r="C138" s="185">
        <v>617.97483343502097</v>
      </c>
      <c r="D138" s="185">
        <v>102.22394330033001</v>
      </c>
      <c r="E138" s="185">
        <v>593.997803214295</v>
      </c>
      <c r="F138" s="185">
        <v>2595333.5493798102</v>
      </c>
      <c r="G138" s="185">
        <v>1630481.38578821</v>
      </c>
      <c r="H138" s="185">
        <v>2.3048203873610299E-5</v>
      </c>
      <c r="I138" s="185">
        <v>6.8200503236293095E-5</v>
      </c>
      <c r="J138" s="185">
        <v>0.471717723289031</v>
      </c>
      <c r="K138" s="185">
        <v>9005.0430614720299</v>
      </c>
      <c r="L138" s="185">
        <v>4.6429387983550402E-3</v>
      </c>
      <c r="M138" s="185">
        <v>137</v>
      </c>
      <c r="N138" s="185">
        <v>2251.3418000000001</v>
      </c>
      <c r="O138" s="22">
        <v>2.8502295699234199E-6</v>
      </c>
      <c r="P138" s="22">
        <v>5.98473400508856E-3</v>
      </c>
      <c r="Q138" s="22">
        <v>1.905E-3</v>
      </c>
      <c r="R138" s="185">
        <v>0.15240000000000001</v>
      </c>
      <c r="S138" s="23">
        <v>5268560.4820312504</v>
      </c>
      <c r="T138" s="185">
        <v>475.20630857768703</v>
      </c>
      <c r="U138" s="186">
        <v>558.36635432724995</v>
      </c>
      <c r="V138" s="185">
        <v>0.03</v>
      </c>
      <c r="W138" s="22">
        <v>62885.256346872498</v>
      </c>
      <c r="X138" s="185">
        <v>3.3572814002577597E-2</v>
      </c>
      <c r="Y138" s="185">
        <v>5.4576556165522199</v>
      </c>
      <c r="Z138" s="185">
        <v>5.4576556280146997</v>
      </c>
      <c r="AA138" s="185">
        <v>-1.1462480742352501E-8</v>
      </c>
      <c r="AB138" s="185">
        <v>1.55588830625686E-5</v>
      </c>
      <c r="AC138" s="185">
        <v>748.06774593542502</v>
      </c>
      <c r="AD138" s="185">
        <v>2036.8906689837499</v>
      </c>
      <c r="AE138" s="185">
        <v>558.36635580792699</v>
      </c>
      <c r="AF138" s="25">
        <v>1.48067738336977E-6</v>
      </c>
      <c r="AG138" s="185">
        <v>1.5676458196457901E-5</v>
      </c>
      <c r="AH138" s="185">
        <v>35.809296436130303</v>
      </c>
      <c r="AI138" s="185">
        <v>0.24553051498268</v>
      </c>
      <c r="AJ138" s="185">
        <v>33.523602543914798</v>
      </c>
      <c r="AK138" s="185">
        <v>7.7122654177971102</v>
      </c>
      <c r="AL138" s="185">
        <v>1.30194062706561</v>
      </c>
      <c r="AM138" s="185">
        <v>617.97483337116603</v>
      </c>
      <c r="AN138" s="185">
        <v>6.3854258769424606E-8</v>
      </c>
      <c r="AO138" s="185">
        <v>1.17575133889273E-7</v>
      </c>
      <c r="AP138" s="185">
        <v>2.9630510890262398</v>
      </c>
      <c r="AQ138" s="185">
        <v>3.8098218097777502E-5</v>
      </c>
      <c r="AR138" s="185">
        <v>7.8970166651735703E-6</v>
      </c>
      <c r="AS138" s="185">
        <v>16.887516596431698</v>
      </c>
      <c r="AT138" s="185">
        <v>11.082873430250601</v>
      </c>
      <c r="AU138" s="185">
        <v>2.7211836208172802</v>
      </c>
      <c r="AV138" s="185">
        <v>0.24186746820895799</v>
      </c>
      <c r="AW138" s="185">
        <v>1.05678450330732E-2</v>
      </c>
      <c r="AX138" s="185">
        <v>0.241867463500752</v>
      </c>
      <c r="AY138" s="185">
        <v>4.7082055754099603E-9</v>
      </c>
      <c r="AZ138" s="185">
        <v>964852.16359160398</v>
      </c>
      <c r="BA138" s="185">
        <v>1.28577661852931E-5</v>
      </c>
      <c r="BB138" s="23">
        <v>5240775.6896856101</v>
      </c>
      <c r="BC138" s="23">
        <v>-27784.792345637499</v>
      </c>
      <c r="BD138" s="67">
        <v>-0.52736971399302002</v>
      </c>
      <c r="BE138" s="23">
        <v>4889614.5</v>
      </c>
      <c r="BF138" s="185">
        <v>1.0718177659375001</v>
      </c>
      <c r="BG138" s="185">
        <v>1</v>
      </c>
      <c r="BH138" s="185">
        <v>-7.0999999999999994E-2</v>
      </c>
      <c r="BI138" s="185">
        <v>4.5999999999999999E-2</v>
      </c>
      <c r="BJ138" s="185">
        <v>5625</v>
      </c>
      <c r="BK138" s="185">
        <v>1</v>
      </c>
      <c r="BL138" s="185">
        <v>142.76852485733301</v>
      </c>
      <c r="BM138" s="185">
        <v>5.2407756896856101</v>
      </c>
      <c r="BN138" s="185">
        <v>142.76852485733301</v>
      </c>
      <c r="BO138" s="185">
        <v>1</v>
      </c>
      <c r="BP138" s="185">
        <v>10561.3697013524</v>
      </c>
      <c r="BQ138" s="185">
        <v>1</v>
      </c>
      <c r="BR138" s="185">
        <v>0.15240000000000001</v>
      </c>
    </row>
    <row r="139" spans="1:70">
      <c r="A139" s="20" t="s">
        <v>3234</v>
      </c>
      <c r="B139" s="185">
        <v>15513203.909628799</v>
      </c>
      <c r="C139" s="185">
        <v>617.97483343502097</v>
      </c>
      <c r="D139" s="185">
        <v>102.22394330033001</v>
      </c>
      <c r="E139" s="185">
        <v>593.997803214295</v>
      </c>
      <c r="F139" s="185">
        <v>2595333.5493798102</v>
      </c>
      <c r="G139" s="185">
        <v>1630481.38578821</v>
      </c>
      <c r="H139" s="185">
        <v>2.3048203873610299E-5</v>
      </c>
      <c r="I139" s="185">
        <v>6.8200503236293095E-5</v>
      </c>
      <c r="J139" s="185">
        <v>0.471717723289031</v>
      </c>
      <c r="K139" s="185">
        <v>9005.0430614720299</v>
      </c>
      <c r="L139" s="185">
        <v>4.6429387983550402E-3</v>
      </c>
      <c r="M139" s="185">
        <v>138</v>
      </c>
      <c r="N139" s="185">
        <v>2264.9041000000002</v>
      </c>
      <c r="O139" s="22">
        <v>2.8502295699234199E-6</v>
      </c>
      <c r="P139" s="22">
        <v>5.98473400508856E-3</v>
      </c>
      <c r="Q139" s="22">
        <v>1.905E-3</v>
      </c>
      <c r="R139" s="185">
        <v>0.15240000000000001</v>
      </c>
      <c r="S139" s="23">
        <v>5384189.74609375</v>
      </c>
      <c r="T139" s="185">
        <v>472.471300672398</v>
      </c>
      <c r="U139" s="186">
        <v>556.94756939946501</v>
      </c>
      <c r="V139" s="185">
        <v>0.03</v>
      </c>
      <c r="W139" s="22">
        <v>63264.083192335602</v>
      </c>
      <c r="X139" s="185">
        <v>3.3480012199594698E-2</v>
      </c>
      <c r="Y139" s="185">
        <v>5.4652143024798701</v>
      </c>
      <c r="Z139" s="185">
        <v>5.4652143120479897</v>
      </c>
      <c r="AA139" s="185">
        <v>-9.5681231826460994E-9</v>
      </c>
      <c r="AB139" s="185">
        <v>1.5415719072528501E-5</v>
      </c>
      <c r="AC139" s="185">
        <v>750.68728547593798</v>
      </c>
      <c r="AD139" s="185">
        <v>2046.3269944671599</v>
      </c>
      <c r="AE139" s="185">
        <v>556.94756939946501</v>
      </c>
      <c r="AF139" s="25">
        <v>0</v>
      </c>
      <c r="AG139" s="185">
        <v>1.5535727609215401E-5</v>
      </c>
      <c r="AH139" s="185">
        <v>36.141853207190103</v>
      </c>
      <c r="AI139" s="185">
        <v>0.24666798686114999</v>
      </c>
      <c r="AJ139" s="185">
        <v>33.376565653990902</v>
      </c>
      <c r="AK139" s="185">
        <v>7.8726877878269503</v>
      </c>
      <c r="AL139" s="185">
        <v>1.30194062706561</v>
      </c>
      <c r="AM139" s="185">
        <v>617.97483332881097</v>
      </c>
      <c r="AN139" s="185">
        <v>1.0620919965731399E-7</v>
      </c>
      <c r="AO139" s="185">
        <v>1.2000853668695101E-7</v>
      </c>
      <c r="AP139" s="185">
        <v>2.9709828042048398</v>
      </c>
      <c r="AQ139" s="185">
        <v>3.78950659021151E-5</v>
      </c>
      <c r="AR139" s="185">
        <v>7.8278680729511895E-6</v>
      </c>
      <c r="AS139" s="185">
        <v>16.817194484837501</v>
      </c>
      <c r="AT139" s="185">
        <v>11.0620092212485</v>
      </c>
      <c r="AU139" s="185">
        <v>2.7286435452448599</v>
      </c>
      <c r="AV139" s="185">
        <v>0.24233925895998301</v>
      </c>
      <c r="AW139" s="185">
        <v>1.0470605735433699E-2</v>
      </c>
      <c r="AX139" s="185">
        <v>0.242339253811234</v>
      </c>
      <c r="AY139" s="185">
        <v>5.14874853863034E-9</v>
      </c>
      <c r="AZ139" s="185">
        <v>964852.16359160398</v>
      </c>
      <c r="BA139" s="185">
        <v>1.27550606649362E-5</v>
      </c>
      <c r="BB139" s="23">
        <v>5392314.6447791299</v>
      </c>
      <c r="BC139" s="23">
        <v>8124.8986853789502</v>
      </c>
      <c r="BD139" s="67">
        <v>0.150902904030706</v>
      </c>
      <c r="BE139" s="23">
        <v>5015798.0999999996</v>
      </c>
      <c r="BF139" s="185">
        <v>1.07506612851485</v>
      </c>
      <c r="BG139" s="185">
        <v>1</v>
      </c>
      <c r="BH139" s="185">
        <v>-6.9000000000000006E-2</v>
      </c>
      <c r="BI139" s="185">
        <v>4.5999999999999999E-2</v>
      </c>
      <c r="BJ139" s="185">
        <v>5625</v>
      </c>
      <c r="BK139" s="185">
        <v>1</v>
      </c>
      <c r="BL139" s="185">
        <v>145.503532762623</v>
      </c>
      <c r="BM139" s="185">
        <v>5.3923146447791304</v>
      </c>
      <c r="BN139" s="185">
        <v>145.503532762623</v>
      </c>
      <c r="BO139" s="185">
        <v>1</v>
      </c>
      <c r="BP139" s="185">
        <v>11130.995425393799</v>
      </c>
      <c r="BQ139" s="185">
        <v>1</v>
      </c>
      <c r="BR139" s="185">
        <v>0.15240000000000001</v>
      </c>
    </row>
    <row r="140" spans="1:70">
      <c r="A140" s="20" t="s">
        <v>3235</v>
      </c>
      <c r="B140" s="185">
        <v>15513203.909628799</v>
      </c>
      <c r="C140" s="185">
        <v>617.97483343502097</v>
      </c>
      <c r="D140" s="185">
        <v>102.22394330033001</v>
      </c>
      <c r="E140" s="185">
        <v>593.997803214295</v>
      </c>
      <c r="F140" s="185">
        <v>2595333.5493798102</v>
      </c>
      <c r="G140" s="185">
        <v>1630481.38578821</v>
      </c>
      <c r="H140" s="185">
        <v>2.3048203873610299E-5</v>
      </c>
      <c r="I140" s="185">
        <v>6.8200503236293095E-5</v>
      </c>
      <c r="J140" s="185">
        <v>0.471717723289031</v>
      </c>
      <c r="K140" s="185">
        <v>9005.0430614720299</v>
      </c>
      <c r="L140" s="185">
        <v>4.6429387983550402E-3</v>
      </c>
      <c r="M140" s="185">
        <v>139</v>
      </c>
      <c r="N140" s="185">
        <v>2305.5909999999999</v>
      </c>
      <c r="O140" s="22">
        <v>2.8502295699234199E-6</v>
      </c>
      <c r="P140" s="22">
        <v>5.98473400508856E-3</v>
      </c>
      <c r="Q140" s="22">
        <v>1.905E-3</v>
      </c>
      <c r="R140" s="185">
        <v>0.15240000000000001</v>
      </c>
      <c r="S140" s="23">
        <v>4587694.82421875</v>
      </c>
      <c r="T140" s="185">
        <v>497.21408100250602</v>
      </c>
      <c r="U140" s="186">
        <v>567.92336456300802</v>
      </c>
      <c r="V140" s="185">
        <v>0.03</v>
      </c>
      <c r="W140" s="22">
        <v>64400.563728724803</v>
      </c>
      <c r="X140" s="185">
        <v>3.3207089835678598E-2</v>
      </c>
      <c r="Y140" s="185">
        <v>5.4876270913902703</v>
      </c>
      <c r="Z140" s="185">
        <v>5.4876271449188501</v>
      </c>
      <c r="AA140" s="185">
        <v>-5.3528578014550001E-8</v>
      </c>
      <c r="AB140" s="185">
        <v>1.4998702032369299E-5</v>
      </c>
      <c r="AC140" s="185">
        <v>725.58266289322205</v>
      </c>
      <c r="AD140" s="185">
        <v>2074.5795298419598</v>
      </c>
      <c r="AE140" s="185">
        <v>567.92336456300802</v>
      </c>
      <c r="AF140" s="25">
        <v>0</v>
      </c>
      <c r="AG140" s="185">
        <v>1.5098848155742E-5</v>
      </c>
      <c r="AH140" s="185">
        <v>37.1467247365932</v>
      </c>
      <c r="AI140" s="185">
        <v>0.25007359898642001</v>
      </c>
      <c r="AJ140" s="185">
        <v>32.885838643668599</v>
      </c>
      <c r="AK140" s="185">
        <v>6.3974996595080196</v>
      </c>
      <c r="AL140" s="185">
        <v>1.30194062706561</v>
      </c>
      <c r="AM140" s="185">
        <v>617.97483339387497</v>
      </c>
      <c r="AN140" s="185">
        <v>4.11459950555582E-8</v>
      </c>
      <c r="AO140" s="185">
        <v>1.00146123372634E-7</v>
      </c>
      <c r="AP140" s="185">
        <v>2.9905204849496498</v>
      </c>
      <c r="AQ140" s="185">
        <v>3.7401530966822203E-5</v>
      </c>
      <c r="AR140" s="185">
        <v>7.5994971395573E-6</v>
      </c>
      <c r="AS140" s="185">
        <v>16.551980265425801</v>
      </c>
      <c r="AT140" s="185">
        <v>10.982528740826099</v>
      </c>
      <c r="AU140" s="185">
        <v>2.7464404881901698</v>
      </c>
      <c r="AV140" s="185">
        <v>0.244079996759486</v>
      </c>
      <c r="AW140" s="185">
        <v>1.0187361016720201E-2</v>
      </c>
      <c r="AX140" s="185">
        <v>0.24407999053290899</v>
      </c>
      <c r="AY140" s="185">
        <v>6.2265773370651098E-9</v>
      </c>
      <c r="AZ140" s="185">
        <v>964852.16359160398</v>
      </c>
      <c r="BA140" s="185">
        <v>1.2506696126996E-5</v>
      </c>
      <c r="BB140" s="23">
        <v>4589201.8334895596</v>
      </c>
      <c r="BC140" s="23">
        <v>1507.00927080773</v>
      </c>
      <c r="BD140" s="67">
        <v>3.2848943283065E-2</v>
      </c>
      <c r="BE140" s="23">
        <v>4416426</v>
      </c>
      <c r="BF140" s="185">
        <v>1.0391211883748399</v>
      </c>
      <c r="BG140" s="185">
        <v>1</v>
      </c>
      <c r="BH140" s="185">
        <v>-5.2999999999999999E-2</v>
      </c>
      <c r="BI140" s="185">
        <v>4.5999999999999999E-2</v>
      </c>
      <c r="BJ140" s="185">
        <v>5625</v>
      </c>
      <c r="BK140" s="185">
        <v>1</v>
      </c>
      <c r="BL140" s="185">
        <v>120.760752432514</v>
      </c>
      <c r="BM140" s="185">
        <v>4.5892018334895601</v>
      </c>
      <c r="BN140" s="185">
        <v>120.760752432514</v>
      </c>
      <c r="BO140" s="185">
        <v>1</v>
      </c>
      <c r="BP140" s="185">
        <v>6522.2991334659</v>
      </c>
      <c r="BQ140" s="185">
        <v>1</v>
      </c>
      <c r="BR140" s="185">
        <v>0.15240000000000001</v>
      </c>
    </row>
    <row r="141" spans="1:70">
      <c r="A141" s="20" t="s">
        <v>3236</v>
      </c>
      <c r="B141" s="185">
        <v>15513203.909628799</v>
      </c>
      <c r="C141" s="185">
        <v>617.97483343502097</v>
      </c>
      <c r="D141" s="185">
        <v>102.22394330033001</v>
      </c>
      <c r="E141" s="185">
        <v>593.997803214295</v>
      </c>
      <c r="F141" s="185">
        <v>2595333.5493798102</v>
      </c>
      <c r="G141" s="185">
        <v>1630481.38578821</v>
      </c>
      <c r="H141" s="185">
        <v>2.3048203873610299E-5</v>
      </c>
      <c r="I141" s="185">
        <v>6.8200503236293095E-5</v>
      </c>
      <c r="J141" s="185">
        <v>0.471717723289031</v>
      </c>
      <c r="K141" s="185">
        <v>9005.0430614720299</v>
      </c>
      <c r="L141" s="185">
        <v>4.6429387983550402E-3</v>
      </c>
      <c r="M141" s="185">
        <v>140</v>
      </c>
      <c r="N141" s="185">
        <v>2319.1532999999999</v>
      </c>
      <c r="O141" s="22">
        <v>2.8502295699234199E-6</v>
      </c>
      <c r="P141" s="22">
        <v>5.98473400508856E-3</v>
      </c>
      <c r="Q141" s="22">
        <v>1.905E-3</v>
      </c>
      <c r="R141" s="185">
        <v>0.15240000000000001</v>
      </c>
      <c r="S141" s="23">
        <v>3976631.40234375</v>
      </c>
      <c r="T141" s="185">
        <v>515.02285575524695</v>
      </c>
      <c r="U141" s="186">
        <v>575.95550556044304</v>
      </c>
      <c r="V141" s="185">
        <v>0.03</v>
      </c>
      <c r="W141" s="22">
        <v>64779.390574187899</v>
      </c>
      <c r="X141" s="185">
        <v>3.3117894312529698E-2</v>
      </c>
      <c r="Y141" s="185">
        <v>5.4950119606917998</v>
      </c>
      <c r="Z141" s="185">
        <v>5.4950120000108598</v>
      </c>
      <c r="AA141" s="185">
        <v>-3.93190591196912E-8</v>
      </c>
      <c r="AB141" s="185">
        <v>1.4863716064969801E-5</v>
      </c>
      <c r="AC141" s="185">
        <v>707.95557526356697</v>
      </c>
      <c r="AD141" s="185">
        <v>2083.9784646425701</v>
      </c>
      <c r="AE141" s="185">
        <v>575.95550663999904</v>
      </c>
      <c r="AF141" s="25">
        <v>1.07955565908924E-6</v>
      </c>
      <c r="AG141" s="185">
        <v>1.4950249454311E-5</v>
      </c>
      <c r="AH141" s="185">
        <v>37.484075541222197</v>
      </c>
      <c r="AI141" s="185">
        <v>0.251206563723812</v>
      </c>
      <c r="AJ141" s="185">
        <v>32.709709085373703</v>
      </c>
      <c r="AK141" s="185">
        <v>5.3538074604389898</v>
      </c>
      <c r="AL141" s="185">
        <v>1.30194062706561</v>
      </c>
      <c r="AM141" s="185">
        <v>617.97483339716996</v>
      </c>
      <c r="AN141" s="185">
        <v>3.7850554690521703E-8</v>
      </c>
      <c r="AO141" s="185">
        <v>8.65333893412186E-8</v>
      </c>
      <c r="AP141" s="185">
        <v>2.9958347490795099</v>
      </c>
      <c r="AQ141" s="185">
        <v>3.7268956682189702E-5</v>
      </c>
      <c r="AR141" s="185">
        <v>7.5183914218261104E-6</v>
      </c>
      <c r="AS141" s="185">
        <v>16.449517912691899</v>
      </c>
      <c r="AT141" s="185">
        <v>10.951480852813001</v>
      </c>
      <c r="AU141" s="185">
        <v>2.7510838727222802</v>
      </c>
      <c r="AV141" s="185">
        <v>0.24475087635722501</v>
      </c>
      <c r="AW141" s="185">
        <v>1.00956763643335E-2</v>
      </c>
      <c r="AX141" s="185">
        <v>0.24475086984109601</v>
      </c>
      <c r="AY141" s="185">
        <v>6.5161290252468998E-9</v>
      </c>
      <c r="AZ141" s="185">
        <v>964852.16359160398</v>
      </c>
      <c r="BA141" s="185">
        <v>1.2440257825849999E-5</v>
      </c>
      <c r="BB141" s="23">
        <v>3986575.0750578698</v>
      </c>
      <c r="BC141" s="23">
        <v>9943.6727141211704</v>
      </c>
      <c r="BD141" s="67">
        <v>0.250052662870905</v>
      </c>
      <c r="BE141" s="23">
        <v>3848599.8</v>
      </c>
      <c r="BF141" s="185">
        <v>1.0358507722881101</v>
      </c>
      <c r="BG141" s="185">
        <v>1</v>
      </c>
      <c r="BH141" s="185">
        <v>-5.2999999999999999E-2</v>
      </c>
      <c r="BI141" s="185">
        <v>4.5999999999999999E-2</v>
      </c>
      <c r="BJ141" s="185">
        <v>5625</v>
      </c>
      <c r="BK141" s="185">
        <v>1</v>
      </c>
      <c r="BL141" s="185">
        <v>102.951977679774</v>
      </c>
      <c r="BM141" s="185">
        <v>3.9865750750578699</v>
      </c>
      <c r="BN141" s="185">
        <v>102.951977679774</v>
      </c>
      <c r="BO141" s="185">
        <v>1</v>
      </c>
      <c r="BP141" s="185">
        <v>3962.9514937947101</v>
      </c>
      <c r="BQ141" s="185">
        <v>1</v>
      </c>
      <c r="BR141" s="185">
        <v>0.15240000000000001</v>
      </c>
    </row>
    <row r="142" spans="1:70">
      <c r="A142" s="20" t="s">
        <v>3237</v>
      </c>
      <c r="B142" s="185">
        <v>15513203.909628799</v>
      </c>
      <c r="C142" s="185">
        <v>617.97483343502097</v>
      </c>
      <c r="D142" s="185">
        <v>102.22394330033001</v>
      </c>
      <c r="E142" s="185">
        <v>593.997803214295</v>
      </c>
      <c r="F142" s="185">
        <v>2595333.5493798102</v>
      </c>
      <c r="G142" s="185">
        <v>1630481.38578821</v>
      </c>
      <c r="H142" s="185">
        <v>2.3048203873610299E-5</v>
      </c>
      <c r="I142" s="185">
        <v>6.8200503236293095E-5</v>
      </c>
      <c r="J142" s="185">
        <v>0.471717723289031</v>
      </c>
      <c r="K142" s="185">
        <v>9005.0430614720299</v>
      </c>
      <c r="L142" s="185">
        <v>4.6429387983550402E-3</v>
      </c>
      <c r="M142" s="185">
        <v>141</v>
      </c>
      <c r="N142" s="185">
        <v>2319.1532999999999</v>
      </c>
      <c r="O142" s="22">
        <v>2.8502295699234199E-6</v>
      </c>
      <c r="P142" s="22">
        <v>5.98473400508856E-3</v>
      </c>
      <c r="Q142" s="22">
        <v>1.905E-3</v>
      </c>
      <c r="R142" s="185">
        <v>0.15240000000000001</v>
      </c>
      <c r="S142" s="23">
        <v>4040547.41796875</v>
      </c>
      <c r="T142" s="185">
        <v>513.223397961415</v>
      </c>
      <c r="U142" s="186">
        <v>575.13541241044697</v>
      </c>
      <c r="V142" s="185">
        <v>0.03</v>
      </c>
      <c r="W142" s="22">
        <v>64779.390574187899</v>
      </c>
      <c r="X142" s="185">
        <v>3.3117894312529698E-2</v>
      </c>
      <c r="Y142" s="185">
        <v>5.4950119606917998</v>
      </c>
      <c r="Z142" s="185">
        <v>5.4950120000108598</v>
      </c>
      <c r="AA142" s="185">
        <v>-3.93190591196912E-8</v>
      </c>
      <c r="AB142" s="185">
        <v>1.4863716064969801E-5</v>
      </c>
      <c r="AC142" s="185">
        <v>709.71482261536198</v>
      </c>
      <c r="AD142" s="185">
        <v>2083.9784646425701</v>
      </c>
      <c r="AE142" s="185">
        <v>575.13541241044697</v>
      </c>
      <c r="AF142" s="25">
        <v>0</v>
      </c>
      <c r="AG142" s="185">
        <v>1.4951325994443801E-5</v>
      </c>
      <c r="AH142" s="185">
        <v>37.484075541222197</v>
      </c>
      <c r="AI142" s="185">
        <v>0.251206563723812</v>
      </c>
      <c r="AJ142" s="185">
        <v>32.712064451728601</v>
      </c>
      <c r="AK142" s="185">
        <v>5.4584233015156904</v>
      </c>
      <c r="AL142" s="185">
        <v>1.30194062706561</v>
      </c>
      <c r="AM142" s="185">
        <v>617.97483339634505</v>
      </c>
      <c r="AN142" s="185">
        <v>3.8675580071867397E-8</v>
      </c>
      <c r="AO142" s="185">
        <v>8.7609929473983301E-8</v>
      </c>
      <c r="AP142" s="185">
        <v>2.9960010028010302</v>
      </c>
      <c r="AQ142" s="185">
        <v>3.7264820548174303E-5</v>
      </c>
      <c r="AR142" s="185">
        <v>7.5194679619588801E-6</v>
      </c>
      <c r="AS142" s="185">
        <v>16.451873279046801</v>
      </c>
      <c r="AT142" s="185">
        <v>10.952196739367899</v>
      </c>
      <c r="AU142" s="185">
        <v>2.7512637081237301</v>
      </c>
      <c r="AV142" s="185">
        <v>0.24473729467729299</v>
      </c>
      <c r="AW142" s="185">
        <v>1.00956763643335E-2</v>
      </c>
      <c r="AX142" s="185">
        <v>0.244737288155737</v>
      </c>
      <c r="AY142" s="185">
        <v>6.5215559896802902E-9</v>
      </c>
      <c r="AZ142" s="185">
        <v>964852.16359160398</v>
      </c>
      <c r="BA142" s="185">
        <v>1.2438186940970499E-5</v>
      </c>
      <c r="BB142" s="23">
        <v>4036843.0516144298</v>
      </c>
      <c r="BC142" s="23">
        <v>-3704.3663543150801</v>
      </c>
      <c r="BD142" s="67">
        <v>-9.1679813924255907E-2</v>
      </c>
      <c r="BE142" s="23">
        <v>3911691.6</v>
      </c>
      <c r="BF142" s="185">
        <v>1.0319942021028501</v>
      </c>
      <c r="BG142" s="185">
        <v>1</v>
      </c>
      <c r="BH142" s="185">
        <v>-5.2999999999999999E-2</v>
      </c>
      <c r="BI142" s="185">
        <v>4.5999999999999999E-2</v>
      </c>
      <c r="BJ142" s="185">
        <v>5625</v>
      </c>
      <c r="BK142" s="185">
        <v>1</v>
      </c>
      <c r="BL142" s="185">
        <v>104.75143547360599</v>
      </c>
      <c r="BM142" s="185">
        <v>4.0368430516144302</v>
      </c>
      <c r="BN142" s="185">
        <v>104.75143547360599</v>
      </c>
      <c r="BO142" s="185">
        <v>1</v>
      </c>
      <c r="BP142" s="185">
        <v>4192.7483958925004</v>
      </c>
      <c r="BQ142" s="185">
        <v>1</v>
      </c>
      <c r="BR142" s="185">
        <v>0.15240000000000001</v>
      </c>
    </row>
    <row r="143" spans="1:70">
      <c r="A143" s="20" t="s">
        <v>3238</v>
      </c>
      <c r="B143" s="185">
        <v>15513203.909628799</v>
      </c>
      <c r="C143" s="185">
        <v>617.97483343502097</v>
      </c>
      <c r="D143" s="185">
        <v>102.22394330033001</v>
      </c>
      <c r="E143" s="185">
        <v>593.997803214295</v>
      </c>
      <c r="F143" s="185">
        <v>2595333.5493798102</v>
      </c>
      <c r="G143" s="185">
        <v>1630481.38578821</v>
      </c>
      <c r="H143" s="185">
        <v>2.3048203873610299E-5</v>
      </c>
      <c r="I143" s="185">
        <v>6.8200503236293095E-5</v>
      </c>
      <c r="J143" s="185">
        <v>0.471717723289031</v>
      </c>
      <c r="K143" s="185">
        <v>9005.0430614720299</v>
      </c>
      <c r="L143" s="185">
        <v>4.6429387983550402E-3</v>
      </c>
      <c r="M143" s="185">
        <v>142</v>
      </c>
      <c r="N143" s="185">
        <v>2319.1532999999999</v>
      </c>
      <c r="O143" s="22">
        <v>2.8502295699234199E-6</v>
      </c>
      <c r="P143" s="22">
        <v>5.98473400508856E-3</v>
      </c>
      <c r="Q143" s="22">
        <v>1.905E-3</v>
      </c>
      <c r="R143" s="185">
        <v>0.15240000000000001</v>
      </c>
      <c r="S143" s="23">
        <v>4476734.43359375</v>
      </c>
      <c r="T143" s="185">
        <v>500.89394004301198</v>
      </c>
      <c r="U143" s="186">
        <v>569.48950848122797</v>
      </c>
      <c r="V143" s="185">
        <v>0.03</v>
      </c>
      <c r="W143" s="22">
        <v>64779.390574187899</v>
      </c>
      <c r="X143" s="185">
        <v>3.3117894312529698E-2</v>
      </c>
      <c r="Y143" s="185">
        <v>5.4950119606917998</v>
      </c>
      <c r="Z143" s="185">
        <v>5.4950120000108598</v>
      </c>
      <c r="AA143" s="185">
        <v>-3.93190591196912E-8</v>
      </c>
      <c r="AB143" s="185">
        <v>1.4863716064969801E-5</v>
      </c>
      <c r="AC143" s="185">
        <v>721.83828906281894</v>
      </c>
      <c r="AD143" s="185">
        <v>2083.9784646425701</v>
      </c>
      <c r="AE143" s="185">
        <v>569.48950969961095</v>
      </c>
      <c r="AF143" s="25">
        <v>1.2183828630441E-6</v>
      </c>
      <c r="AG143" s="185">
        <v>1.49614498413056E-5</v>
      </c>
      <c r="AH143" s="185">
        <v>37.484075541222197</v>
      </c>
      <c r="AI143" s="185">
        <v>0.251206563723812</v>
      </c>
      <c r="AJ143" s="185">
        <v>32.7342144557594</v>
      </c>
      <c r="AK143" s="185">
        <v>6.1791333902222201</v>
      </c>
      <c r="AL143" s="185">
        <v>1.30194062706561</v>
      </c>
      <c r="AM143" s="185">
        <v>617.974833390394</v>
      </c>
      <c r="AN143" s="185">
        <v>4.4626176531892303E-8</v>
      </c>
      <c r="AO143" s="185">
        <v>9.7733776335832895E-8</v>
      </c>
      <c r="AP143" s="185">
        <v>2.9975633672561202</v>
      </c>
      <c r="AQ143" s="185">
        <v>3.7225984966649201E-5</v>
      </c>
      <c r="AR143" s="185">
        <v>7.5295918088207298E-6</v>
      </c>
      <c r="AS143" s="185">
        <v>16.474023283077699</v>
      </c>
      <c r="AT143" s="185">
        <v>10.9589239692036</v>
      </c>
      <c r="AU143" s="185">
        <v>2.7529536324141599</v>
      </c>
      <c r="AV143" s="185">
        <v>0.244609734841959</v>
      </c>
      <c r="AW143" s="185">
        <v>1.00956763643335E-2</v>
      </c>
      <c r="AX143" s="185">
        <v>0.24460972827025501</v>
      </c>
      <c r="AY143" s="185">
        <v>6.5717039032797703E-9</v>
      </c>
      <c r="AZ143" s="185">
        <v>964852.16359160398</v>
      </c>
      <c r="BA143" s="185">
        <v>1.24187482984637E-5</v>
      </c>
      <c r="BB143" s="23">
        <v>4510373.1035320703</v>
      </c>
      <c r="BC143" s="23">
        <v>33638.6699383222</v>
      </c>
      <c r="BD143" s="67">
        <v>0.75141088749636498</v>
      </c>
      <c r="BE143" s="23">
        <v>4447971.9000000004</v>
      </c>
      <c r="BF143" s="185">
        <v>1.01402913618498</v>
      </c>
      <c r="BG143" s="185">
        <v>1</v>
      </c>
      <c r="BH143" s="185">
        <v>-3.5000000000000003E-2</v>
      </c>
      <c r="BI143" s="185">
        <v>4.5999999999999999E-2</v>
      </c>
      <c r="BJ143" s="185">
        <v>5625</v>
      </c>
      <c r="BK143" s="185">
        <v>1</v>
      </c>
      <c r="BL143" s="185">
        <v>117.080893392009</v>
      </c>
      <c r="BM143" s="185">
        <v>4.5103731035320704</v>
      </c>
      <c r="BN143" s="185">
        <v>117.080893392009</v>
      </c>
      <c r="BO143" s="185">
        <v>1</v>
      </c>
      <c r="BP143" s="185">
        <v>5941.4641261101897</v>
      </c>
      <c r="BQ143" s="185">
        <v>1</v>
      </c>
      <c r="BR143" s="185">
        <v>0.15240000000000001</v>
      </c>
    </row>
    <row r="144" spans="1:70">
      <c r="A144" s="20" t="s">
        <v>3239</v>
      </c>
      <c r="B144" s="185">
        <v>15513203.909628799</v>
      </c>
      <c r="C144" s="185">
        <v>617.97483343502097</v>
      </c>
      <c r="D144" s="185">
        <v>102.22394330033001</v>
      </c>
      <c r="E144" s="185">
        <v>593.997803214295</v>
      </c>
      <c r="F144" s="185">
        <v>2595333.5493798102</v>
      </c>
      <c r="G144" s="185">
        <v>1630481.38578821</v>
      </c>
      <c r="H144" s="185">
        <v>2.3048203873610299E-5</v>
      </c>
      <c r="I144" s="185">
        <v>6.8200503236293095E-5</v>
      </c>
      <c r="J144" s="185">
        <v>0.471717723289031</v>
      </c>
      <c r="K144" s="185">
        <v>9005.0430614720299</v>
      </c>
      <c r="L144" s="185">
        <v>4.6429387983550402E-3</v>
      </c>
      <c r="M144" s="185">
        <v>143</v>
      </c>
      <c r="N144" s="185">
        <v>2875.2076000000002</v>
      </c>
      <c r="O144" s="22">
        <v>2.8502295699234199E-6</v>
      </c>
      <c r="P144" s="22">
        <v>5.98473400508856E-3</v>
      </c>
      <c r="Q144" s="22">
        <v>1.905E-3</v>
      </c>
      <c r="R144" s="185">
        <v>0.15240000000000001</v>
      </c>
      <c r="S144" s="23">
        <v>4713393.58203125</v>
      </c>
      <c r="T144" s="185">
        <v>511.31829053055202</v>
      </c>
      <c r="U144" s="186">
        <v>569.57268372305498</v>
      </c>
      <c r="V144" s="185">
        <v>0.03</v>
      </c>
      <c r="W144" s="22">
        <v>80311.291238174497</v>
      </c>
      <c r="X144" s="185">
        <v>3.0077052509272499E-2</v>
      </c>
      <c r="Y144" s="185">
        <v>5.7661025626505902</v>
      </c>
      <c r="Z144" s="185">
        <v>5.7661025972645303</v>
      </c>
      <c r="AA144" s="185">
        <v>-3.4613937494043499E-8</v>
      </c>
      <c r="AB144" s="185">
        <v>1.0648178955476399E-5</v>
      </c>
      <c r="AC144" s="185">
        <v>705.99038471433198</v>
      </c>
      <c r="AD144" s="185">
        <v>2462.1769220775</v>
      </c>
      <c r="AE144" s="185">
        <v>569.57268478295896</v>
      </c>
      <c r="AF144" s="25">
        <v>1.05990375232068E-6</v>
      </c>
      <c r="AG144" s="185">
        <v>1.07260832948318E-5</v>
      </c>
      <c r="AH144" s="185">
        <v>52.323750204823497</v>
      </c>
      <c r="AI144" s="185">
        <v>0.29679529533010102</v>
      </c>
      <c r="AJ144" s="185">
        <v>27.726524674872199</v>
      </c>
      <c r="AK144" s="185">
        <v>5.4397300273726197</v>
      </c>
      <c r="AL144" s="185">
        <v>1.30194062706561</v>
      </c>
      <c r="AM144" s="185">
        <v>617.97483342096905</v>
      </c>
      <c r="AN144" s="185">
        <v>1.4051806829229499E-8</v>
      </c>
      <c r="AO144" s="185">
        <v>7.79043393553789E-8</v>
      </c>
      <c r="AP144" s="185">
        <v>3.2720082532854802</v>
      </c>
      <c r="AQ144" s="185">
        <v>3.1243103106385801E-5</v>
      </c>
      <c r="AR144" s="185">
        <v>5.4019938170935701E-6</v>
      </c>
      <c r="AS144" s="185">
        <v>13.9639522411057</v>
      </c>
      <c r="AT144" s="185">
        <v>10.1323958454634</v>
      </c>
      <c r="AU144" s="185">
        <v>3.0072474173558099</v>
      </c>
      <c r="AV144" s="185">
        <v>0.26476083592966798</v>
      </c>
      <c r="AW144" s="185">
        <v>7.2324153754086398E-3</v>
      </c>
      <c r="AX144" s="185">
        <v>0.26476083190237998</v>
      </c>
      <c r="AY144" s="185">
        <v>4.0272883361502904E-9</v>
      </c>
      <c r="AZ144" s="185">
        <v>964852.16359160398</v>
      </c>
      <c r="BA144" s="185">
        <v>9.5486015583897193E-6</v>
      </c>
      <c r="BB144" s="23">
        <v>4675924.5119666299</v>
      </c>
      <c r="BC144" s="23">
        <v>-37469.070064621999</v>
      </c>
      <c r="BD144" s="67">
        <v>-0.79494889218384701</v>
      </c>
      <c r="BE144" s="23">
        <v>5394348.9000000004</v>
      </c>
      <c r="BF144" s="185">
        <v>0.86681907282019299</v>
      </c>
      <c r="BG144" s="185">
        <v>1</v>
      </c>
      <c r="BH144" s="185">
        <v>1E-3</v>
      </c>
      <c r="BI144" s="185">
        <v>4.5999999999999999E-2</v>
      </c>
      <c r="BJ144" s="185">
        <v>5625</v>
      </c>
      <c r="BK144" s="185">
        <v>1</v>
      </c>
      <c r="BL144" s="185">
        <v>106.656542904468</v>
      </c>
      <c r="BM144" s="185">
        <v>4.6759245119666302</v>
      </c>
      <c r="BN144" s="185">
        <v>106.656542904468</v>
      </c>
      <c r="BO144" s="185">
        <v>1</v>
      </c>
      <c r="BP144" s="185">
        <v>4443.09471197525</v>
      </c>
      <c r="BQ144" s="185">
        <v>1</v>
      </c>
      <c r="BR144" s="185">
        <v>0.15240000000000001</v>
      </c>
    </row>
    <row r="145" spans="1:70">
      <c r="A145" s="20" t="s">
        <v>3240</v>
      </c>
      <c r="B145" s="185">
        <v>15513203.909628799</v>
      </c>
      <c r="C145" s="185">
        <v>617.97483343502097</v>
      </c>
      <c r="D145" s="185">
        <v>102.22394330033001</v>
      </c>
      <c r="E145" s="185">
        <v>593.997803214295</v>
      </c>
      <c r="F145" s="185">
        <v>2595333.5493798102</v>
      </c>
      <c r="G145" s="185">
        <v>1630481.38578821</v>
      </c>
      <c r="H145" s="185">
        <v>2.3048203873610299E-5</v>
      </c>
      <c r="I145" s="185">
        <v>6.8200503236293095E-5</v>
      </c>
      <c r="J145" s="185">
        <v>0.471717723289031</v>
      </c>
      <c r="K145" s="185">
        <v>9005.0430614720299</v>
      </c>
      <c r="L145" s="185">
        <v>4.6429387983550402E-3</v>
      </c>
      <c r="M145" s="185">
        <v>144</v>
      </c>
      <c r="N145" s="185">
        <v>2929.4567999999999</v>
      </c>
      <c r="O145" s="22">
        <v>2.8502295699234199E-6</v>
      </c>
      <c r="P145" s="22">
        <v>5.98473400508856E-3</v>
      </c>
      <c r="Q145" s="22">
        <v>1.905E-3</v>
      </c>
      <c r="R145" s="185">
        <v>0.15240000000000001</v>
      </c>
      <c r="S145" s="23">
        <v>3544605.8201562501</v>
      </c>
      <c r="T145" s="185">
        <v>540.88707296318796</v>
      </c>
      <c r="U145" s="186">
        <v>583.88475389804</v>
      </c>
      <c r="V145" s="185">
        <v>0.03</v>
      </c>
      <c r="W145" s="22">
        <v>81826.598620026896</v>
      </c>
      <c r="X145" s="185">
        <v>2.9832242040537499E-2</v>
      </c>
      <c r="Y145" s="185">
        <v>5.7897132269993099</v>
      </c>
      <c r="Z145" s="185">
        <v>5.7897132518930503</v>
      </c>
      <c r="AA145" s="185">
        <v>-2.4893739514197899E-8</v>
      </c>
      <c r="AB145" s="185">
        <v>1.0341628698207299E-5</v>
      </c>
      <c r="AC145" s="185">
        <v>678.80558435211697</v>
      </c>
      <c r="AD145" s="185">
        <v>2498.4027920342501</v>
      </c>
      <c r="AE145" s="185">
        <v>583.88475389804</v>
      </c>
      <c r="AF145" s="25">
        <v>0</v>
      </c>
      <c r="AG145" s="185">
        <v>1.03998526692851E-5</v>
      </c>
      <c r="AH145" s="185">
        <v>53.874749525593202</v>
      </c>
      <c r="AI145" s="185">
        <v>0.30116202774319301</v>
      </c>
      <c r="AJ145" s="185">
        <v>27.278762147702501</v>
      </c>
      <c r="AK145" s="185">
        <v>3.7794475851898599</v>
      </c>
      <c r="AL145" s="185">
        <v>1.30194062706561</v>
      </c>
      <c r="AM145" s="185">
        <v>617.97483343461897</v>
      </c>
      <c r="AN145" s="185">
        <v>4.0142822399502599E-10</v>
      </c>
      <c r="AO145" s="185">
        <v>5.8223971077766498E-8</v>
      </c>
      <c r="AP145" s="185">
        <v>3.2915476613267698</v>
      </c>
      <c r="AQ145" s="185">
        <v>3.08732711305876E-5</v>
      </c>
      <c r="AR145" s="185">
        <v>5.2290383201814204E-6</v>
      </c>
      <c r="AS145" s="185">
        <v>13.715741668026601</v>
      </c>
      <c r="AT145" s="185">
        <v>10.042721000356</v>
      </c>
      <c r="AU145" s="185">
        <v>3.0244862205263598</v>
      </c>
      <c r="AV145" s="185">
        <v>0.267061440800408</v>
      </c>
      <c r="AW145" s="185">
        <v>7.0242014823778398E-3</v>
      </c>
      <c r="AX145" s="185">
        <v>0.26706143585063402</v>
      </c>
      <c r="AY145" s="185">
        <v>4.94977397957896E-9</v>
      </c>
      <c r="AZ145" s="185">
        <v>964852.16359160398</v>
      </c>
      <c r="BA145" s="185">
        <v>9.3795607134374705E-6</v>
      </c>
      <c r="BB145" s="23">
        <v>3557664.0679743602</v>
      </c>
      <c r="BC145" s="23">
        <v>13058.2478181068</v>
      </c>
      <c r="BD145" s="67">
        <v>0.36839774239075102</v>
      </c>
      <c r="BE145" s="23">
        <v>4164058.8</v>
      </c>
      <c r="BF145" s="185">
        <v>0.85437411882232694</v>
      </c>
      <c r="BG145" s="185">
        <v>1</v>
      </c>
      <c r="BH145" s="185">
        <v>-4.0000000000000001E-3</v>
      </c>
      <c r="BI145" s="185">
        <v>4.5999999999999999E-2</v>
      </c>
      <c r="BJ145" s="185">
        <v>5625</v>
      </c>
      <c r="BK145" s="185">
        <v>1</v>
      </c>
      <c r="BL145" s="185">
        <v>77.087760471832595</v>
      </c>
      <c r="BM145" s="185">
        <v>3.5576640679743599</v>
      </c>
      <c r="BN145" s="185">
        <v>77.087760471832595</v>
      </c>
      <c r="BO145" s="185">
        <v>1</v>
      </c>
      <c r="BP145" s="185">
        <v>1375.50197681603</v>
      </c>
      <c r="BQ145" s="185">
        <v>1</v>
      </c>
      <c r="BR145" s="185">
        <v>0.15240000000000001</v>
      </c>
    </row>
    <row r="146" spans="1:70">
      <c r="A146" s="20" t="s">
        <v>3241</v>
      </c>
      <c r="B146" s="185">
        <v>15513203.909628799</v>
      </c>
      <c r="C146" s="185">
        <v>617.97483343502097</v>
      </c>
      <c r="D146" s="185">
        <v>102.22394330033001</v>
      </c>
      <c r="E146" s="185">
        <v>593.997803214295</v>
      </c>
      <c r="F146" s="185">
        <v>2595333.5493798102</v>
      </c>
      <c r="G146" s="185">
        <v>1630481.38578821</v>
      </c>
      <c r="H146" s="185">
        <v>2.3048203873610299E-5</v>
      </c>
      <c r="I146" s="185">
        <v>6.8200503236293095E-5</v>
      </c>
      <c r="J146" s="185">
        <v>0.471717723289031</v>
      </c>
      <c r="K146" s="185">
        <v>9005.0430614720299</v>
      </c>
      <c r="L146" s="185">
        <v>4.6429387983550402E-3</v>
      </c>
      <c r="M146" s="185">
        <v>145</v>
      </c>
      <c r="N146" s="185">
        <v>2956.5814</v>
      </c>
      <c r="O146" s="22">
        <v>2.8502295699234199E-6</v>
      </c>
      <c r="P146" s="22">
        <v>5.98473400508856E-3</v>
      </c>
      <c r="Q146" s="22">
        <v>1.905E-3</v>
      </c>
      <c r="R146" s="185">
        <v>0.15240000000000001</v>
      </c>
      <c r="S146" s="23">
        <v>3399087.98828125</v>
      </c>
      <c r="T146" s="185">
        <v>544.80126491492899</v>
      </c>
      <c r="U146" s="186">
        <v>585.65546869277</v>
      </c>
      <c r="V146" s="185">
        <v>0.03</v>
      </c>
      <c r="W146" s="22">
        <v>82584.252310953001</v>
      </c>
      <c r="X146" s="185">
        <v>2.9712616755100299E-2</v>
      </c>
      <c r="Y146" s="185">
        <v>5.8013564355317904</v>
      </c>
      <c r="Z146" s="185">
        <v>5.80135645597049</v>
      </c>
      <c r="AA146" s="185">
        <v>-2.04386987334715E-8</v>
      </c>
      <c r="AB146" s="185">
        <v>1.01936202092765E-5</v>
      </c>
      <c r="AC146" s="185">
        <v>675.14618475048303</v>
      </c>
      <c r="AD146" s="185">
        <v>2516.4754776415798</v>
      </c>
      <c r="AE146" s="185">
        <v>585.65546869277</v>
      </c>
      <c r="AF146" s="25">
        <v>0</v>
      </c>
      <c r="AG146" s="185">
        <v>1.02489157984725E-5</v>
      </c>
      <c r="AH146" s="185">
        <v>54.656995685946796</v>
      </c>
      <c r="AI146" s="185">
        <v>0.303340542217169</v>
      </c>
      <c r="AJ146" s="185">
        <v>27.077317878498</v>
      </c>
      <c r="AK146" s="185">
        <v>3.5606511682164901</v>
      </c>
      <c r="AL146" s="185">
        <v>1.30194062706561</v>
      </c>
      <c r="AM146" s="185">
        <v>617.97483343260899</v>
      </c>
      <c r="AN146" s="185">
        <v>2.4118662622640799E-9</v>
      </c>
      <c r="AO146" s="185">
        <v>5.5295589195984901E-8</v>
      </c>
      <c r="AP146" s="185">
        <v>3.3028858052805501</v>
      </c>
      <c r="AQ146" s="185">
        <v>3.0661671459949101E-5</v>
      </c>
      <c r="AR146" s="185">
        <v>5.1521056938342203E-6</v>
      </c>
      <c r="AS146" s="185">
        <v>13.6117035556445</v>
      </c>
      <c r="AT146" s="185">
        <v>10.004649891192299</v>
      </c>
      <c r="AU146" s="185">
        <v>3.0348159226872098</v>
      </c>
      <c r="AV146" s="185">
        <v>0.26806988259334003</v>
      </c>
      <c r="AW146" s="185">
        <v>6.9236717227344098E-3</v>
      </c>
      <c r="AX146" s="185">
        <v>0.26806987709591701</v>
      </c>
      <c r="AY146" s="185">
        <v>5.4974224061865601E-9</v>
      </c>
      <c r="AZ146" s="185">
        <v>964852.16359160398</v>
      </c>
      <c r="BA146" s="185">
        <v>9.2832974760823505E-6</v>
      </c>
      <c r="BB146" s="23">
        <v>3413766.6910966998</v>
      </c>
      <c r="BC146" s="23">
        <v>14678.702815447899</v>
      </c>
      <c r="BD146" s="67">
        <v>0.43184239025451698</v>
      </c>
      <c r="BE146" s="23">
        <v>4164058.8</v>
      </c>
      <c r="BF146" s="185">
        <v>0.81981711956053505</v>
      </c>
      <c r="BG146" s="185">
        <v>1</v>
      </c>
      <c r="BH146" s="185">
        <v>1.0999999999999999E-2</v>
      </c>
      <c r="BI146" s="185">
        <v>4.5999999999999999E-2</v>
      </c>
      <c r="BJ146" s="185">
        <v>5625</v>
      </c>
      <c r="BK146" s="185">
        <v>1</v>
      </c>
      <c r="BL146" s="185">
        <v>73.173568520091493</v>
      </c>
      <c r="BM146" s="185">
        <v>3.4137666910967002</v>
      </c>
      <c r="BN146" s="185">
        <v>73.173568520091493</v>
      </c>
      <c r="BO146" s="185">
        <v>1</v>
      </c>
      <c r="BP146" s="185">
        <v>1100.48564835721</v>
      </c>
      <c r="BQ146" s="185">
        <v>1</v>
      </c>
      <c r="BR146" s="185">
        <v>0.15240000000000001</v>
      </c>
    </row>
    <row r="147" spans="1:70">
      <c r="A147" s="20" t="s">
        <v>3242</v>
      </c>
      <c r="B147" s="185">
        <v>15513203.909628799</v>
      </c>
      <c r="C147" s="185">
        <v>617.97483343502097</v>
      </c>
      <c r="D147" s="185">
        <v>102.22394330033001</v>
      </c>
      <c r="E147" s="185">
        <v>593.997803214295</v>
      </c>
      <c r="F147" s="185">
        <v>2595333.5493798102</v>
      </c>
      <c r="G147" s="185">
        <v>1630481.38578821</v>
      </c>
      <c r="H147" s="185">
        <v>2.3048203873610299E-5</v>
      </c>
      <c r="I147" s="185">
        <v>6.8200503236293095E-5</v>
      </c>
      <c r="J147" s="185">
        <v>0.471717723289031</v>
      </c>
      <c r="K147" s="185">
        <v>9005.0430614720299</v>
      </c>
      <c r="L147" s="185">
        <v>4.6429387983550402E-3</v>
      </c>
      <c r="M147" s="185">
        <v>146</v>
      </c>
      <c r="N147" s="185">
        <v>2983.7060000000001</v>
      </c>
      <c r="O147" s="22">
        <v>2.8502295699234199E-6</v>
      </c>
      <c r="P147" s="22">
        <v>5.98473400508856E-3</v>
      </c>
      <c r="Q147" s="22">
        <v>1.905E-3</v>
      </c>
      <c r="R147" s="185">
        <v>0.15240000000000001</v>
      </c>
      <c r="S147" s="23">
        <v>5002398.92578125</v>
      </c>
      <c r="T147" s="185">
        <v>506.78358716530897</v>
      </c>
      <c r="U147" s="186">
        <v>566.36166386176103</v>
      </c>
      <c r="V147" s="185">
        <v>0.03</v>
      </c>
      <c r="W147" s="22">
        <v>83341.906001879193</v>
      </c>
      <c r="X147" s="185">
        <v>2.9594784018131599E-2</v>
      </c>
      <c r="Y147" s="185">
        <v>5.8128941210789398</v>
      </c>
      <c r="Z147" s="185">
        <v>5.8128941374986898</v>
      </c>
      <c r="AA147" s="185">
        <v>-1.6419753556817799E-8</v>
      </c>
      <c r="AB147" s="185">
        <v>1.00489758091185E-5</v>
      </c>
      <c r="AC147" s="185">
        <v>708.70983593068502</v>
      </c>
      <c r="AD147" s="185">
        <v>2534.5217744995798</v>
      </c>
      <c r="AE147" s="185">
        <v>566.36166494886004</v>
      </c>
      <c r="AF147" s="25">
        <v>1.08709832602472E-6</v>
      </c>
      <c r="AG147" s="185">
        <v>1.0128192530515001E-5</v>
      </c>
      <c r="AH147" s="185">
        <v>55.4437254488207</v>
      </c>
      <c r="AI147" s="185">
        <v>0.305515875743187</v>
      </c>
      <c r="AJ147" s="185">
        <v>26.9502619474166</v>
      </c>
      <c r="AK147" s="185">
        <v>5.65966792542996</v>
      </c>
      <c r="AL147" s="185">
        <v>1.30194062706561</v>
      </c>
      <c r="AM147" s="185">
        <v>617.97483343479996</v>
      </c>
      <c r="AN147" s="185">
        <v>2.208935256931E-10</v>
      </c>
      <c r="AO147" s="185">
        <v>7.9216721396556296E-8</v>
      </c>
      <c r="AP147" s="185">
        <v>3.3215514313724799</v>
      </c>
      <c r="AQ147" s="185">
        <v>3.03180301116096E-5</v>
      </c>
      <c r="AR147" s="185">
        <v>5.1037046259557904E-6</v>
      </c>
      <c r="AS147" s="185">
        <v>13.5805254646711</v>
      </c>
      <c r="AT147" s="185">
        <v>9.9931840769654006</v>
      </c>
      <c r="AU147" s="185">
        <v>3.05307638473696</v>
      </c>
      <c r="AV147" s="185">
        <v>0.26847504663551802</v>
      </c>
      <c r="AW147" s="185">
        <v>6.8254269065978904E-3</v>
      </c>
      <c r="AX147" s="185">
        <v>0.26847504032108899</v>
      </c>
      <c r="AY147" s="185">
        <v>6.3144289241812096E-9</v>
      </c>
      <c r="AZ147" s="185">
        <v>964852.16359160398</v>
      </c>
      <c r="BA147" s="185">
        <v>9.1276714324673398E-6</v>
      </c>
      <c r="BB147" s="23">
        <v>4973962.1873238897</v>
      </c>
      <c r="BC147" s="23">
        <v>-28436.738457359399</v>
      </c>
      <c r="BD147" s="67">
        <v>-0.56846202950353997</v>
      </c>
      <c r="BE147" s="23">
        <v>5520532.5</v>
      </c>
      <c r="BF147" s="185">
        <v>0.90099318993663902</v>
      </c>
      <c r="BG147" s="185">
        <v>1</v>
      </c>
      <c r="BH147" s="185">
        <v>-0.03</v>
      </c>
      <c r="BI147" s="185">
        <v>4.5999999999999999E-2</v>
      </c>
      <c r="BJ147" s="185">
        <v>5625</v>
      </c>
      <c r="BK147" s="185">
        <v>1</v>
      </c>
      <c r="BL147" s="185">
        <v>111.191246269712</v>
      </c>
      <c r="BM147" s="185">
        <v>4.9739621873238899</v>
      </c>
      <c r="BN147" s="185">
        <v>111.191246269712</v>
      </c>
      <c r="BO147" s="185">
        <v>1</v>
      </c>
      <c r="BP147" s="185">
        <v>5068.1935454347204</v>
      </c>
      <c r="BQ147" s="185">
        <v>1</v>
      </c>
      <c r="BR147" s="185">
        <v>0.15240000000000001</v>
      </c>
    </row>
    <row r="148" spans="1:70">
      <c r="A148" s="20" t="s">
        <v>3243</v>
      </c>
      <c r="B148" s="185">
        <v>15513203.909628799</v>
      </c>
      <c r="C148" s="185">
        <v>617.97483343502097</v>
      </c>
      <c r="D148" s="185">
        <v>102.22394330033001</v>
      </c>
      <c r="E148" s="185">
        <v>593.997803214295</v>
      </c>
      <c r="F148" s="185">
        <v>2595333.5493798102</v>
      </c>
      <c r="G148" s="185">
        <v>1630481.38578821</v>
      </c>
      <c r="H148" s="185">
        <v>2.3048203873610299E-5</v>
      </c>
      <c r="I148" s="185">
        <v>6.8200503236293095E-5</v>
      </c>
      <c r="J148" s="185">
        <v>0.471717723289031</v>
      </c>
      <c r="K148" s="185">
        <v>9005.0430614720299</v>
      </c>
      <c r="L148" s="185">
        <v>4.6429387983550402E-3</v>
      </c>
      <c r="M148" s="185">
        <v>147</v>
      </c>
      <c r="N148" s="185">
        <v>2997.2683000000002</v>
      </c>
      <c r="O148" s="22">
        <v>2.8502295699234199E-6</v>
      </c>
      <c r="P148" s="22">
        <v>5.98473400508856E-3</v>
      </c>
      <c r="Q148" s="22">
        <v>1.905E-3</v>
      </c>
      <c r="R148" s="185">
        <v>0.15240000000000001</v>
      </c>
      <c r="S148" s="23">
        <v>5076080.76171875</v>
      </c>
      <c r="T148" s="185">
        <v>505.31581815094103</v>
      </c>
      <c r="U148" s="186">
        <v>565.49788338764404</v>
      </c>
      <c r="V148" s="185">
        <v>0.03</v>
      </c>
      <c r="W148" s="22">
        <v>83720.732847342297</v>
      </c>
      <c r="X148" s="185">
        <v>2.9536526159325501E-2</v>
      </c>
      <c r="Y148" s="185">
        <v>5.8186239746990402</v>
      </c>
      <c r="Z148" s="185">
        <v>5.8186239892910896</v>
      </c>
      <c r="AA148" s="185">
        <v>-1.45920484584394E-8</v>
      </c>
      <c r="AB148" s="185">
        <v>9.9778822390283107E-6</v>
      </c>
      <c r="AC148" s="185">
        <v>709.86129122428702</v>
      </c>
      <c r="AD148" s="185">
        <v>2543.53512873828</v>
      </c>
      <c r="AE148" s="185">
        <v>565.49788448625702</v>
      </c>
      <c r="AF148" s="25">
        <v>1.09861287000967E-6</v>
      </c>
      <c r="AG148" s="185">
        <v>1.0058617868166901E-5</v>
      </c>
      <c r="AH148" s="185">
        <v>55.838768433577201</v>
      </c>
      <c r="AI148" s="185">
        <v>0.30660236189664097</v>
      </c>
      <c r="AJ148" s="185">
        <v>26.860312749855101</v>
      </c>
      <c r="AK148" s="185">
        <v>5.7377428808436504</v>
      </c>
      <c r="AL148" s="185">
        <v>1.30194062706561</v>
      </c>
      <c r="AM148" s="185">
        <v>617.97483343411102</v>
      </c>
      <c r="AN148" s="185">
        <v>9.0960838861064996E-10</v>
      </c>
      <c r="AO148" s="185">
        <v>8.0735629138540993E-8</v>
      </c>
      <c r="AP148" s="185">
        <v>3.3280262779848999</v>
      </c>
      <c r="AQ148" s="185">
        <v>3.0200174290873501E-5</v>
      </c>
      <c r="AR148" s="185">
        <v>5.0696767486526997E-6</v>
      </c>
      <c r="AS148" s="185">
        <v>13.5379537024103</v>
      </c>
      <c r="AT148" s="185">
        <v>9.9774856312782596</v>
      </c>
      <c r="AU148" s="185">
        <v>3.0591206603397101</v>
      </c>
      <c r="AV148" s="185">
        <v>0.268905617645186</v>
      </c>
      <c r="AW148" s="185">
        <v>6.77713900389051E-3</v>
      </c>
      <c r="AX148" s="185">
        <v>0.26890561101057903</v>
      </c>
      <c r="AY148" s="185">
        <v>6.6346073079870402E-9</v>
      </c>
      <c r="AZ148" s="185">
        <v>964852.16359160398</v>
      </c>
      <c r="BA148" s="185">
        <v>9.0744999493091601E-6</v>
      </c>
      <c r="BB148" s="23">
        <v>5099036.7873282405</v>
      </c>
      <c r="BC148" s="23">
        <v>22956.025609489501</v>
      </c>
      <c r="BD148" s="67">
        <v>0.45223917205203601</v>
      </c>
      <c r="BE148" s="23">
        <v>5520532.5</v>
      </c>
      <c r="BF148" s="185">
        <v>0.92364944637645696</v>
      </c>
      <c r="BG148" s="185">
        <v>1</v>
      </c>
      <c r="BH148" s="185">
        <v>-3.9E-2</v>
      </c>
      <c r="BI148" s="185">
        <v>4.5999999999999999E-2</v>
      </c>
      <c r="BJ148" s="185">
        <v>5625</v>
      </c>
      <c r="BK148" s="185">
        <v>1</v>
      </c>
      <c r="BL148" s="185">
        <v>112.659015284079</v>
      </c>
      <c r="BM148" s="185">
        <v>5.0990367873282398</v>
      </c>
      <c r="BN148" s="185">
        <v>112.659015284079</v>
      </c>
      <c r="BO148" s="185">
        <v>1</v>
      </c>
      <c r="BP148" s="185">
        <v>5279.3325020520997</v>
      </c>
      <c r="BQ148" s="185">
        <v>1</v>
      </c>
      <c r="BR148" s="185">
        <v>0.15240000000000001</v>
      </c>
    </row>
    <row r="149" spans="1:70">
      <c r="A149" s="20" t="s">
        <v>3244</v>
      </c>
      <c r="B149" s="185">
        <v>15513203.909628799</v>
      </c>
      <c r="C149" s="185">
        <v>617.97483343502097</v>
      </c>
      <c r="D149" s="185">
        <v>102.22394330033001</v>
      </c>
      <c r="E149" s="185">
        <v>593.997803214295</v>
      </c>
      <c r="F149" s="185">
        <v>2595333.5493798102</v>
      </c>
      <c r="G149" s="185">
        <v>1630481.38578821</v>
      </c>
      <c r="H149" s="185">
        <v>2.3048203873610299E-5</v>
      </c>
      <c r="I149" s="185">
        <v>6.8200503236293095E-5</v>
      </c>
      <c r="J149" s="185">
        <v>0.471717723289031</v>
      </c>
      <c r="K149" s="185">
        <v>9005.0430614720299</v>
      </c>
      <c r="L149" s="185">
        <v>4.6429387983550402E-3</v>
      </c>
      <c r="M149" s="185">
        <v>148</v>
      </c>
      <c r="N149" s="185">
        <v>3024.3928999999998</v>
      </c>
      <c r="O149" s="22">
        <v>2.8502295699234199E-6</v>
      </c>
      <c r="P149" s="22">
        <v>5.98473400508856E-3</v>
      </c>
      <c r="Q149" s="22">
        <v>1.905E-3</v>
      </c>
      <c r="R149" s="185">
        <v>0.15240000000000001</v>
      </c>
      <c r="S149" s="23">
        <v>6789642.08984375</v>
      </c>
      <c r="T149" s="185">
        <v>464.11830000844998</v>
      </c>
      <c r="U149" s="186">
        <v>543.894410065638</v>
      </c>
      <c r="V149" s="185">
        <v>0.03</v>
      </c>
      <c r="W149" s="22">
        <v>84478.386538268504</v>
      </c>
      <c r="X149" s="185">
        <v>2.94213008732391E-2</v>
      </c>
      <c r="Y149" s="185">
        <v>5.8300068407870196</v>
      </c>
      <c r="Z149" s="185">
        <v>5.8300068521006301</v>
      </c>
      <c r="AA149" s="185">
        <v>-1.1313605163820699E-8</v>
      </c>
      <c r="AB149" s="185">
        <v>9.8380888363249604E-6</v>
      </c>
      <c r="AC149" s="185">
        <v>746.92101927760302</v>
      </c>
      <c r="AD149" s="185">
        <v>2561.5424482436802</v>
      </c>
      <c r="AE149" s="185">
        <v>543.89441153484802</v>
      </c>
      <c r="AF149" s="25">
        <v>1.4692101331092999E-6</v>
      </c>
      <c r="AG149" s="185">
        <v>9.9435833207945902E-6</v>
      </c>
      <c r="AH149" s="185">
        <v>56.632204188423501</v>
      </c>
      <c r="AI149" s="185">
        <v>0.30877299702151201</v>
      </c>
      <c r="AJ149" s="185">
        <v>26.741113662848502</v>
      </c>
      <c r="AK149" s="185">
        <v>8.0635982007374096</v>
      </c>
      <c r="AL149" s="185">
        <v>1.30194062706561</v>
      </c>
      <c r="AM149" s="185">
        <v>617.97483343617796</v>
      </c>
      <c r="AN149" s="185">
        <v>-1.1575593816814901E-9</v>
      </c>
      <c r="AO149" s="185">
        <v>1.05494484469626E-7</v>
      </c>
      <c r="AP149" s="185">
        <v>3.3471263183201398</v>
      </c>
      <c r="AQ149" s="185">
        <v>2.9856489173134101E-5</v>
      </c>
      <c r="AR149" s="185">
        <v>5.02453890263211E-6</v>
      </c>
      <c r="AS149" s="185">
        <v>13.5124091149017</v>
      </c>
      <c r="AT149" s="185">
        <v>9.9680422847049197</v>
      </c>
      <c r="AU149" s="185">
        <v>3.0778622906855002</v>
      </c>
      <c r="AV149" s="185">
        <v>0.26926402763464402</v>
      </c>
      <c r="AW149" s="185">
        <v>6.6821890636876002E-3</v>
      </c>
      <c r="AX149" s="185">
        <v>0.26926402014869999</v>
      </c>
      <c r="AY149" s="185">
        <v>7.4859438647934001E-9</v>
      </c>
      <c r="AZ149" s="185">
        <v>964852.16359160398</v>
      </c>
      <c r="BA149" s="185">
        <v>8.9200365727811798E-6</v>
      </c>
      <c r="BB149" s="23">
        <v>6778111.8795140097</v>
      </c>
      <c r="BC149" s="23">
        <v>-11530.210329740299</v>
      </c>
      <c r="BD149" s="67">
        <v>-0.16982059108811801</v>
      </c>
      <c r="BE149" s="23">
        <v>6561547.2000000002</v>
      </c>
      <c r="BF149" s="185">
        <v>1.0330051240832401</v>
      </c>
      <c r="BG149" s="185">
        <v>1</v>
      </c>
      <c r="BH149" s="185">
        <v>-0.122</v>
      </c>
      <c r="BI149" s="185">
        <v>4.5999999999999999E-2</v>
      </c>
      <c r="BJ149" s="185">
        <v>5625</v>
      </c>
      <c r="BK149" s="185">
        <v>1</v>
      </c>
      <c r="BL149" s="185">
        <v>153.85653342657099</v>
      </c>
      <c r="BM149" s="185">
        <v>6.7781118795140101</v>
      </c>
      <c r="BN149" s="185">
        <v>153.85653342657099</v>
      </c>
      <c r="BO149" s="185">
        <v>1</v>
      </c>
      <c r="BP149" s="185">
        <v>12963.3102039158</v>
      </c>
      <c r="BQ149" s="185">
        <v>1</v>
      </c>
      <c r="BR149" s="185">
        <v>0.15240000000000001</v>
      </c>
    </row>
    <row r="150" spans="1:70">
      <c r="A150" s="20" t="s">
        <v>3245</v>
      </c>
      <c r="B150" s="185">
        <v>15513203.909628799</v>
      </c>
      <c r="C150" s="185">
        <v>617.97483343502097</v>
      </c>
      <c r="D150" s="185">
        <v>102.22394330033001</v>
      </c>
      <c r="E150" s="185">
        <v>593.997803214295</v>
      </c>
      <c r="F150" s="185">
        <v>2595333.5493798102</v>
      </c>
      <c r="G150" s="185">
        <v>1630481.38578821</v>
      </c>
      <c r="H150" s="185">
        <v>2.3048203873610299E-5</v>
      </c>
      <c r="I150" s="185">
        <v>6.8200503236293095E-5</v>
      </c>
      <c r="J150" s="185">
        <v>0.471717723289031</v>
      </c>
      <c r="K150" s="185">
        <v>9005.0430614720299</v>
      </c>
      <c r="L150" s="185">
        <v>4.6429387983550402E-3</v>
      </c>
      <c r="M150" s="185">
        <v>149</v>
      </c>
      <c r="N150" s="185">
        <v>3024.3928999999998</v>
      </c>
      <c r="O150" s="22">
        <v>2.8502295699234199E-6</v>
      </c>
      <c r="P150" s="22">
        <v>5.98473400508856E-3</v>
      </c>
      <c r="Q150" s="22">
        <v>1.905E-3</v>
      </c>
      <c r="R150" s="185">
        <v>0.15240000000000001</v>
      </c>
      <c r="S150" s="23">
        <v>6744360.3515625</v>
      </c>
      <c r="T150" s="185">
        <v>465.232089236273</v>
      </c>
      <c r="U150" s="186">
        <v>544.47615343759696</v>
      </c>
      <c r="V150" s="185">
        <v>0.03</v>
      </c>
      <c r="W150" s="22">
        <v>84478.386538268504</v>
      </c>
      <c r="X150" s="185">
        <v>2.94213008732391E-2</v>
      </c>
      <c r="Y150" s="185">
        <v>5.8300068407870196</v>
      </c>
      <c r="Z150" s="185">
        <v>5.8300068521006301</v>
      </c>
      <c r="AA150" s="185">
        <v>-1.1313605163820699E-8</v>
      </c>
      <c r="AB150" s="185">
        <v>9.8380888363249604E-6</v>
      </c>
      <c r="AC150" s="185">
        <v>745.90025500633101</v>
      </c>
      <c r="AD150" s="185">
        <v>2561.5424482436802</v>
      </c>
      <c r="AE150" s="185">
        <v>544.47615343759696</v>
      </c>
      <c r="AF150" s="25">
        <v>0</v>
      </c>
      <c r="AG150" s="185">
        <v>9.9428744009127996E-6</v>
      </c>
      <c r="AH150" s="185">
        <v>56.632204188423501</v>
      </c>
      <c r="AI150" s="185">
        <v>0.30877299702151201</v>
      </c>
      <c r="AJ150" s="185">
        <v>26.739207176371199</v>
      </c>
      <c r="AK150" s="185">
        <v>7.9999515386315299</v>
      </c>
      <c r="AL150" s="185">
        <v>1.30194062706561</v>
      </c>
      <c r="AM150" s="185">
        <v>617.97483343622605</v>
      </c>
      <c r="AN150" s="185">
        <v>-1.2056489140377401E-9</v>
      </c>
      <c r="AO150" s="185">
        <v>1.04785564587834E-7</v>
      </c>
      <c r="AP150" s="185">
        <v>3.3469246973187401</v>
      </c>
      <c r="AQ150" s="185">
        <v>2.9860086431576E-5</v>
      </c>
      <c r="AR150" s="185">
        <v>5.0238299827503202E-6</v>
      </c>
      <c r="AS150" s="185">
        <v>13.510502628424399</v>
      </c>
      <c r="AT150" s="185">
        <v>9.9673367772827106</v>
      </c>
      <c r="AU150" s="185">
        <v>3.07764444904433</v>
      </c>
      <c r="AV150" s="185">
        <v>0.26928024827440999</v>
      </c>
      <c r="AW150" s="185">
        <v>6.6821890636876002E-3</v>
      </c>
      <c r="AX150" s="185">
        <v>0.26928024079490398</v>
      </c>
      <c r="AY150" s="185">
        <v>7.4795056814736005E-9</v>
      </c>
      <c r="AZ150" s="185">
        <v>964852.16359160398</v>
      </c>
      <c r="BA150" s="185">
        <v>8.9216487169541898E-6</v>
      </c>
      <c r="BB150" s="23">
        <v>6731346.5880342303</v>
      </c>
      <c r="BC150" s="23">
        <v>-13013.7635282716</v>
      </c>
      <c r="BD150" s="67">
        <v>-0.19295771355480201</v>
      </c>
      <c r="BE150" s="23">
        <v>6593093.0999999996</v>
      </c>
      <c r="BF150" s="185">
        <v>1.0209694427088001</v>
      </c>
      <c r="BG150" s="185">
        <v>1</v>
      </c>
      <c r="BH150" s="185">
        <v>-0.113</v>
      </c>
      <c r="BI150" s="185">
        <v>4.5999999999999999E-2</v>
      </c>
      <c r="BJ150" s="185">
        <v>5625</v>
      </c>
      <c r="BK150" s="185">
        <v>1</v>
      </c>
      <c r="BL150" s="185">
        <v>152.742744198748</v>
      </c>
      <c r="BM150" s="185">
        <v>6.7313465880342296</v>
      </c>
      <c r="BN150" s="185">
        <v>152.742744198748</v>
      </c>
      <c r="BO150" s="185">
        <v>1</v>
      </c>
      <c r="BP150" s="185">
        <v>12710.9263694642</v>
      </c>
      <c r="BQ150" s="185">
        <v>1</v>
      </c>
      <c r="BR150" s="185">
        <v>0.15240000000000001</v>
      </c>
    </row>
    <row r="151" spans="1:70">
      <c r="A151" s="20" t="s">
        <v>3246</v>
      </c>
      <c r="B151" s="185">
        <v>15513203.909628799</v>
      </c>
      <c r="C151" s="185">
        <v>617.97483343502097</v>
      </c>
      <c r="D151" s="185">
        <v>102.22394330033001</v>
      </c>
      <c r="E151" s="185">
        <v>593.997803214295</v>
      </c>
      <c r="F151" s="185">
        <v>2595333.5493798102</v>
      </c>
      <c r="G151" s="185">
        <v>1630481.38578821</v>
      </c>
      <c r="H151" s="185">
        <v>2.3048203873610299E-5</v>
      </c>
      <c r="I151" s="185">
        <v>6.8200503236293095E-5</v>
      </c>
      <c r="J151" s="185">
        <v>0.471717723289031</v>
      </c>
      <c r="K151" s="185">
        <v>9005.0430614720299</v>
      </c>
      <c r="L151" s="185">
        <v>4.6429387983550402E-3</v>
      </c>
      <c r="M151" s="185">
        <v>150</v>
      </c>
      <c r="N151" s="185">
        <v>3553.3226</v>
      </c>
      <c r="O151" s="22">
        <v>2.8502295699234199E-6</v>
      </c>
      <c r="P151" s="22">
        <v>5.98473400508856E-3</v>
      </c>
      <c r="Q151" s="22">
        <v>1.905E-3</v>
      </c>
      <c r="R151" s="185">
        <v>0.15240000000000001</v>
      </c>
      <c r="S151" s="23">
        <v>3613308.22265625</v>
      </c>
      <c r="T151" s="185">
        <v>548.629770529251</v>
      </c>
      <c r="U151" s="186">
        <v>584.76531107436404</v>
      </c>
      <c r="V151" s="185">
        <v>0.03</v>
      </c>
      <c r="W151" s="22">
        <v>99252.633511328895</v>
      </c>
      <c r="X151" s="185">
        <v>2.74681994354301E-2</v>
      </c>
      <c r="Y151" s="185">
        <v>6.0337165478324701</v>
      </c>
      <c r="Z151" s="185">
        <v>6.0337165682810801</v>
      </c>
      <c r="AA151" s="185">
        <v>-2.0448607251921701E-8</v>
      </c>
      <c r="AB151" s="185">
        <v>7.6339544209671002E-6</v>
      </c>
      <c r="AC151" s="185">
        <v>667.81428414038999</v>
      </c>
      <c r="AD151" s="185">
        <v>2907.91793292377</v>
      </c>
      <c r="AE151" s="185">
        <v>584.76531175250705</v>
      </c>
      <c r="AF151" s="25">
        <v>6.7814278281730399E-7</v>
      </c>
      <c r="AG151" s="185">
        <v>7.6808897476370304E-6</v>
      </c>
      <c r="AH151" s="185">
        <v>72.983492575270404</v>
      </c>
      <c r="AI151" s="185">
        <v>0.35052572947097099</v>
      </c>
      <c r="AJ151" s="185">
        <v>23.449235735395298</v>
      </c>
      <c r="AK151" s="185">
        <v>3.25696805425404</v>
      </c>
      <c r="AL151" s="185">
        <v>1.30194062706561</v>
      </c>
      <c r="AM151" s="185">
        <v>617.97483340313602</v>
      </c>
      <c r="AN151" s="185">
        <v>3.18842694468913E-8</v>
      </c>
      <c r="AO151" s="185">
        <v>4.6935326669930198E-8</v>
      </c>
      <c r="AP151" s="185">
        <v>3.5446445559083002</v>
      </c>
      <c r="AQ151" s="185">
        <v>2.6621808710776502E-5</v>
      </c>
      <c r="AR151" s="185">
        <v>3.8639125371534803E-6</v>
      </c>
      <c r="AS151" s="185">
        <v>11.7962630530578</v>
      </c>
      <c r="AT151" s="185">
        <v>9.2889139544789607</v>
      </c>
      <c r="AU151" s="185">
        <v>3.2560033398868198</v>
      </c>
      <c r="AV151" s="185">
        <v>0.28864121602147902</v>
      </c>
      <c r="AW151" s="185">
        <v>5.1851053180295799E-3</v>
      </c>
      <c r="AX151" s="185">
        <v>0.28864120212984001</v>
      </c>
      <c r="AY151" s="185">
        <v>1.38916385616916E-8</v>
      </c>
      <c r="AZ151" s="185">
        <v>964852.16359160398</v>
      </c>
      <c r="BA151" s="185">
        <v>7.5104310998976402E-6</v>
      </c>
      <c r="BB151" s="23">
        <v>3581628.9560785801</v>
      </c>
      <c r="BC151" s="23">
        <v>-31679.2665776666</v>
      </c>
      <c r="BD151" s="67">
        <v>-0.876738562711881</v>
      </c>
      <c r="BE151" s="23">
        <v>4700339.0999999996</v>
      </c>
      <c r="BF151" s="185">
        <v>0.76199373702177897</v>
      </c>
      <c r="BG151" s="185">
        <v>1</v>
      </c>
      <c r="BH151" s="185">
        <v>3.0000000000000001E-3</v>
      </c>
      <c r="BI151" s="185">
        <v>4.5999999999999999E-2</v>
      </c>
      <c r="BJ151" s="185">
        <v>5625</v>
      </c>
      <c r="BK151" s="185">
        <v>1</v>
      </c>
      <c r="BL151" s="185">
        <v>69.345062905769495</v>
      </c>
      <c r="BM151" s="185">
        <v>3.5816289560785801</v>
      </c>
      <c r="BN151" s="185">
        <v>69.345062905769495</v>
      </c>
      <c r="BO151" s="185">
        <v>1</v>
      </c>
      <c r="BP151" s="185">
        <v>861.13271694357002</v>
      </c>
      <c r="BQ151" s="185">
        <v>1</v>
      </c>
      <c r="BR151" s="185">
        <v>0.15240000000000001</v>
      </c>
    </row>
    <row r="152" spans="1:70">
      <c r="A152" s="20" t="s">
        <v>3247</v>
      </c>
      <c r="B152" s="185">
        <v>15513203.909628799</v>
      </c>
      <c r="C152" s="185">
        <v>617.97483343502097</v>
      </c>
      <c r="D152" s="185">
        <v>102.22394330033001</v>
      </c>
      <c r="E152" s="185">
        <v>593.997803214295</v>
      </c>
      <c r="F152" s="185">
        <v>2595333.5493798102</v>
      </c>
      <c r="G152" s="185">
        <v>1630481.38578821</v>
      </c>
      <c r="H152" s="185">
        <v>2.3048203873610299E-5</v>
      </c>
      <c r="I152" s="185">
        <v>6.8200503236293095E-5</v>
      </c>
      <c r="J152" s="185">
        <v>0.471717723289031</v>
      </c>
      <c r="K152" s="185">
        <v>9005.0430614720299</v>
      </c>
      <c r="L152" s="185">
        <v>4.6429387983550402E-3</v>
      </c>
      <c r="M152" s="185">
        <v>151</v>
      </c>
      <c r="N152" s="185">
        <v>3675.3833</v>
      </c>
      <c r="O152" s="22">
        <v>2.8502295699234199E-6</v>
      </c>
      <c r="P152" s="22">
        <v>5.98473400508856E-3</v>
      </c>
      <c r="Q152" s="22">
        <v>1.905E-3</v>
      </c>
      <c r="R152" s="185">
        <v>0.15240000000000001</v>
      </c>
      <c r="S152" s="23">
        <v>4028926.32421875</v>
      </c>
      <c r="T152" s="185">
        <v>541.45534065612401</v>
      </c>
      <c r="U152" s="186">
        <v>580.409234138324</v>
      </c>
      <c r="V152" s="185">
        <v>0.03</v>
      </c>
      <c r="W152" s="22">
        <v>102662.075120497</v>
      </c>
      <c r="X152" s="185">
        <v>2.7083591457044299E-2</v>
      </c>
      <c r="Y152" s="185">
        <v>6.0764072462979897</v>
      </c>
      <c r="Z152" s="185">
        <v>6.0764072546537502</v>
      </c>
      <c r="AA152" s="185">
        <v>-8.35576496882595E-9</v>
      </c>
      <c r="AB152" s="185">
        <v>7.23664888240171E-6</v>
      </c>
      <c r="AC152" s="185">
        <v>672.75768533763096</v>
      </c>
      <c r="AD152" s="185">
        <v>2986.67644160177</v>
      </c>
      <c r="AE152" s="185">
        <v>580.409234138324</v>
      </c>
      <c r="AF152" s="25">
        <v>0</v>
      </c>
      <c r="AG152" s="185">
        <v>7.2876711654072298E-6</v>
      </c>
      <c r="AH152" s="185">
        <v>76.990422619163397</v>
      </c>
      <c r="AI152" s="185">
        <v>0.36001942370279</v>
      </c>
      <c r="AJ152" s="185">
        <v>22.851355153661199</v>
      </c>
      <c r="AK152" s="185">
        <v>3.6121055554388799</v>
      </c>
      <c r="AL152" s="185">
        <v>1.30194062706561</v>
      </c>
      <c r="AM152" s="185">
        <v>617.97483342129794</v>
      </c>
      <c r="AN152" s="185">
        <v>1.37229108077008E-8</v>
      </c>
      <c r="AO152" s="185">
        <v>5.1022283005518902E-8</v>
      </c>
      <c r="AP152" s="185">
        <v>3.5918524878162201</v>
      </c>
      <c r="AQ152" s="185">
        <v>2.5926623316764301E-5</v>
      </c>
      <c r="AR152" s="185">
        <v>3.6693467242063798E-6</v>
      </c>
      <c r="AS152" s="185">
        <v>11.505670779271201</v>
      </c>
      <c r="AT152" s="185">
        <v>9.1642001253539203</v>
      </c>
      <c r="AU152" s="185">
        <v>3.2992900478269598</v>
      </c>
      <c r="AV152" s="185">
        <v>0.29256243998925902</v>
      </c>
      <c r="AW152" s="185">
        <v>4.9152489700220597E-3</v>
      </c>
      <c r="AX152" s="185">
        <v>0.29256243024165501</v>
      </c>
      <c r="AY152" s="185">
        <v>9.7476043903199605E-9</v>
      </c>
      <c r="AZ152" s="185">
        <v>964852.16359160398</v>
      </c>
      <c r="BA152" s="185">
        <v>7.2181759703966203E-6</v>
      </c>
      <c r="BB152" s="23">
        <v>4051147.3124389001</v>
      </c>
      <c r="BC152" s="23">
        <v>22220.988220152001</v>
      </c>
      <c r="BD152" s="67">
        <v>0.55153622657671397</v>
      </c>
      <c r="BE152" s="23">
        <v>5078889.9000000004</v>
      </c>
      <c r="BF152" s="185">
        <v>0.797644247503554</v>
      </c>
      <c r="BG152" s="185">
        <v>1</v>
      </c>
      <c r="BH152" s="185">
        <v>-1.4E-2</v>
      </c>
      <c r="BI152" s="185">
        <v>4.5999999999999999E-2</v>
      </c>
      <c r="BJ152" s="185">
        <v>5625</v>
      </c>
      <c r="BK152" s="185">
        <v>1</v>
      </c>
      <c r="BL152" s="185">
        <v>76.519492778896506</v>
      </c>
      <c r="BM152" s="185">
        <v>4.0511473124388999</v>
      </c>
      <c r="BN152" s="185">
        <v>76.519492778896506</v>
      </c>
      <c r="BO152" s="185">
        <v>1</v>
      </c>
      <c r="BP152" s="185">
        <v>1333.6733528278701</v>
      </c>
      <c r="BQ152" s="185">
        <v>1</v>
      </c>
      <c r="BR152" s="185">
        <v>0.15240000000000001</v>
      </c>
    </row>
    <row r="153" spans="1:70">
      <c r="A153" s="20" t="s">
        <v>3248</v>
      </c>
      <c r="B153" s="185">
        <v>15513203.909628799</v>
      </c>
      <c r="C153" s="185">
        <v>617.97483343502097</v>
      </c>
      <c r="D153" s="185">
        <v>102.22394330033001</v>
      </c>
      <c r="E153" s="185">
        <v>593.997803214295</v>
      </c>
      <c r="F153" s="185">
        <v>2595333.5493798102</v>
      </c>
      <c r="G153" s="185">
        <v>1630481.38578821</v>
      </c>
      <c r="H153" s="185">
        <v>2.3048203873610299E-5</v>
      </c>
      <c r="I153" s="185">
        <v>6.8200503236293095E-5</v>
      </c>
      <c r="J153" s="185">
        <v>0.471717723289031</v>
      </c>
      <c r="K153" s="185">
        <v>9005.0430614720299</v>
      </c>
      <c r="L153" s="185">
        <v>4.6429387983550402E-3</v>
      </c>
      <c r="M153" s="185">
        <v>152</v>
      </c>
      <c r="N153" s="185">
        <v>3743.1948000000002</v>
      </c>
      <c r="O153" s="22">
        <v>2.8502295699234199E-6</v>
      </c>
      <c r="P153" s="22">
        <v>5.98473400508856E-3</v>
      </c>
      <c r="Q153" s="22">
        <v>1.905E-3</v>
      </c>
      <c r="R153" s="185">
        <v>0.15240000000000001</v>
      </c>
      <c r="S153" s="23">
        <v>4286578.0601562504</v>
      </c>
      <c r="T153" s="185">
        <v>536.98317199257201</v>
      </c>
      <c r="U153" s="186">
        <v>577.67736985044405</v>
      </c>
      <c r="V153" s="185">
        <v>0.03</v>
      </c>
      <c r="W153" s="22">
        <v>104556.20934781199</v>
      </c>
      <c r="X153" s="185">
        <v>2.6878779410128499E-2</v>
      </c>
      <c r="Y153" s="185">
        <v>6.0995139434554897</v>
      </c>
      <c r="Z153" s="185">
        <v>6.0995139494937103</v>
      </c>
      <c r="AA153" s="185">
        <v>-6.0382214783771798E-9</v>
      </c>
      <c r="AB153" s="185">
        <v>7.0299887495018698E-6</v>
      </c>
      <c r="AC153" s="185">
        <v>675.83911673614705</v>
      </c>
      <c r="AD153" s="185">
        <v>3030.2580390165499</v>
      </c>
      <c r="AE153" s="185">
        <v>577.67736985044405</v>
      </c>
      <c r="AF153" s="25">
        <v>0</v>
      </c>
      <c r="AG153" s="185">
        <v>7.0826251157525298E-6</v>
      </c>
      <c r="AH153" s="185">
        <v>79.253705184390796</v>
      </c>
      <c r="AI153" s="185">
        <v>0.36527282891494101</v>
      </c>
      <c r="AJ153" s="185">
        <v>22.532474219789702</v>
      </c>
      <c r="AK153" s="185">
        <v>3.8339986564199</v>
      </c>
      <c r="AL153" s="185">
        <v>1.30194062706561</v>
      </c>
      <c r="AM153" s="185">
        <v>617.97483338798395</v>
      </c>
      <c r="AN153" s="185">
        <v>4.7036451178428298E-8</v>
      </c>
      <c r="AO153" s="185">
        <v>5.2636366250666E-8</v>
      </c>
      <c r="AP153" s="185">
        <v>3.6172923743649998</v>
      </c>
      <c r="AQ153" s="185">
        <v>2.55632293983416E-5</v>
      </c>
      <c r="AR153" s="185">
        <v>3.5676307410016E-6</v>
      </c>
      <c r="AS153" s="185">
        <v>11.3499650741865</v>
      </c>
      <c r="AT153" s="185">
        <v>9.0960733337924804</v>
      </c>
      <c r="AU153" s="185">
        <v>3.32254843865213</v>
      </c>
      <c r="AV153" s="185">
        <v>0.294743935712861</v>
      </c>
      <c r="AW153" s="185">
        <v>4.7748820651345204E-3</v>
      </c>
      <c r="AX153" s="185">
        <v>0.29474393026351398</v>
      </c>
      <c r="AY153" s="185">
        <v>5.4493471401961796E-9</v>
      </c>
      <c r="AZ153" s="185">
        <v>964852.16359160398</v>
      </c>
      <c r="BA153" s="185">
        <v>7.0669513969904497E-6</v>
      </c>
      <c r="BB153" s="23">
        <v>4268737.1093811197</v>
      </c>
      <c r="BC153" s="23">
        <v>-17840.950775134399</v>
      </c>
      <c r="BD153" s="67">
        <v>-0.416204966403529</v>
      </c>
      <c r="BE153" s="23">
        <v>5552078.4000000004</v>
      </c>
      <c r="BF153" s="185">
        <v>0.76885389611593302</v>
      </c>
      <c r="BG153" s="185">
        <v>1</v>
      </c>
      <c r="BH153" s="185">
        <v>-3.0000000000000001E-3</v>
      </c>
      <c r="BI153" s="185">
        <v>4.5999999999999999E-2</v>
      </c>
      <c r="BJ153" s="185">
        <v>5625</v>
      </c>
      <c r="BK153" s="185">
        <v>1</v>
      </c>
      <c r="BL153" s="185">
        <v>80.991661442448503</v>
      </c>
      <c r="BM153" s="185">
        <v>4.2687371093811102</v>
      </c>
      <c r="BN153" s="185">
        <v>80.991661442448503</v>
      </c>
      <c r="BO153" s="185">
        <v>1</v>
      </c>
      <c r="BP153" s="185">
        <v>1680.31630781232</v>
      </c>
      <c r="BQ153" s="185">
        <v>1</v>
      </c>
      <c r="BR153" s="185">
        <v>0.15240000000000001</v>
      </c>
    </row>
    <row r="154" spans="1:70">
      <c r="A154" s="20" t="s">
        <v>3249</v>
      </c>
      <c r="B154" s="185">
        <v>15513203.909628799</v>
      </c>
      <c r="C154" s="185">
        <v>617.97483343502097</v>
      </c>
      <c r="D154" s="185">
        <v>102.22394330033001</v>
      </c>
      <c r="E154" s="185">
        <v>593.997803214295</v>
      </c>
      <c r="F154" s="185">
        <v>2595333.5493798102</v>
      </c>
      <c r="G154" s="185">
        <v>1630481.38578821</v>
      </c>
      <c r="H154" s="185">
        <v>2.3048203873610299E-5</v>
      </c>
      <c r="I154" s="185">
        <v>6.8200503236293095E-5</v>
      </c>
      <c r="J154" s="185">
        <v>0.471717723289031</v>
      </c>
      <c r="K154" s="185">
        <v>9005.0430614720299</v>
      </c>
      <c r="L154" s="185">
        <v>4.6429387983550402E-3</v>
      </c>
      <c r="M154" s="185">
        <v>153</v>
      </c>
      <c r="N154" s="185">
        <v>3811.0063</v>
      </c>
      <c r="O154" s="22">
        <v>2.8502295699234199E-6</v>
      </c>
      <c r="P154" s="22">
        <v>5.98473400508856E-3</v>
      </c>
      <c r="Q154" s="22">
        <v>1.905E-3</v>
      </c>
      <c r="R154" s="185">
        <v>0.15240000000000001</v>
      </c>
      <c r="S154" s="23">
        <v>4116640.52734375</v>
      </c>
      <c r="T154" s="185">
        <v>541.45534065612401</v>
      </c>
      <c r="U154" s="186">
        <v>579.84086372052502</v>
      </c>
      <c r="V154" s="185">
        <v>0.03</v>
      </c>
      <c r="W154" s="22">
        <v>106450.343575128</v>
      </c>
      <c r="X154" s="185">
        <v>2.66799122456483E-2</v>
      </c>
      <c r="Y154" s="185">
        <v>6.1222040681412597</v>
      </c>
      <c r="Z154" s="185">
        <v>6.1222040707463101</v>
      </c>
      <c r="AA154" s="185">
        <v>-2.6050521739762202E-9</v>
      </c>
      <c r="AB154" s="185">
        <v>6.8325890505261298E-6</v>
      </c>
      <c r="AC154" s="185">
        <v>671.878197216996</v>
      </c>
      <c r="AD154" s="185">
        <v>3073.7198141315598</v>
      </c>
      <c r="AE154" s="185">
        <v>579.84086372052502</v>
      </c>
      <c r="AF154" s="25">
        <v>0</v>
      </c>
      <c r="AG154" s="185">
        <v>6.8819209187382798E-6</v>
      </c>
      <c r="AH154" s="185">
        <v>81.543416658389901</v>
      </c>
      <c r="AI154" s="185">
        <v>0.370511790528611</v>
      </c>
      <c r="AJ154" s="185">
        <v>22.207975524632399</v>
      </c>
      <c r="AK154" s="185">
        <v>3.5897488222574201</v>
      </c>
      <c r="AL154" s="185">
        <v>1.30194062706561</v>
      </c>
      <c r="AM154" s="185">
        <v>617.97483341835903</v>
      </c>
      <c r="AN154" s="185">
        <v>1.6661715562804599E-8</v>
      </c>
      <c r="AO154" s="185">
        <v>4.93318682121484E-8</v>
      </c>
      <c r="AP154" s="185">
        <v>3.6399545050422102</v>
      </c>
      <c r="AQ154" s="185">
        <v>2.5245910130882198E-5</v>
      </c>
      <c r="AR154" s="185">
        <v>3.4656263934752099E-6</v>
      </c>
      <c r="AS154" s="185">
        <v>11.183584791603201</v>
      </c>
      <c r="AT154" s="185">
        <v>9.0222352979399592</v>
      </c>
      <c r="AU154" s="185">
        <v>3.3428445548101702</v>
      </c>
      <c r="AV154" s="185">
        <v>0.29710995023203801</v>
      </c>
      <c r="AW154" s="185">
        <v>4.6408049967510204E-3</v>
      </c>
      <c r="AX154" s="185">
        <v>0.29710994728886497</v>
      </c>
      <c r="AY154" s="185">
        <v>2.94317303861646E-9</v>
      </c>
      <c r="AZ154" s="185">
        <v>964852.16359160398</v>
      </c>
      <c r="BA154" s="185">
        <v>6.9357762839921799E-6</v>
      </c>
      <c r="BB154" s="23">
        <v>4076412.2699819701</v>
      </c>
      <c r="BC154" s="23">
        <v>-40228.257361783602</v>
      </c>
      <c r="BD154" s="67">
        <v>-0.97721083720032298</v>
      </c>
      <c r="BE154" s="23">
        <v>5236619.4000000004</v>
      </c>
      <c r="BF154" s="185">
        <v>0.77844348779328199</v>
      </c>
      <c r="BG154" s="185">
        <v>1</v>
      </c>
      <c r="BH154" s="185">
        <v>-1.7000000000000001E-2</v>
      </c>
      <c r="BI154" s="185">
        <v>4.5999999999999999E-2</v>
      </c>
      <c r="BJ154" s="185">
        <v>5625</v>
      </c>
      <c r="BK154" s="185">
        <v>1</v>
      </c>
      <c r="BL154" s="185">
        <v>76.519492778896506</v>
      </c>
      <c r="BM154" s="185">
        <v>4.0764122699819696</v>
      </c>
      <c r="BN154" s="185">
        <v>76.519492778896506</v>
      </c>
      <c r="BO154" s="185">
        <v>1</v>
      </c>
      <c r="BP154" s="185">
        <v>1333.6733528278701</v>
      </c>
      <c r="BQ154" s="185">
        <v>1</v>
      </c>
      <c r="BR154" s="185">
        <v>0.15240000000000001</v>
      </c>
    </row>
    <row r="155" spans="1:70">
      <c r="A155" s="20" t="s">
        <v>3250</v>
      </c>
      <c r="B155" s="185">
        <v>15513203.909628799</v>
      </c>
      <c r="C155" s="185">
        <v>617.97483343502097</v>
      </c>
      <c r="D155" s="185">
        <v>102.22394330033001</v>
      </c>
      <c r="E155" s="185">
        <v>593.997803214295</v>
      </c>
      <c r="F155" s="185">
        <v>2595333.5493798102</v>
      </c>
      <c r="G155" s="185">
        <v>1630481.38578821</v>
      </c>
      <c r="H155" s="185">
        <v>2.3048203873610299E-5</v>
      </c>
      <c r="I155" s="185">
        <v>6.8200503236293095E-5</v>
      </c>
      <c r="J155" s="185">
        <v>0.471717723289031</v>
      </c>
      <c r="K155" s="185">
        <v>9005.0430614720299</v>
      </c>
      <c r="L155" s="185">
        <v>4.6429387983550402E-3</v>
      </c>
      <c r="M155" s="185">
        <v>154</v>
      </c>
      <c r="N155" s="185">
        <v>2102.1565000000001</v>
      </c>
      <c r="O155" s="22">
        <v>2.8502295699234199E-6</v>
      </c>
      <c r="P155" s="22">
        <v>5.98473400508856E-3</v>
      </c>
      <c r="Q155" s="22">
        <v>1.905E-3</v>
      </c>
      <c r="R155" s="185">
        <v>0.69596000000000002</v>
      </c>
      <c r="S155" s="23">
        <v>3550235.95703125</v>
      </c>
      <c r="T155" s="185">
        <v>299.28719429629098</v>
      </c>
      <c r="U155" s="186">
        <v>573.35351538122904</v>
      </c>
      <c r="V155" s="185">
        <v>0.03</v>
      </c>
      <c r="W155" s="22">
        <v>58718.161046778601</v>
      </c>
      <c r="X155" s="185">
        <v>3.4659226492567398E-2</v>
      </c>
      <c r="Y155" s="185">
        <v>5.3714379963301004</v>
      </c>
      <c r="Z155" s="185">
        <v>5.3714380084148798</v>
      </c>
      <c r="AA155" s="185">
        <v>-1.2084776734866399E-8</v>
      </c>
      <c r="AB155" s="185">
        <v>1.7286221546981498E-5</v>
      </c>
      <c r="AC155" s="185">
        <v>719.484385459549</v>
      </c>
      <c r="AD155" s="185">
        <v>1932.4438764511699</v>
      </c>
      <c r="AE155" s="185">
        <v>573.35351538122904</v>
      </c>
      <c r="AF155" s="25">
        <v>0</v>
      </c>
      <c r="AG155" s="185">
        <v>1.7373379540586301E-5</v>
      </c>
      <c r="AH155" s="185">
        <v>32.231025981492998</v>
      </c>
      <c r="AI155" s="185">
        <v>0.23294030817908701</v>
      </c>
      <c r="AJ155" s="185">
        <v>35.247329035661899</v>
      </c>
      <c r="AK155" s="185">
        <v>5.9733765215393202</v>
      </c>
      <c r="AL155" s="185">
        <v>1.30194062706561</v>
      </c>
      <c r="AM155" s="185">
        <v>617.97483342564999</v>
      </c>
      <c r="AN155" s="185">
        <v>9.3706375992041996E-9</v>
      </c>
      <c r="AO155" s="185">
        <v>8.7157993604785898E-8</v>
      </c>
      <c r="AP155" s="185">
        <v>2.8737660613968501</v>
      </c>
      <c r="AQ155" s="185">
        <v>4.0502340450096499E-5</v>
      </c>
      <c r="AR155" s="185">
        <v>8.73026876709553E-6</v>
      </c>
      <c r="AS155" s="185">
        <v>17.7120781299177</v>
      </c>
      <c r="AT155" s="185">
        <v>11.321233935427999</v>
      </c>
      <c r="AU155" s="185">
        <v>2.6371717218861401</v>
      </c>
      <c r="AV155" s="185">
        <v>0.23659433951071401</v>
      </c>
      <c r="AW155" s="185">
        <v>1.17410812705031E-2</v>
      </c>
      <c r="AX155" s="185">
        <v>0.236594339098398</v>
      </c>
      <c r="AY155" s="185">
        <v>4.1231620895310099E-10</v>
      </c>
      <c r="AZ155" s="185">
        <v>964852.16359160398</v>
      </c>
      <c r="BA155" s="185">
        <v>1.4093819602841799E-5</v>
      </c>
      <c r="BB155" s="23">
        <v>3544248.2180107301</v>
      </c>
      <c r="BC155" s="23">
        <v>-5987.7390205189604</v>
      </c>
      <c r="BD155" s="67">
        <v>-0.16865749468454999</v>
      </c>
      <c r="BE155" s="23">
        <v>2082029.4</v>
      </c>
      <c r="BF155" s="185">
        <v>1.70230459666455</v>
      </c>
      <c r="BG155" s="185">
        <v>1</v>
      </c>
      <c r="BH155" s="185">
        <v>-6.0999999999999999E-2</v>
      </c>
      <c r="BI155" s="185">
        <v>4.5999999999999999E-2</v>
      </c>
      <c r="BJ155" s="185">
        <v>5625</v>
      </c>
      <c r="BK155" s="185">
        <v>1</v>
      </c>
      <c r="BL155" s="185">
        <v>318.68763913872999</v>
      </c>
      <c r="BM155" s="185">
        <v>3.54424821801073</v>
      </c>
      <c r="BN155" s="185">
        <v>318.68763913872999</v>
      </c>
      <c r="BO155" s="185">
        <v>1</v>
      </c>
      <c r="BP155" s="185">
        <v>77666.800208718705</v>
      </c>
      <c r="BQ155" s="185">
        <v>1</v>
      </c>
      <c r="BR155" s="185">
        <v>0.69596000000000002</v>
      </c>
    </row>
    <row r="156" spans="1:70">
      <c r="A156" s="20" t="s">
        <v>3251</v>
      </c>
      <c r="B156" s="185">
        <v>15513203.909628799</v>
      </c>
      <c r="C156" s="185">
        <v>617.97483343502097</v>
      </c>
      <c r="D156" s="185">
        <v>102.22394330033001</v>
      </c>
      <c r="E156" s="185">
        <v>593.997803214295</v>
      </c>
      <c r="F156" s="185">
        <v>2595333.5493798102</v>
      </c>
      <c r="G156" s="185">
        <v>1630481.38578821</v>
      </c>
      <c r="H156" s="185">
        <v>2.3048203873610299E-5</v>
      </c>
      <c r="I156" s="185">
        <v>6.8200503236293095E-5</v>
      </c>
      <c r="J156" s="185">
        <v>0.471717723289031</v>
      </c>
      <c r="K156" s="185">
        <v>9005.0430614720299</v>
      </c>
      <c r="L156" s="185">
        <v>4.6429387983550402E-3</v>
      </c>
      <c r="M156" s="185">
        <v>155</v>
      </c>
      <c r="N156" s="185">
        <v>2197.0925999999999</v>
      </c>
      <c r="O156" s="22">
        <v>2.8502295699234199E-6</v>
      </c>
      <c r="P156" s="22">
        <v>5.98473400508856E-3</v>
      </c>
      <c r="Q156" s="22">
        <v>1.905E-3</v>
      </c>
      <c r="R156" s="185">
        <v>0.69596000000000002</v>
      </c>
      <c r="S156" s="23">
        <v>3712322.0219312501</v>
      </c>
      <c r="T156" s="185">
        <v>297.60162944706502</v>
      </c>
      <c r="U156" s="186">
        <v>571.79741615633895</v>
      </c>
      <c r="V156" s="185">
        <v>0.03</v>
      </c>
      <c r="W156" s="22">
        <v>61369.948965020201</v>
      </c>
      <c r="X156" s="185">
        <v>3.3953568446514801E-2</v>
      </c>
      <c r="Y156" s="185">
        <v>5.4269683375017603</v>
      </c>
      <c r="Z156" s="185">
        <v>5.4269683533117297</v>
      </c>
      <c r="AA156" s="185">
        <v>-1.5809962228274799E-8</v>
      </c>
      <c r="AB156" s="185">
        <v>1.6153509213843E-5</v>
      </c>
      <c r="AC156" s="185">
        <v>720.178934798966</v>
      </c>
      <c r="AD156" s="185">
        <v>1999.04921014402</v>
      </c>
      <c r="AE156" s="185">
        <v>571.79741735812797</v>
      </c>
      <c r="AF156" s="25">
        <v>1.2017890185234101E-6</v>
      </c>
      <c r="AG156" s="185">
        <v>1.6239787556377499E-5</v>
      </c>
      <c r="AH156" s="185">
        <v>34.491121924463599</v>
      </c>
      <c r="AI156" s="185">
        <v>0.24096903654002499</v>
      </c>
      <c r="AJ156" s="185">
        <v>34.0830808267539</v>
      </c>
      <c r="AK156" s="185">
        <v>6.0441136806122602</v>
      </c>
      <c r="AL156" s="185">
        <v>1.30194062706561</v>
      </c>
      <c r="AM156" s="185">
        <v>617.97483341704901</v>
      </c>
      <c r="AN156" s="185">
        <v>1.79717289938708E-8</v>
      </c>
      <c r="AO156" s="185">
        <v>8.6278342534492106E-8</v>
      </c>
      <c r="AP156" s="185">
        <v>2.92815542299918</v>
      </c>
      <c r="AQ156" s="185">
        <v>3.9011683604514802E-5</v>
      </c>
      <c r="AR156" s="185">
        <v>8.1630329494559803E-6</v>
      </c>
      <c r="AS156" s="185">
        <v>17.132078288702999</v>
      </c>
      <c r="AT156" s="185">
        <v>11.1547631473893</v>
      </c>
      <c r="AU156" s="185">
        <v>2.6879525284585699</v>
      </c>
      <c r="AV156" s="185">
        <v>0.240202894540606</v>
      </c>
      <c r="AW156" s="185">
        <v>1.09717247327927E-2</v>
      </c>
      <c r="AX156" s="185">
        <v>0.24020289174072099</v>
      </c>
      <c r="AY156" s="185">
        <v>2.7998851570565401E-9</v>
      </c>
      <c r="AZ156" s="185">
        <v>964852.16359160398</v>
      </c>
      <c r="BA156" s="185">
        <v>1.3322955229117199E-5</v>
      </c>
      <c r="BB156" s="23">
        <v>3711477.55755849</v>
      </c>
      <c r="BC156" s="23">
        <v>-844.464372762945</v>
      </c>
      <c r="BD156" s="67">
        <v>-2.2747605616487698E-2</v>
      </c>
      <c r="BE156" s="23">
        <v>2145121.2000000002</v>
      </c>
      <c r="BF156" s="185">
        <v>1.7301948055701899</v>
      </c>
      <c r="BG156" s="185">
        <v>1</v>
      </c>
      <c r="BH156" s="185">
        <v>-0.09</v>
      </c>
      <c r="BI156" s="185">
        <v>4.5999999999999999E-2</v>
      </c>
      <c r="BJ156" s="185">
        <v>5625</v>
      </c>
      <c r="BK156" s="185">
        <v>1</v>
      </c>
      <c r="BL156" s="185">
        <v>320.37320398795498</v>
      </c>
      <c r="BM156" s="185">
        <v>3.71147755755849</v>
      </c>
      <c r="BN156" s="185">
        <v>320.37320398795498</v>
      </c>
      <c r="BO156" s="185">
        <v>1</v>
      </c>
      <c r="BP156" s="185">
        <v>78609.133514471701</v>
      </c>
      <c r="BQ156" s="185">
        <v>1</v>
      </c>
      <c r="BR156" s="185">
        <v>0.69596000000000002</v>
      </c>
    </row>
    <row r="157" spans="1:70">
      <c r="A157" s="20" t="s">
        <v>1218</v>
      </c>
      <c r="B157" s="185">
        <v>15513203.909628799</v>
      </c>
      <c r="C157" s="185">
        <v>617.97483343502097</v>
      </c>
      <c r="D157" s="185">
        <v>102.22394330033001</v>
      </c>
      <c r="E157" s="185">
        <v>593.997803214295</v>
      </c>
      <c r="F157" s="185">
        <v>2595333.5493798102</v>
      </c>
      <c r="G157" s="185">
        <v>1630481.38578821</v>
      </c>
      <c r="H157" s="185">
        <v>2.3048203873610299E-5</v>
      </c>
      <c r="I157" s="185">
        <v>6.8200503236293095E-5</v>
      </c>
      <c r="J157" s="185">
        <v>0.471717723289031</v>
      </c>
      <c r="K157" s="185">
        <v>9005.0430614720299</v>
      </c>
      <c r="L157" s="185">
        <v>4.6429387983550402E-3</v>
      </c>
      <c r="M157" s="185">
        <v>156</v>
      </c>
      <c r="N157" s="185">
        <v>2454.7763</v>
      </c>
      <c r="O157" s="22">
        <v>2.8502295699234199E-6</v>
      </c>
      <c r="P157" s="22">
        <v>5.98473400508856E-3</v>
      </c>
      <c r="Q157" s="22">
        <v>1.905E-3</v>
      </c>
      <c r="R157" s="185">
        <v>0.69596000000000002</v>
      </c>
      <c r="S157" s="23">
        <v>4097869.2867187499</v>
      </c>
      <c r="T157" s="185">
        <v>297.60162944706502</v>
      </c>
      <c r="U157" s="186">
        <v>568.50204821258103</v>
      </c>
      <c r="V157" s="185">
        <v>0.03</v>
      </c>
      <c r="W157" s="22">
        <v>68567.659028818802</v>
      </c>
      <c r="X157" s="185">
        <v>3.2271405788035702E-2</v>
      </c>
      <c r="Y157" s="185">
        <v>5.5666133634366899</v>
      </c>
      <c r="Z157" s="185">
        <v>5.56661336910736</v>
      </c>
      <c r="AA157" s="185">
        <v>-5.6706737083800404E-9</v>
      </c>
      <c r="AB157" s="185">
        <v>1.3614675770691901E-5</v>
      </c>
      <c r="AC157" s="185">
        <v>720.35473162469395</v>
      </c>
      <c r="AD157" s="185">
        <v>2177.47549110504</v>
      </c>
      <c r="AE157" s="185">
        <v>568.50204941612901</v>
      </c>
      <c r="AF157" s="25">
        <v>1.20354729915562E-6</v>
      </c>
      <c r="AG157" s="185">
        <v>1.36976855916805E-5</v>
      </c>
      <c r="AH157" s="185">
        <v>40.9229470599644</v>
      </c>
      <c r="AI157" s="185">
        <v>0.26247686576124701</v>
      </c>
      <c r="AJ157" s="185">
        <v>31.3137791713878</v>
      </c>
      <c r="AK157" s="185">
        <v>6.1313277205046299</v>
      </c>
      <c r="AL157" s="185">
        <v>1.30194062706561</v>
      </c>
      <c r="AM157" s="185">
        <v>617.974833419167</v>
      </c>
      <c r="AN157" s="185">
        <v>1.58532884597662E-8</v>
      </c>
      <c r="AO157" s="185">
        <v>8.3009820988573406E-8</v>
      </c>
      <c r="AP157" s="185">
        <v>3.0673929998221801</v>
      </c>
      <c r="AQ157" s="185">
        <v>3.5550367838739201E-5</v>
      </c>
      <c r="AR157" s="185">
        <v>6.8903477063345204E-6</v>
      </c>
      <c r="AS157" s="185">
        <v>15.7517724469662</v>
      </c>
      <c r="AT157" s="185">
        <v>10.7347644762761</v>
      </c>
      <c r="AU157" s="185">
        <v>2.8176273344181202</v>
      </c>
      <c r="AV157" s="185">
        <v>0.24976566540405901</v>
      </c>
      <c r="AW157" s="185">
        <v>9.2473079938719203E-3</v>
      </c>
      <c r="AX157" s="185">
        <v>0.249765658242872</v>
      </c>
      <c r="AY157" s="185">
        <v>7.1611870877674699E-9</v>
      </c>
      <c r="AZ157" s="185">
        <v>964852.16359160398</v>
      </c>
      <c r="BA157" s="185">
        <v>1.1589766241495699E-5</v>
      </c>
      <c r="BB157" s="23">
        <v>4104879.5169033199</v>
      </c>
      <c r="BC157" s="23">
        <v>7010.2301845704196</v>
      </c>
      <c r="BD157" s="67">
        <v>0.17107012679225</v>
      </c>
      <c r="BE157" s="23">
        <v>2492126.1</v>
      </c>
      <c r="BF157" s="185">
        <v>1.64713957167068</v>
      </c>
      <c r="BG157" s="185">
        <v>1</v>
      </c>
      <c r="BH157" s="185">
        <v>-3.1E-2</v>
      </c>
      <c r="BI157" s="185">
        <v>4.5999999999999999E-2</v>
      </c>
      <c r="BJ157" s="185">
        <v>5625</v>
      </c>
      <c r="BK157" s="185">
        <v>1</v>
      </c>
      <c r="BL157" s="185">
        <v>320.37320398795498</v>
      </c>
      <c r="BM157" s="185">
        <v>4.1048795169033196</v>
      </c>
      <c r="BN157" s="185">
        <v>320.37320398795498</v>
      </c>
      <c r="BO157" s="185">
        <v>1</v>
      </c>
      <c r="BP157" s="185">
        <v>78609.133514471701</v>
      </c>
      <c r="BQ157" s="185">
        <v>1</v>
      </c>
      <c r="BR157" s="185">
        <v>0.69596000000000002</v>
      </c>
    </row>
    <row r="158" spans="1:70">
      <c r="A158" s="20" t="s">
        <v>1219</v>
      </c>
      <c r="B158" s="185">
        <v>15513203.909628799</v>
      </c>
      <c r="C158" s="185">
        <v>617.97483343502097</v>
      </c>
      <c r="D158" s="185">
        <v>102.22394330033001</v>
      </c>
      <c r="E158" s="185">
        <v>593.997803214295</v>
      </c>
      <c r="F158" s="185">
        <v>2595333.5493798102</v>
      </c>
      <c r="G158" s="185">
        <v>1630481.38578821</v>
      </c>
      <c r="H158" s="185">
        <v>2.3048203873610299E-5</v>
      </c>
      <c r="I158" s="185">
        <v>6.8200503236293095E-5</v>
      </c>
      <c r="J158" s="185">
        <v>0.471717723289031</v>
      </c>
      <c r="K158" s="185">
        <v>9005.0430614720299</v>
      </c>
      <c r="L158" s="185">
        <v>4.6429387983550402E-3</v>
      </c>
      <c r="M158" s="185">
        <v>157</v>
      </c>
      <c r="N158" s="185">
        <v>2495.4632000000001</v>
      </c>
      <c r="O158" s="22">
        <v>2.8502295699234199E-6</v>
      </c>
      <c r="P158" s="22">
        <v>5.98473400508856E-3</v>
      </c>
      <c r="Q158" s="22">
        <v>1.905E-3</v>
      </c>
      <c r="R158" s="185">
        <v>0.69596000000000002</v>
      </c>
      <c r="S158" s="23">
        <v>4136705.8414062499</v>
      </c>
      <c r="T158" s="185">
        <v>299.28719429629098</v>
      </c>
      <c r="U158" s="186">
        <v>568.296291261031</v>
      </c>
      <c r="V158" s="185">
        <v>0.03</v>
      </c>
      <c r="W158" s="22">
        <v>69704.139565208097</v>
      </c>
      <c r="X158" s="185">
        <v>3.2032461781834103E-2</v>
      </c>
      <c r="Y158" s="185">
        <v>5.5873366792250403</v>
      </c>
      <c r="Z158" s="185">
        <v>5.5873367167956198</v>
      </c>
      <c r="AA158" s="185">
        <v>-3.7570576871814898E-8</v>
      </c>
      <c r="AB158" s="185">
        <v>1.32726112596687E-5</v>
      </c>
      <c r="AC158" s="185">
        <v>719.77887078297999</v>
      </c>
      <c r="AD158" s="185">
        <v>2205.3561738366702</v>
      </c>
      <c r="AE158" s="185">
        <v>568.29629245881995</v>
      </c>
      <c r="AF158" s="25">
        <v>1.1977886060776699E-6</v>
      </c>
      <c r="AG158" s="185">
        <v>1.33542466937159E-5</v>
      </c>
      <c r="AH158" s="185">
        <v>41.977621803451598</v>
      </c>
      <c r="AI158" s="185">
        <v>0.26583765409093302</v>
      </c>
      <c r="AJ158" s="185">
        <v>30.9195489689494</v>
      </c>
      <c r="AK158" s="185">
        <v>6.10842758857431</v>
      </c>
      <c r="AL158" s="185">
        <v>1.30194062706561</v>
      </c>
      <c r="AM158" s="185">
        <v>617.97483343217198</v>
      </c>
      <c r="AN158" s="185">
        <v>2.8489921533037002E-9</v>
      </c>
      <c r="AO158" s="185">
        <v>8.1635434047215895E-8</v>
      </c>
      <c r="AP158" s="185">
        <v>3.0881940792648099</v>
      </c>
      <c r="AQ158" s="185">
        <v>3.5073069108794399E-5</v>
      </c>
      <c r="AR158" s="185">
        <v>6.7179410638815403E-6</v>
      </c>
      <c r="AS158" s="185">
        <v>15.554281155592699</v>
      </c>
      <c r="AT158" s="185">
        <v>10.671679581025501</v>
      </c>
      <c r="AU158" s="185">
        <v>2.8369342650299201</v>
      </c>
      <c r="AV158" s="185">
        <v>0.25125981423489302</v>
      </c>
      <c r="AW158" s="185">
        <v>9.0149722452664005E-3</v>
      </c>
      <c r="AX158" s="185">
        <v>0.25125980875417397</v>
      </c>
      <c r="AY158" s="185">
        <v>5.4807194338479803E-9</v>
      </c>
      <c r="AZ158" s="185">
        <v>964852.16359160398</v>
      </c>
      <c r="BA158" s="185">
        <v>1.1357145376415001E-5</v>
      </c>
      <c r="BB158" s="23">
        <v>4119600.8121533399</v>
      </c>
      <c r="BC158" s="23">
        <v>-17105.029252910499</v>
      </c>
      <c r="BD158" s="67">
        <v>-0.41349397101670099</v>
      </c>
      <c r="BE158" s="23">
        <v>2429034.2999999998</v>
      </c>
      <c r="BF158" s="185">
        <v>1.6959829723908499</v>
      </c>
      <c r="BG158" s="185">
        <v>1</v>
      </c>
      <c r="BH158" s="185">
        <v>-8.6999999999999994E-2</v>
      </c>
      <c r="BI158" s="185">
        <v>4.5999999999999999E-2</v>
      </c>
      <c r="BJ158" s="185">
        <v>5625</v>
      </c>
      <c r="BK158" s="185">
        <v>1</v>
      </c>
      <c r="BL158" s="185">
        <v>318.68763913872999</v>
      </c>
      <c r="BM158" s="185">
        <v>4.1196008121533403</v>
      </c>
      <c r="BN158" s="185">
        <v>318.68763913872999</v>
      </c>
      <c r="BO158" s="185">
        <v>1</v>
      </c>
      <c r="BP158" s="185">
        <v>77666.800208718705</v>
      </c>
      <c r="BQ158" s="185">
        <v>1</v>
      </c>
      <c r="BR158" s="185">
        <v>0.69596000000000002</v>
      </c>
    </row>
    <row r="159" spans="1:70">
      <c r="A159" s="20" t="s">
        <v>1220</v>
      </c>
      <c r="B159" s="185">
        <v>15513203.909628799</v>
      </c>
      <c r="C159" s="185">
        <v>617.97483343502097</v>
      </c>
      <c r="D159" s="185">
        <v>102.22394330033001</v>
      </c>
      <c r="E159" s="185">
        <v>593.997803214295</v>
      </c>
      <c r="F159" s="185">
        <v>2595333.5493798102</v>
      </c>
      <c r="G159" s="185">
        <v>1630481.38578821</v>
      </c>
      <c r="H159" s="185">
        <v>2.3048203873610299E-5</v>
      </c>
      <c r="I159" s="185">
        <v>6.8200503236293095E-5</v>
      </c>
      <c r="J159" s="185">
        <v>0.471717723289031</v>
      </c>
      <c r="K159" s="185">
        <v>9005.0430614720299</v>
      </c>
      <c r="L159" s="185">
        <v>4.6429387983550402E-3</v>
      </c>
      <c r="M159" s="185">
        <v>158</v>
      </c>
      <c r="N159" s="185">
        <v>3065.0798</v>
      </c>
      <c r="O159" s="22">
        <v>2.8502295699234199E-6</v>
      </c>
      <c r="P159" s="22">
        <v>5.98473400508856E-3</v>
      </c>
      <c r="Q159" s="22">
        <v>1.905E-3</v>
      </c>
      <c r="R159" s="185">
        <v>0.69596000000000002</v>
      </c>
      <c r="S159" s="23">
        <v>4954920.55078125</v>
      </c>
      <c r="T159" s="185">
        <v>297.60162944706502</v>
      </c>
      <c r="U159" s="186">
        <v>559.93793981014801</v>
      </c>
      <c r="V159" s="185">
        <v>0.03</v>
      </c>
      <c r="W159" s="22">
        <v>85614.867074657697</v>
      </c>
      <c r="X159" s="185">
        <v>2.92516122202446E-2</v>
      </c>
      <c r="Y159" s="185">
        <v>5.84689232788807</v>
      </c>
      <c r="Z159" s="185">
        <v>5.8468923760100697</v>
      </c>
      <c r="AA159" s="185">
        <v>-4.8121992612948401E-8</v>
      </c>
      <c r="AB159" s="185">
        <v>9.6341998605828001E-6</v>
      </c>
      <c r="AC159" s="185">
        <v>717.52337276572803</v>
      </c>
      <c r="AD159" s="185">
        <v>2588.5055549133999</v>
      </c>
      <c r="AE159" s="185">
        <v>559.93794098538206</v>
      </c>
      <c r="AF159" s="25">
        <v>1.1752337059078899E-6</v>
      </c>
      <c r="AG159" s="185">
        <v>9.7108609667429797E-6</v>
      </c>
      <c r="AH159" s="185">
        <v>57.830713901019401</v>
      </c>
      <c r="AI159" s="185">
        <v>0.31202317905973298</v>
      </c>
      <c r="AJ159" s="185">
        <v>26.390149664468201</v>
      </c>
      <c r="AK159" s="185">
        <v>6.2522339767117003</v>
      </c>
      <c r="AL159" s="185">
        <v>1.30194062706561</v>
      </c>
      <c r="AM159" s="185">
        <v>617.97483343534202</v>
      </c>
      <c r="AN159" s="185">
        <v>-3.2162006391445201E-10</v>
      </c>
      <c r="AO159" s="185">
        <v>7.6661106160181304E-8</v>
      </c>
      <c r="AP159" s="185">
        <v>3.35676885825939</v>
      </c>
      <c r="AQ159" s="185">
        <v>2.9685206069352799E-5</v>
      </c>
      <c r="AR159" s="185">
        <v>4.8937610364515797E-6</v>
      </c>
      <c r="AS159" s="185">
        <v>13.299241603437</v>
      </c>
      <c r="AT159" s="185">
        <v>9.88853505651951</v>
      </c>
      <c r="AU159" s="185">
        <v>3.0854521445788299</v>
      </c>
      <c r="AV159" s="185">
        <v>0.27131671368055699</v>
      </c>
      <c r="AW159" s="185">
        <v>6.5437043735636097E-3</v>
      </c>
      <c r="AX159" s="185">
        <v>0.27131670551443898</v>
      </c>
      <c r="AY159" s="185">
        <v>8.1661179485159607E-9</v>
      </c>
      <c r="AZ159" s="185">
        <v>964852.16359160398</v>
      </c>
      <c r="BA159" s="185">
        <v>8.8433869958939402E-6</v>
      </c>
      <c r="BB159" s="23">
        <v>4968234.2536733299</v>
      </c>
      <c r="BC159" s="23">
        <v>13313.7028920799</v>
      </c>
      <c r="BD159" s="67">
        <v>0.26869659675937202</v>
      </c>
      <c r="BE159" s="23">
        <v>2996860.5</v>
      </c>
      <c r="BF159" s="185">
        <v>1.6578129858474699</v>
      </c>
      <c r="BG159" s="185">
        <v>1</v>
      </c>
      <c r="BH159" s="185">
        <v>-8.7999999999999995E-2</v>
      </c>
      <c r="BI159" s="185">
        <v>4.5999999999999999E-2</v>
      </c>
      <c r="BJ159" s="185">
        <v>5625</v>
      </c>
      <c r="BK159" s="185">
        <v>1</v>
      </c>
      <c r="BL159" s="185">
        <v>320.37320398795498</v>
      </c>
      <c r="BM159" s="185">
        <v>4.9682342536733302</v>
      </c>
      <c r="BN159" s="185">
        <v>320.37320398795498</v>
      </c>
      <c r="BO159" s="185">
        <v>1</v>
      </c>
      <c r="BP159" s="185">
        <v>78609.133514471701</v>
      </c>
      <c r="BQ159" s="185">
        <v>1</v>
      </c>
      <c r="BR159" s="185">
        <v>0.69596000000000002</v>
      </c>
    </row>
    <row r="160" spans="1:70">
      <c r="A160" s="20" t="s">
        <v>1221</v>
      </c>
      <c r="B160" s="185">
        <v>15513203.909628799</v>
      </c>
      <c r="C160" s="185">
        <v>617.97483343502097</v>
      </c>
      <c r="D160" s="185">
        <v>102.22394330033001</v>
      </c>
      <c r="E160" s="185">
        <v>593.997803214295</v>
      </c>
      <c r="F160" s="185">
        <v>2595333.5493798102</v>
      </c>
      <c r="G160" s="185">
        <v>1630481.38578821</v>
      </c>
      <c r="H160" s="185">
        <v>2.3048203873610299E-5</v>
      </c>
      <c r="I160" s="185">
        <v>6.8200503236293095E-5</v>
      </c>
      <c r="J160" s="185">
        <v>0.471717723289031</v>
      </c>
      <c r="K160" s="185">
        <v>9005.0430614720299</v>
      </c>
      <c r="L160" s="185">
        <v>4.6429387983550402E-3</v>
      </c>
      <c r="M160" s="185">
        <v>159</v>
      </c>
      <c r="N160" s="185">
        <v>3173.5781999999999</v>
      </c>
      <c r="O160" s="22">
        <v>2.8502295699234199E-6</v>
      </c>
      <c r="P160" s="22">
        <v>5.98473400508856E-3</v>
      </c>
      <c r="Q160" s="22">
        <v>1.905E-3</v>
      </c>
      <c r="R160" s="185">
        <v>0.69596000000000002</v>
      </c>
      <c r="S160" s="23">
        <v>5110644.04296875</v>
      </c>
      <c r="T160" s="185">
        <v>297.03976193416099</v>
      </c>
      <c r="U160" s="186">
        <v>558.37015757476195</v>
      </c>
      <c r="V160" s="185">
        <v>0.03</v>
      </c>
      <c r="W160" s="22">
        <v>88645.481838362393</v>
      </c>
      <c r="X160" s="185">
        <v>2.8816656506257102E-2</v>
      </c>
      <c r="Y160" s="185">
        <v>5.8908532659419297</v>
      </c>
      <c r="Z160" s="185">
        <v>5.8908532754526899</v>
      </c>
      <c r="AA160" s="185">
        <v>-9.5107628439450293E-9</v>
      </c>
      <c r="AB160" s="185">
        <v>9.1223563377912495E-6</v>
      </c>
      <c r="AC160" s="185">
        <v>717.06123854595205</v>
      </c>
      <c r="AD160" s="185">
        <v>2660.13336692034</v>
      </c>
      <c r="AE160" s="185">
        <v>558.37015874537406</v>
      </c>
      <c r="AF160" s="25">
        <v>1.1706123359545001E-6</v>
      </c>
      <c r="AG160" s="185">
        <v>9.1977920845103E-6</v>
      </c>
      <c r="AH160" s="185">
        <v>61.075519873575303</v>
      </c>
      <c r="AI160" s="185">
        <v>0.32065732611384001</v>
      </c>
      <c r="AJ160" s="185">
        <v>25.687510368505599</v>
      </c>
      <c r="AK160" s="185">
        <v>6.2788993110418003</v>
      </c>
      <c r="AL160" s="185">
        <v>1.30194062706561</v>
      </c>
      <c r="AM160" s="185">
        <v>617.97483342798398</v>
      </c>
      <c r="AN160" s="185">
        <v>7.0365331339417001E-9</v>
      </c>
      <c r="AO160" s="185">
        <v>7.5435746719053899E-8</v>
      </c>
      <c r="AP160" s="185">
        <v>3.4030833130258</v>
      </c>
      <c r="AQ160" s="185">
        <v>2.8882699383155101E-5</v>
      </c>
      <c r="AR160" s="185">
        <v>4.6366139156146803E-6</v>
      </c>
      <c r="AS160" s="185">
        <v>12.949093319111601</v>
      </c>
      <c r="AT160" s="185">
        <v>9.7551288586311706</v>
      </c>
      <c r="AU160" s="185">
        <v>3.12805353570463</v>
      </c>
      <c r="AV160" s="185">
        <v>0.27502977732117201</v>
      </c>
      <c r="AW160" s="185">
        <v>6.1960519740763701E-3</v>
      </c>
      <c r="AX160" s="185">
        <v>0.27502976666002898</v>
      </c>
      <c r="AY160" s="185">
        <v>1.0661143134971201E-8</v>
      </c>
      <c r="AZ160" s="185">
        <v>964852.16359160398</v>
      </c>
      <c r="BA160" s="185">
        <v>8.4872148949755006E-6</v>
      </c>
      <c r="BB160" s="23">
        <v>5093984.3804122098</v>
      </c>
      <c r="BC160" s="23">
        <v>-16659.662556536499</v>
      </c>
      <c r="BD160" s="67">
        <v>-0.32597970855467701</v>
      </c>
      <c r="BE160" s="23">
        <v>3091498.2</v>
      </c>
      <c r="BF160" s="185">
        <v>1.6477397206352</v>
      </c>
      <c r="BG160" s="185">
        <v>1</v>
      </c>
      <c r="BH160" s="185">
        <v>-9.6000000000000002E-2</v>
      </c>
      <c r="BI160" s="185">
        <v>4.5999999999999999E-2</v>
      </c>
      <c r="BJ160" s="185">
        <v>5625</v>
      </c>
      <c r="BK160" s="185">
        <v>1</v>
      </c>
      <c r="BL160" s="185">
        <v>320.93507150085998</v>
      </c>
      <c r="BM160" s="185">
        <v>5.09398438041221</v>
      </c>
      <c r="BN160" s="185">
        <v>320.93507150085998</v>
      </c>
      <c r="BO160" s="185">
        <v>1</v>
      </c>
      <c r="BP160" s="185">
        <v>78924.514399193096</v>
      </c>
      <c r="BQ160" s="185">
        <v>1</v>
      </c>
      <c r="BR160" s="185">
        <v>0.69596000000000002</v>
      </c>
    </row>
    <row r="161" spans="1:70">
      <c r="A161" s="20" t="s">
        <v>1222</v>
      </c>
      <c r="B161" s="185">
        <v>15513203.909628799</v>
      </c>
      <c r="C161" s="185">
        <v>617.97483343502097</v>
      </c>
      <c r="D161" s="185">
        <v>102.22394330033001</v>
      </c>
      <c r="E161" s="185">
        <v>593.997803214295</v>
      </c>
      <c r="F161" s="185">
        <v>2595333.5493798102</v>
      </c>
      <c r="G161" s="185">
        <v>1630481.38578821</v>
      </c>
      <c r="H161" s="185">
        <v>2.3048203873610299E-5</v>
      </c>
      <c r="I161" s="185">
        <v>6.8200503236293095E-5</v>
      </c>
      <c r="J161" s="185">
        <v>0.471717723289031</v>
      </c>
      <c r="K161" s="185">
        <v>9005.0430614720299</v>
      </c>
      <c r="L161" s="185">
        <v>4.6429387983550402E-3</v>
      </c>
      <c r="M161" s="185">
        <v>160</v>
      </c>
      <c r="N161" s="185">
        <v>3688.9456</v>
      </c>
      <c r="O161" s="22">
        <v>2.8502295699234199E-6</v>
      </c>
      <c r="P161" s="22">
        <v>5.98473400508856E-3</v>
      </c>
      <c r="Q161" s="22">
        <v>1.905E-3</v>
      </c>
      <c r="R161" s="185">
        <v>0.69596000000000002</v>
      </c>
      <c r="S161" s="23">
        <v>5747924.19921875</v>
      </c>
      <c r="T161" s="185">
        <v>299.79285116759797</v>
      </c>
      <c r="U161" s="186">
        <v>552.64827756438501</v>
      </c>
      <c r="V161" s="185">
        <v>0.03</v>
      </c>
      <c r="W161" s="22">
        <v>103040.90196596</v>
      </c>
      <c r="X161" s="185">
        <v>2.7042139441522301E-2</v>
      </c>
      <c r="Y161" s="185">
        <v>6.0810626264231198</v>
      </c>
      <c r="Z161" s="185">
        <v>6.0810626347094399</v>
      </c>
      <c r="AA161" s="185">
        <v>-8.2863165218327595E-9</v>
      </c>
      <c r="AB161" s="185">
        <v>7.1945474511830199E-6</v>
      </c>
      <c r="AC161" s="185">
        <v>713.16603775011504</v>
      </c>
      <c r="AD161" s="185">
        <v>2995.4024894891299</v>
      </c>
      <c r="AE161" s="185">
        <v>552.64827869604505</v>
      </c>
      <c r="AF161" s="25">
        <v>1.13166015580646E-6</v>
      </c>
      <c r="AG161" s="185">
        <v>7.2656645744083997E-6</v>
      </c>
      <c r="AH161" s="185">
        <v>77.440959224056598</v>
      </c>
      <c r="AI161" s="185">
        <v>0.36107127742482398</v>
      </c>
      <c r="AJ161" s="185">
        <v>22.848913127533699</v>
      </c>
      <c r="AK161" s="185">
        <v>6.2766619225739904</v>
      </c>
      <c r="AL161" s="185">
        <v>1.30194062706561</v>
      </c>
      <c r="AM161" s="185">
        <v>617.97483340516396</v>
      </c>
      <c r="AN161" s="185">
        <v>2.9856778382964E-8</v>
      </c>
      <c r="AO161" s="185">
        <v>7.1117123225373905E-8</v>
      </c>
      <c r="AP161" s="185">
        <v>3.6059926570815799</v>
      </c>
      <c r="AQ161" s="185">
        <v>2.57236899834145E-5</v>
      </c>
      <c r="AR161" s="185">
        <v>3.66839084881688E-6</v>
      </c>
      <c r="AS161" s="185">
        <v>11.5362803999635</v>
      </c>
      <c r="AT161" s="185">
        <v>9.1774844338137704</v>
      </c>
      <c r="AU161" s="185">
        <v>3.3137260280635701</v>
      </c>
      <c r="AV161" s="185">
        <v>0.29226662901800399</v>
      </c>
      <c r="AW161" s="185">
        <v>4.8866529969692103E-3</v>
      </c>
      <c r="AX161" s="185">
        <v>0.29226662161707001</v>
      </c>
      <c r="AY161" s="185">
        <v>7.4009345318870601E-9</v>
      </c>
      <c r="AZ161" s="185">
        <v>964852.16359160398</v>
      </c>
      <c r="BA161" s="185">
        <v>7.13359466578429E-6</v>
      </c>
      <c r="BB161" s="23">
        <v>5713620.1645578695</v>
      </c>
      <c r="BC161" s="23">
        <v>-34304.0346608814</v>
      </c>
      <c r="BD161" s="67">
        <v>-0.59680735987339495</v>
      </c>
      <c r="BE161" s="23">
        <v>3523677.03</v>
      </c>
      <c r="BF161" s="185">
        <v>1.62149371690795</v>
      </c>
      <c r="BG161" s="185">
        <v>1</v>
      </c>
      <c r="BH161" s="185">
        <v>-4.3999999999999997E-2</v>
      </c>
      <c r="BI161" s="185">
        <v>4.5999999999999999E-2</v>
      </c>
      <c r="BJ161" s="185">
        <v>5625</v>
      </c>
      <c r="BK161" s="185">
        <v>1</v>
      </c>
      <c r="BL161" s="185">
        <v>318.181982267423</v>
      </c>
      <c r="BM161" s="185">
        <v>5.7136201645578701</v>
      </c>
      <c r="BN161" s="185">
        <v>318.181982267423</v>
      </c>
      <c r="BO161" s="185">
        <v>1</v>
      </c>
      <c r="BP161" s="185">
        <v>77385.215258232594</v>
      </c>
      <c r="BQ161" s="185">
        <v>1</v>
      </c>
      <c r="BR161" s="185">
        <v>0.69596000000000002</v>
      </c>
    </row>
    <row r="162" spans="1:70">
      <c r="A162" s="20" t="s">
        <v>1223</v>
      </c>
      <c r="B162" s="185">
        <v>15513203.909628799</v>
      </c>
      <c r="C162" s="185">
        <v>617.97483343502097</v>
      </c>
      <c r="D162" s="185">
        <v>102.22394330033001</v>
      </c>
      <c r="E162" s="185">
        <v>593.997803214295</v>
      </c>
      <c r="F162" s="185">
        <v>2595333.5493798102</v>
      </c>
      <c r="G162" s="185">
        <v>1630481.38578821</v>
      </c>
      <c r="H162" s="185">
        <v>2.3048203873610299E-5</v>
      </c>
      <c r="I162" s="185">
        <v>6.8200503236293095E-5</v>
      </c>
      <c r="J162" s="185">
        <v>0.471717723289031</v>
      </c>
      <c r="K162" s="185">
        <v>9005.0430614720299</v>
      </c>
      <c r="L162" s="185">
        <v>4.6429387983550402E-3</v>
      </c>
      <c r="M162" s="185">
        <v>161</v>
      </c>
      <c r="N162" s="185">
        <v>3743.1948000000002</v>
      </c>
      <c r="O162" s="22">
        <v>2.8502295699234199E-6</v>
      </c>
      <c r="P162" s="22">
        <v>5.98473400508856E-3</v>
      </c>
      <c r="Q162" s="22">
        <v>1.905E-3</v>
      </c>
      <c r="R162" s="185">
        <v>0.69596000000000002</v>
      </c>
      <c r="S162" s="23">
        <v>5818430.76171875</v>
      </c>
      <c r="T162" s="185">
        <v>299.79285116759797</v>
      </c>
      <c r="U162" s="186">
        <v>552.04039063001903</v>
      </c>
      <c r="V162" s="185">
        <v>0.03</v>
      </c>
      <c r="W162" s="22">
        <v>104556.20934781199</v>
      </c>
      <c r="X162" s="185">
        <v>2.6878779410128499E-2</v>
      </c>
      <c r="Y162" s="185">
        <v>6.0995139434554897</v>
      </c>
      <c r="Z162" s="185">
        <v>6.0995139494937103</v>
      </c>
      <c r="AA162" s="185">
        <v>-6.0382214783771798E-9</v>
      </c>
      <c r="AB162" s="185">
        <v>7.0299887495018698E-6</v>
      </c>
      <c r="AC162" s="185">
        <v>712.86880973518805</v>
      </c>
      <c r="AD162" s="185">
        <v>3030.2580390165499</v>
      </c>
      <c r="AE162" s="185">
        <v>552.04039175870696</v>
      </c>
      <c r="AF162" s="25">
        <v>1.1286879271210601E-6</v>
      </c>
      <c r="AG162" s="185">
        <v>7.1016910830762296E-6</v>
      </c>
      <c r="AH162" s="185">
        <v>79.253705184390796</v>
      </c>
      <c r="AI162" s="185">
        <v>0.36527282891494101</v>
      </c>
      <c r="AJ162" s="185">
        <v>22.593130178586801</v>
      </c>
      <c r="AK162" s="185">
        <v>6.28163167424003</v>
      </c>
      <c r="AL162" s="185">
        <v>1.30194062706561</v>
      </c>
      <c r="AM162" s="185">
        <v>617.97483335695802</v>
      </c>
      <c r="AN162" s="185">
        <v>7.8062385000521304E-8</v>
      </c>
      <c r="AO162" s="185">
        <v>7.1702333574359905E-8</v>
      </c>
      <c r="AP162" s="185">
        <v>3.6262950232636801</v>
      </c>
      <c r="AQ162" s="185">
        <v>2.5436460280853899E-5</v>
      </c>
      <c r="AR162" s="185">
        <v>3.5866967083252901E-6</v>
      </c>
      <c r="AS162" s="185">
        <v>11.4106210329837</v>
      </c>
      <c r="AT162" s="185">
        <v>9.1227229561285608</v>
      </c>
      <c r="AU162" s="185">
        <v>3.3322828215923499</v>
      </c>
      <c r="AV162" s="185">
        <v>0.29401220167133402</v>
      </c>
      <c r="AW162" s="185">
        <v>4.7748820651345204E-3</v>
      </c>
      <c r="AX162" s="185">
        <v>0.29401219826097202</v>
      </c>
      <c r="AY162" s="185">
        <v>3.41036227036184E-9</v>
      </c>
      <c r="AZ162" s="185">
        <v>964852.16359160398</v>
      </c>
      <c r="BA162" s="185">
        <v>7.0144486639040698E-6</v>
      </c>
      <c r="BB162" s="23">
        <v>5858485.5475920299</v>
      </c>
      <c r="BC162" s="23">
        <v>40054.785873280802</v>
      </c>
      <c r="BD162" s="67">
        <v>0.68841217698788504</v>
      </c>
      <c r="BE162" s="23">
        <v>3722416.2</v>
      </c>
      <c r="BF162" s="185">
        <v>1.57383947222023</v>
      </c>
      <c r="BG162" s="185">
        <v>1</v>
      </c>
      <c r="BH162" s="185">
        <v>-0.06</v>
      </c>
      <c r="BI162" s="185">
        <v>4.5999999999999999E-2</v>
      </c>
      <c r="BJ162" s="185">
        <v>5625</v>
      </c>
      <c r="BK162" s="185">
        <v>1</v>
      </c>
      <c r="BL162" s="185">
        <v>318.181982267423</v>
      </c>
      <c r="BM162" s="185">
        <v>5.8584855475920303</v>
      </c>
      <c r="BN162" s="185">
        <v>318.181982267423</v>
      </c>
      <c r="BO162" s="185">
        <v>1</v>
      </c>
      <c r="BP162" s="185">
        <v>77385.215258232594</v>
      </c>
      <c r="BQ162" s="185">
        <v>1</v>
      </c>
      <c r="BR162" s="185">
        <v>0.69596000000000002</v>
      </c>
    </row>
    <row r="163" spans="1:70">
      <c r="A163" s="20" t="s">
        <v>1224</v>
      </c>
      <c r="B163" s="185">
        <v>15513203.909628799</v>
      </c>
      <c r="C163" s="185">
        <v>617.97483343502097</v>
      </c>
      <c r="D163" s="185">
        <v>102.22394330033001</v>
      </c>
      <c r="E163" s="185">
        <v>593.997803214295</v>
      </c>
      <c r="F163" s="185">
        <v>2595333.5493798102</v>
      </c>
      <c r="G163" s="185">
        <v>1630481.38578821</v>
      </c>
      <c r="H163" s="185">
        <v>2.3048203873610299E-5</v>
      </c>
      <c r="I163" s="185">
        <v>6.8200503236293095E-5</v>
      </c>
      <c r="J163" s="185">
        <v>0.471717723289031</v>
      </c>
      <c r="K163" s="185">
        <v>9005.0430614720299</v>
      </c>
      <c r="L163" s="185">
        <v>4.6429387983550402E-3</v>
      </c>
      <c r="M163" s="185">
        <v>162</v>
      </c>
      <c r="N163" s="185">
        <v>3878.8177999999998</v>
      </c>
      <c r="O163" s="22">
        <v>2.8502295699234199E-6</v>
      </c>
      <c r="P163" s="22">
        <v>5.98473400508856E-3</v>
      </c>
      <c r="Q163" s="22">
        <v>1.905E-3</v>
      </c>
      <c r="R163" s="185">
        <v>0.69596000000000002</v>
      </c>
      <c r="S163" s="23">
        <v>5983178.7109375</v>
      </c>
      <c r="T163" s="185">
        <v>300.35468451217503</v>
      </c>
      <c r="U163" s="186">
        <v>550.67499673512805</v>
      </c>
      <c r="V163" s="185">
        <v>0.03</v>
      </c>
      <c r="W163" s="22">
        <v>108344.477802443</v>
      </c>
      <c r="X163" s="185">
        <v>2.6486711415857098E-2</v>
      </c>
      <c r="Y163" s="185">
        <v>6.1444919577194002</v>
      </c>
      <c r="Z163" s="185">
        <v>6.14449198407703</v>
      </c>
      <c r="AA163" s="185">
        <v>-2.6357624527406599E-8</v>
      </c>
      <c r="AB163" s="185">
        <v>6.6438869072487296E-6</v>
      </c>
      <c r="AC163" s="185">
        <v>711.93507646885996</v>
      </c>
      <c r="AD163" s="185">
        <v>3117.0646607314402</v>
      </c>
      <c r="AE163" s="185">
        <v>550.67499673512805</v>
      </c>
      <c r="AF163" s="25">
        <v>0</v>
      </c>
      <c r="AG163" s="185">
        <v>6.7140034023537403E-6</v>
      </c>
      <c r="AH163" s="185">
        <v>83.859443061068802</v>
      </c>
      <c r="AI163" s="185">
        <v>0.37573665736587902</v>
      </c>
      <c r="AJ163" s="185">
        <v>21.971635419955401</v>
      </c>
      <c r="AK163" s="185">
        <v>6.2809935031933799</v>
      </c>
      <c r="AL163" s="185">
        <v>1.30194062706561</v>
      </c>
      <c r="AM163" s="185">
        <v>617.97483348010803</v>
      </c>
      <c r="AN163" s="185">
        <v>-4.5087404032528899E-8</v>
      </c>
      <c r="AO163" s="185">
        <v>7.01164951050175E-8</v>
      </c>
      <c r="AP163" s="185">
        <v>3.67445400065905</v>
      </c>
      <c r="AQ163" s="185">
        <v>2.4774067301422899E-5</v>
      </c>
      <c r="AR163" s="185">
        <v>3.3920599487293801E-6</v>
      </c>
      <c r="AS163" s="185">
        <v>11.1005461346634</v>
      </c>
      <c r="AT163" s="185">
        <v>8.9849715421448408</v>
      </c>
      <c r="AU163" s="185">
        <v>3.3759831737730499</v>
      </c>
      <c r="AV163" s="185">
        <v>0.29847082688600601</v>
      </c>
      <c r="AW163" s="185">
        <v>4.5126354488763502E-3</v>
      </c>
      <c r="AX163" s="185">
        <v>0.298470812330007</v>
      </c>
      <c r="AY163" s="185">
        <v>1.45559994613187E-8</v>
      </c>
      <c r="AZ163" s="185">
        <v>964852.16359160398</v>
      </c>
      <c r="BA163" s="185">
        <v>6.7422445067973103E-6</v>
      </c>
      <c r="BB163" s="23">
        <v>5960206.60978912</v>
      </c>
      <c r="BC163" s="23">
        <v>-22972.101148375299</v>
      </c>
      <c r="BD163" s="67">
        <v>-0.383944760105215</v>
      </c>
      <c r="BE163" s="23">
        <v>3753962.1</v>
      </c>
      <c r="BF163" s="185">
        <v>1.58771091743018</v>
      </c>
      <c r="BG163" s="185">
        <v>1</v>
      </c>
      <c r="BH163" s="185">
        <v>-0.105</v>
      </c>
      <c r="BI163" s="185">
        <v>4.5999999999999999E-2</v>
      </c>
      <c r="BJ163" s="185">
        <v>5625</v>
      </c>
      <c r="BK163" s="185">
        <v>1</v>
      </c>
      <c r="BL163" s="185">
        <v>317.62014892284498</v>
      </c>
      <c r="BM163" s="185">
        <v>5.96020660978912</v>
      </c>
      <c r="BN163" s="185">
        <v>317.62014892284498</v>
      </c>
      <c r="BO163" s="185">
        <v>1</v>
      </c>
      <c r="BP163" s="185">
        <v>77072.947087942899</v>
      </c>
      <c r="BQ163" s="185">
        <v>1</v>
      </c>
      <c r="BR163" s="185">
        <v>0.69596000000000002</v>
      </c>
    </row>
    <row r="164" spans="1:70">
      <c r="A164" s="20" t="s">
        <v>3252</v>
      </c>
      <c r="B164" s="185">
        <v>17236893.2329209</v>
      </c>
      <c r="C164" s="185">
        <v>626.57723583796803</v>
      </c>
      <c r="D164" s="185">
        <v>122.583590976701</v>
      </c>
      <c r="E164" s="185">
        <v>560.26337686439001</v>
      </c>
      <c r="F164" s="185">
        <v>2538890.6454807199</v>
      </c>
      <c r="G164" s="185">
        <v>1699798.64659754</v>
      </c>
      <c r="H164" s="185">
        <v>2.4290890628326198E-5</v>
      </c>
      <c r="I164" s="185">
        <v>6.4066005508525405E-5</v>
      </c>
      <c r="J164" s="185">
        <v>0.452884810527584</v>
      </c>
      <c r="K164" s="185">
        <v>11219.515372648901</v>
      </c>
      <c r="L164" s="185">
        <v>3.02925386118211E-3</v>
      </c>
      <c r="M164" s="185">
        <v>163</v>
      </c>
      <c r="N164" s="185">
        <v>1939.4088999999999</v>
      </c>
      <c r="O164" s="22">
        <v>2.8502295699234199E-6</v>
      </c>
      <c r="P164" s="22">
        <v>5.98473400508856E-3</v>
      </c>
      <c r="Q164" s="22">
        <v>1.905E-3</v>
      </c>
      <c r="R164" s="185">
        <v>0.15240000000000001</v>
      </c>
      <c r="S164" s="23">
        <v>2969197.51953125</v>
      </c>
      <c r="T164" s="185">
        <v>544.38778847281696</v>
      </c>
      <c r="U164" s="186">
        <v>588.05400713064</v>
      </c>
      <c r="V164" s="185">
        <v>0.03</v>
      </c>
      <c r="W164" s="22">
        <v>57668.242700231298</v>
      </c>
      <c r="X164" s="185">
        <v>3.23577851042662E-2</v>
      </c>
      <c r="Y164" s="185">
        <v>5.5591783430067503</v>
      </c>
      <c r="Z164" s="185">
        <v>5.5591783497804901</v>
      </c>
      <c r="AA164" s="185">
        <v>-6.7737451203697699E-9</v>
      </c>
      <c r="AB164" s="185">
        <v>1.33869481952576E-5</v>
      </c>
      <c r="AC164" s="185">
        <v>708.54185219529404</v>
      </c>
      <c r="AD164" s="185">
        <v>1833.7964244186401</v>
      </c>
      <c r="AE164" s="185">
        <v>588.05400821605895</v>
      </c>
      <c r="AF164" s="25">
        <v>1.0854184893105399E-6</v>
      </c>
      <c r="AG164" s="185">
        <v>1.3476379513417701E-5</v>
      </c>
      <c r="AH164" s="185">
        <v>27.154095021494701</v>
      </c>
      <c r="AI164" s="185">
        <v>0.22015144959273</v>
      </c>
      <c r="AJ164" s="185">
        <v>25.945340226576299</v>
      </c>
      <c r="AK164" s="185">
        <v>4.5263556408070702</v>
      </c>
      <c r="AL164" s="185">
        <v>1.5871354414155801</v>
      </c>
      <c r="AM164" s="185">
        <v>626.577235785639</v>
      </c>
      <c r="AN164" s="185">
        <v>5.2328914534882603E-8</v>
      </c>
      <c r="AO164" s="185">
        <v>8.9431318160036503E-8</v>
      </c>
      <c r="AP164" s="185">
        <v>2.3766704722242502</v>
      </c>
      <c r="AQ164" s="185">
        <v>3.35024377314865E-5</v>
      </c>
      <c r="AR164" s="185">
        <v>6.7829054157888602E-6</v>
      </c>
      <c r="AS164" s="185">
        <v>13.0587587387332</v>
      </c>
      <c r="AT164" s="185">
        <v>9.7972953817769994</v>
      </c>
      <c r="AU164" s="185">
        <v>2.1568887803863599</v>
      </c>
      <c r="AV164" s="185">
        <v>0.21978169183788601</v>
      </c>
      <c r="AW164" s="185">
        <v>1.0619737236195401E-2</v>
      </c>
      <c r="AX164" s="185">
        <v>0.21978167647482599</v>
      </c>
      <c r="AY164" s="185">
        <v>1.5363060268391799E-8</v>
      </c>
      <c r="AZ164" s="185">
        <v>839091.99888317997</v>
      </c>
      <c r="BA164" s="185">
        <v>1.4096374791130701E-5</v>
      </c>
      <c r="BB164" s="23">
        <v>2982524.4208808099</v>
      </c>
      <c r="BC164" s="23">
        <v>13326.901349564499</v>
      </c>
      <c r="BD164" s="67">
        <v>0.44883849127249997</v>
      </c>
      <c r="BE164" s="23">
        <v>2839131</v>
      </c>
      <c r="BF164" s="185">
        <v>1.0505060953090299</v>
      </c>
      <c r="BG164" s="185">
        <v>1</v>
      </c>
      <c r="BH164" s="185">
        <v>-5.0999999999999997E-2</v>
      </c>
      <c r="BI164" s="185">
        <v>4.5999999999999999E-2</v>
      </c>
      <c r="BJ164" s="185">
        <v>5625</v>
      </c>
      <c r="BK164" s="185">
        <v>1</v>
      </c>
      <c r="BL164" s="185">
        <v>82.189447365151096</v>
      </c>
      <c r="BM164" s="185">
        <v>2.9825244208808099</v>
      </c>
      <c r="BN164" s="185">
        <v>82.189447365151096</v>
      </c>
      <c r="BO164" s="185">
        <v>1</v>
      </c>
      <c r="BP164" s="185">
        <v>1779.9494689768501</v>
      </c>
      <c r="BQ164" s="185">
        <v>1</v>
      </c>
      <c r="BR164" s="185">
        <v>0.15240000000000001</v>
      </c>
    </row>
    <row r="165" spans="1:70">
      <c r="A165" s="20" t="s">
        <v>3253</v>
      </c>
      <c r="B165" s="185">
        <v>17236893.2329209</v>
      </c>
      <c r="C165" s="185">
        <v>626.57723583796803</v>
      </c>
      <c r="D165" s="185">
        <v>122.583590976701</v>
      </c>
      <c r="E165" s="185">
        <v>560.26337686439001</v>
      </c>
      <c r="F165" s="185">
        <v>2538890.6454807199</v>
      </c>
      <c r="G165" s="185">
        <v>1699798.64659754</v>
      </c>
      <c r="H165" s="185">
        <v>2.4290890628326198E-5</v>
      </c>
      <c r="I165" s="185">
        <v>6.4066005508525405E-5</v>
      </c>
      <c r="J165" s="185">
        <v>0.452884810527584</v>
      </c>
      <c r="K165" s="185">
        <v>11219.515372648901</v>
      </c>
      <c r="L165" s="185">
        <v>3.02925386118211E-3</v>
      </c>
      <c r="M165" s="185">
        <v>164</v>
      </c>
      <c r="N165" s="185">
        <v>1952.9712</v>
      </c>
      <c r="O165" s="22">
        <v>2.8502295699234199E-6</v>
      </c>
      <c r="P165" s="22">
        <v>5.98473400508856E-3</v>
      </c>
      <c r="Q165" s="22">
        <v>1.905E-3</v>
      </c>
      <c r="R165" s="185">
        <v>0.15240000000000001</v>
      </c>
      <c r="S165" s="23">
        <v>3088448.73046875</v>
      </c>
      <c r="T165" s="185">
        <v>541.02055212223797</v>
      </c>
      <c r="U165" s="186">
        <v>586.12511078669399</v>
      </c>
      <c r="V165" s="185">
        <v>0.03</v>
      </c>
      <c r="W165" s="22">
        <v>58071.517124708502</v>
      </c>
      <c r="X165" s="185">
        <v>3.22567249257062E-2</v>
      </c>
      <c r="Y165" s="185">
        <v>5.5678799735499496</v>
      </c>
      <c r="Z165" s="185">
        <v>5.5678799790447497</v>
      </c>
      <c r="AA165" s="185">
        <v>-5.4948046113167898E-9</v>
      </c>
      <c r="AB165" s="185">
        <v>1.32430247045165E-5</v>
      </c>
      <c r="AC165" s="185">
        <v>712.09615945868097</v>
      </c>
      <c r="AD165" s="185">
        <v>1843.7342286354699</v>
      </c>
      <c r="AE165" s="185">
        <v>586.12511078669399</v>
      </c>
      <c r="AF165" s="25">
        <v>0</v>
      </c>
      <c r="AG165" s="185">
        <v>1.3334747524955399E-5</v>
      </c>
      <c r="AH165" s="185">
        <v>27.4492022368485</v>
      </c>
      <c r="AI165" s="185">
        <v>0.22134450568934599</v>
      </c>
      <c r="AJ165" s="185">
        <v>25.811790490259799</v>
      </c>
      <c r="AK165" s="185">
        <v>4.72989479468783</v>
      </c>
      <c r="AL165" s="185">
        <v>1.5871354414155801</v>
      </c>
      <c r="AM165" s="185">
        <v>626.57723581118205</v>
      </c>
      <c r="AN165" s="185">
        <v>2.6785755835589999E-8</v>
      </c>
      <c r="AO165" s="185">
        <v>9.17228204389516E-8</v>
      </c>
      <c r="AP165" s="185">
        <v>2.3834744407135502</v>
      </c>
      <c r="AQ165" s="185">
        <v>3.3311435747582399E-5</v>
      </c>
      <c r="AR165" s="185">
        <v>6.7132351726971899E-6</v>
      </c>
      <c r="AS165" s="185">
        <v>12.994668212893901</v>
      </c>
      <c r="AT165" s="185">
        <v>9.7726956793122906</v>
      </c>
      <c r="AU165" s="185">
        <v>2.1631324943897798</v>
      </c>
      <c r="AV165" s="185">
        <v>0.22034194632376899</v>
      </c>
      <c r="AW165" s="185">
        <v>1.0505564115369501E-2</v>
      </c>
      <c r="AX165" s="185">
        <v>0.22034193043761399</v>
      </c>
      <c r="AY165" s="185">
        <v>1.58861555021872E-8</v>
      </c>
      <c r="AZ165" s="185">
        <v>839091.99888317997</v>
      </c>
      <c r="BA165" s="185">
        <v>1.3975998726300501E-5</v>
      </c>
      <c r="BB165" s="23">
        <v>3085292.6369313099</v>
      </c>
      <c r="BC165" s="23">
        <v>-3156.0935374395899</v>
      </c>
      <c r="BD165" s="67">
        <v>-0.102190251899068</v>
      </c>
      <c r="BE165" s="23">
        <v>3059952.3</v>
      </c>
      <c r="BF165" s="185">
        <v>1.0082812849505201</v>
      </c>
      <c r="BG165" s="185">
        <v>1</v>
      </c>
      <c r="BH165" s="185">
        <v>-3.1E-2</v>
      </c>
      <c r="BI165" s="185">
        <v>4.5999999999999999E-2</v>
      </c>
      <c r="BJ165" s="185">
        <v>5625</v>
      </c>
      <c r="BK165" s="185">
        <v>1</v>
      </c>
      <c r="BL165" s="185">
        <v>85.556683715730102</v>
      </c>
      <c r="BM165" s="185">
        <v>3.0852926369313098</v>
      </c>
      <c r="BN165" s="185">
        <v>85.556683715730102</v>
      </c>
      <c r="BO165" s="185">
        <v>1</v>
      </c>
      <c r="BP165" s="185">
        <v>2075.41143117506</v>
      </c>
      <c r="BQ165" s="185">
        <v>1</v>
      </c>
      <c r="BR165" s="185">
        <v>0.15240000000000001</v>
      </c>
    </row>
    <row r="166" spans="1:70">
      <c r="A166" s="20" t="s">
        <v>3254</v>
      </c>
      <c r="B166" s="185">
        <v>17236893.2329209</v>
      </c>
      <c r="C166" s="185">
        <v>626.57723583796803</v>
      </c>
      <c r="D166" s="185">
        <v>122.583590976701</v>
      </c>
      <c r="E166" s="185">
        <v>560.26337686439001</v>
      </c>
      <c r="F166" s="185">
        <v>2538890.6454807199</v>
      </c>
      <c r="G166" s="185">
        <v>1699798.64659754</v>
      </c>
      <c r="H166" s="185">
        <v>2.4290890628326198E-5</v>
      </c>
      <c r="I166" s="185">
        <v>6.4066005508525405E-5</v>
      </c>
      <c r="J166" s="185">
        <v>0.452884810527584</v>
      </c>
      <c r="K166" s="185">
        <v>11219.515372648901</v>
      </c>
      <c r="L166" s="185">
        <v>3.02925386118211E-3</v>
      </c>
      <c r="M166" s="185">
        <v>165</v>
      </c>
      <c r="N166" s="185">
        <v>2007.2203999999999</v>
      </c>
      <c r="O166" s="22">
        <v>2.8502295699234199E-6</v>
      </c>
      <c r="P166" s="22">
        <v>5.98473400508856E-3</v>
      </c>
      <c r="Q166" s="22">
        <v>1.905E-3</v>
      </c>
      <c r="R166" s="185">
        <v>0.15240000000000001</v>
      </c>
      <c r="S166" s="23">
        <v>3690665.33203125</v>
      </c>
      <c r="T166" s="185">
        <v>523.75355252526197</v>
      </c>
      <c r="U166" s="186">
        <v>576.19630570055494</v>
      </c>
      <c r="V166" s="185">
        <v>0.03</v>
      </c>
      <c r="W166" s="22">
        <v>59684.614822616997</v>
      </c>
      <c r="X166" s="185">
        <v>3.1863876118458402E-2</v>
      </c>
      <c r="Y166" s="185">
        <v>5.6020979441400804</v>
      </c>
      <c r="Z166" s="185">
        <v>5.6020979701971099</v>
      </c>
      <c r="AA166" s="185">
        <v>-2.60570347521139E-8</v>
      </c>
      <c r="AB166" s="185">
        <v>1.2691425606134001E-5</v>
      </c>
      <c r="AC166" s="185">
        <v>730.49172157212899</v>
      </c>
      <c r="AD166" s="185">
        <v>1883.37459887351</v>
      </c>
      <c r="AE166" s="185">
        <v>576.19630570055403</v>
      </c>
      <c r="AF166" s="25">
        <v>0</v>
      </c>
      <c r="AG166" s="185">
        <v>1.27967579452949E-5</v>
      </c>
      <c r="AH166" s="185">
        <v>28.642208891502399</v>
      </c>
      <c r="AI166" s="185">
        <v>0.22610342268476</v>
      </c>
      <c r="AJ166" s="185">
        <v>25.302980432652099</v>
      </c>
      <c r="AK166" s="185">
        <v>5.7816352730793596</v>
      </c>
      <c r="AL166" s="185">
        <v>1.5871354414155801</v>
      </c>
      <c r="AM166" s="185">
        <v>626.57723577304898</v>
      </c>
      <c r="AN166" s="185">
        <v>6.4919163378362996E-8</v>
      </c>
      <c r="AO166" s="185">
        <v>1.05332339160864E-7</v>
      </c>
      <c r="AP166" s="185">
        <v>2.41114618556065</v>
      </c>
      <c r="AQ166" s="185">
        <v>3.2551219650426598E-5</v>
      </c>
      <c r="AR166" s="185">
        <v>6.4510451422278699E-6</v>
      </c>
      <c r="AS166" s="185">
        <v>12.755626831557301</v>
      </c>
      <c r="AT166" s="185">
        <v>9.67986247186745</v>
      </c>
      <c r="AU166" s="185">
        <v>2.1886500360069898</v>
      </c>
      <c r="AV166" s="185">
        <v>0.22249614955365901</v>
      </c>
      <c r="AW166" s="185">
        <v>1.00679858563739E-2</v>
      </c>
      <c r="AX166" s="185">
        <v>0.222496148460228</v>
      </c>
      <c r="AY166" s="185">
        <v>1.0934306515775201E-9</v>
      </c>
      <c r="AZ166" s="185">
        <v>839091.99888317997</v>
      </c>
      <c r="BA166" s="185">
        <v>1.35003094567067E-5</v>
      </c>
      <c r="BB166" s="23">
        <v>3667919.70373186</v>
      </c>
      <c r="BC166" s="23">
        <v>-22745.6282993942</v>
      </c>
      <c r="BD166" s="67">
        <v>-0.61630156768713396</v>
      </c>
      <c r="BE166" s="23">
        <v>3533140.8</v>
      </c>
      <c r="BF166" s="185">
        <v>1.0381470514087201</v>
      </c>
      <c r="BG166" s="185">
        <v>1</v>
      </c>
      <c r="BH166" s="185">
        <v>-5.6000000000000001E-2</v>
      </c>
      <c r="BI166" s="185">
        <v>4.5999999999999999E-2</v>
      </c>
      <c r="BJ166" s="185">
        <v>5625</v>
      </c>
      <c r="BK166" s="185">
        <v>1</v>
      </c>
      <c r="BL166" s="185">
        <v>102.823683312706</v>
      </c>
      <c r="BM166" s="185">
        <v>3.6679197037318598</v>
      </c>
      <c r="BN166" s="185">
        <v>102.823683312706</v>
      </c>
      <c r="BO166" s="185">
        <v>1</v>
      </c>
      <c r="BP166" s="185">
        <v>3946.8151849751798</v>
      </c>
      <c r="BQ166" s="185">
        <v>1</v>
      </c>
      <c r="BR166" s="185">
        <v>0.15240000000000001</v>
      </c>
    </row>
    <row r="167" spans="1:70">
      <c r="A167" s="20" t="s">
        <v>3255</v>
      </c>
      <c r="B167" s="185">
        <v>17236893.2329209</v>
      </c>
      <c r="C167" s="185">
        <v>626.57723583796803</v>
      </c>
      <c r="D167" s="185">
        <v>122.583590976701</v>
      </c>
      <c r="E167" s="185">
        <v>560.26337686439001</v>
      </c>
      <c r="F167" s="185">
        <v>2538890.6454807199</v>
      </c>
      <c r="G167" s="185">
        <v>1699798.64659754</v>
      </c>
      <c r="H167" s="185">
        <v>2.4290890628326198E-5</v>
      </c>
      <c r="I167" s="185">
        <v>6.4066005508525405E-5</v>
      </c>
      <c r="J167" s="185">
        <v>0.452884810527584</v>
      </c>
      <c r="K167" s="185">
        <v>11219.515372648901</v>
      </c>
      <c r="L167" s="185">
        <v>3.02925386118211E-3</v>
      </c>
      <c r="M167" s="185">
        <v>166</v>
      </c>
      <c r="N167" s="185">
        <v>2007.2203999999999</v>
      </c>
      <c r="O167" s="22">
        <v>2.8502295699234199E-6</v>
      </c>
      <c r="P167" s="22">
        <v>5.98473400508856E-3</v>
      </c>
      <c r="Q167" s="22">
        <v>1.905E-3</v>
      </c>
      <c r="R167" s="185">
        <v>0.15240000000000001</v>
      </c>
      <c r="S167" s="23">
        <v>3654352.05078125</v>
      </c>
      <c r="T167" s="185">
        <v>524.88712944744998</v>
      </c>
      <c r="U167" s="186">
        <v>576.81388665067504</v>
      </c>
      <c r="V167" s="185">
        <v>0.03</v>
      </c>
      <c r="W167" s="22">
        <v>59684.614822616997</v>
      </c>
      <c r="X167" s="185">
        <v>3.1863876118458402E-2</v>
      </c>
      <c r="Y167" s="185">
        <v>5.6020979441400804</v>
      </c>
      <c r="Z167" s="185">
        <v>5.6020979701971099</v>
      </c>
      <c r="AA167" s="185">
        <v>-2.60570347521139E-8</v>
      </c>
      <c r="AB167" s="185">
        <v>1.2691425606134001E-5</v>
      </c>
      <c r="AC167" s="185">
        <v>729.20850350399201</v>
      </c>
      <c r="AD167" s="185">
        <v>1883.37459887351</v>
      </c>
      <c r="AE167" s="185">
        <v>576.81388794275995</v>
      </c>
      <c r="AF167" s="25">
        <v>1.2920850167574799E-6</v>
      </c>
      <c r="AG167" s="185">
        <v>1.2795481866201301E-5</v>
      </c>
      <c r="AH167" s="185">
        <v>28.642208891502399</v>
      </c>
      <c r="AI167" s="185">
        <v>0.22610342268476</v>
      </c>
      <c r="AJ167" s="185">
        <v>25.300457246351701</v>
      </c>
      <c r="AK167" s="185">
        <v>5.7104099935771604</v>
      </c>
      <c r="AL167" s="185">
        <v>1.5871354414155801</v>
      </c>
      <c r="AM167" s="185">
        <v>626.57723577374304</v>
      </c>
      <c r="AN167" s="185">
        <v>6.4225105234072504E-8</v>
      </c>
      <c r="AO167" s="185">
        <v>1.0405626006724401E-7</v>
      </c>
      <c r="AP167" s="185">
        <v>2.4109414321040199</v>
      </c>
      <c r="AQ167" s="185">
        <v>3.2556748824772797E-5</v>
      </c>
      <c r="AR167" s="185">
        <v>6.4497690631342502E-6</v>
      </c>
      <c r="AS167" s="185">
        <v>12.7531036452569</v>
      </c>
      <c r="AT167" s="185">
        <v>9.6788733256961592</v>
      </c>
      <c r="AU167" s="185">
        <v>2.1884263866721199</v>
      </c>
      <c r="AV167" s="185">
        <v>0.22251504543189601</v>
      </c>
      <c r="AW167" s="185">
        <v>1.00679858563739E-2</v>
      </c>
      <c r="AX167" s="185">
        <v>0.22251504433836</v>
      </c>
      <c r="AY167" s="185">
        <v>1.09353567867565E-9</v>
      </c>
      <c r="AZ167" s="185">
        <v>839091.99888317997</v>
      </c>
      <c r="BA167" s="185">
        <v>1.3503749361659401E-5</v>
      </c>
      <c r="BB167" s="23">
        <v>3622560.5939705302</v>
      </c>
      <c r="BC167" s="23">
        <v>-31791.4568107249</v>
      </c>
      <c r="BD167" s="67">
        <v>-0.86996152447677699</v>
      </c>
      <c r="BE167" s="23">
        <v>3501594.9</v>
      </c>
      <c r="BF167" s="185">
        <v>1.0345458847825399</v>
      </c>
      <c r="BG167" s="185">
        <v>1</v>
      </c>
      <c r="BH167" s="185">
        <v>-5.6000000000000001E-2</v>
      </c>
      <c r="BI167" s="185">
        <v>4.5999999999999999E-2</v>
      </c>
      <c r="BJ167" s="185">
        <v>5625</v>
      </c>
      <c r="BK167" s="185">
        <v>1</v>
      </c>
      <c r="BL167" s="185">
        <v>101.690106390518</v>
      </c>
      <c r="BM167" s="185">
        <v>3.6225605939705199</v>
      </c>
      <c r="BN167" s="185">
        <v>101.690106390518</v>
      </c>
      <c r="BO167" s="185">
        <v>1</v>
      </c>
      <c r="BP167" s="185">
        <v>3805.6692264734402</v>
      </c>
      <c r="BQ167" s="185">
        <v>1</v>
      </c>
      <c r="BR167" s="185">
        <v>0.15240000000000001</v>
      </c>
    </row>
    <row r="168" spans="1:70">
      <c r="A168" s="20" t="s">
        <v>3256</v>
      </c>
      <c r="B168" s="185">
        <v>17236893.2329209</v>
      </c>
      <c r="C168" s="185">
        <v>626.57723583796803</v>
      </c>
      <c r="D168" s="185">
        <v>122.583590976701</v>
      </c>
      <c r="E168" s="185">
        <v>560.26337686439001</v>
      </c>
      <c r="F168" s="185">
        <v>2538890.6454807199</v>
      </c>
      <c r="G168" s="185">
        <v>1699798.64659754</v>
      </c>
      <c r="H168" s="185">
        <v>2.4290890628326198E-5</v>
      </c>
      <c r="I168" s="185">
        <v>6.4066005508525405E-5</v>
      </c>
      <c r="J168" s="185">
        <v>0.452884810527584</v>
      </c>
      <c r="K168" s="185">
        <v>11219.515372648901</v>
      </c>
      <c r="L168" s="185">
        <v>3.02925386118211E-3</v>
      </c>
      <c r="M168" s="185">
        <v>167</v>
      </c>
      <c r="N168" s="185">
        <v>2183.5302999999999</v>
      </c>
      <c r="O168" s="22">
        <v>2.8502295699234199E-6</v>
      </c>
      <c r="P168" s="22">
        <v>5.98473400508856E-3</v>
      </c>
      <c r="Q168" s="22">
        <v>1.905E-3</v>
      </c>
      <c r="R168" s="185">
        <v>0.15240000000000001</v>
      </c>
      <c r="S168" s="23">
        <v>5398006.11328125</v>
      </c>
      <c r="T168" s="185">
        <v>476.97673003740402</v>
      </c>
      <c r="U168" s="186">
        <v>547.48661880958298</v>
      </c>
      <c r="V168" s="185">
        <v>0.03</v>
      </c>
      <c r="W168" s="22">
        <v>64927.182340819898</v>
      </c>
      <c r="X168" s="185">
        <v>3.0700163138612201E-2</v>
      </c>
      <c r="Y168" s="185">
        <v>5.7072862912243698</v>
      </c>
      <c r="Z168" s="185">
        <v>5.7072863391106603</v>
      </c>
      <c r="AA168" s="185">
        <v>-4.7886292264820401E-8</v>
      </c>
      <c r="AB168" s="185">
        <v>1.11311493220718E-5</v>
      </c>
      <c r="AC168" s="185">
        <v>778.01270934136198</v>
      </c>
      <c r="AD168" s="185">
        <v>2011.0455553597301</v>
      </c>
      <c r="AE168" s="185">
        <v>547.48662058971001</v>
      </c>
      <c r="AF168" s="25">
        <v>1.7801270359996101E-6</v>
      </c>
      <c r="AG168" s="185">
        <v>1.12699737803278E-5</v>
      </c>
      <c r="AH168" s="185">
        <v>32.657046709548197</v>
      </c>
      <c r="AI168" s="185">
        <v>0.24143061264274199</v>
      </c>
      <c r="AJ168" s="185">
        <v>23.794677879211498</v>
      </c>
      <c r="AK168" s="185">
        <v>8.5843686746535397</v>
      </c>
      <c r="AL168" s="185">
        <v>1.5871354414155801</v>
      </c>
      <c r="AM168" s="185">
        <v>626.57723582210303</v>
      </c>
      <c r="AN168" s="185">
        <v>1.58654529514024E-8</v>
      </c>
      <c r="AO168" s="185">
        <v>1.3882445825601401E-7</v>
      </c>
      <c r="AP168" s="185">
        <v>2.4971069189148198</v>
      </c>
      <c r="AQ168" s="185">
        <v>3.0348698682702298E-5</v>
      </c>
      <c r="AR168" s="185">
        <v>5.7043991192919001E-6</v>
      </c>
      <c r="AS168" s="185">
        <v>12.0438913331758</v>
      </c>
      <c r="AT168" s="185">
        <v>9.3927879404627497</v>
      </c>
      <c r="AU168" s="185">
        <v>2.2677065468892801</v>
      </c>
      <c r="AV168" s="185">
        <v>0.22940037202553801</v>
      </c>
      <c r="AW168" s="185">
        <v>8.8302336882974206E-3</v>
      </c>
      <c r="AX168" s="185">
        <v>0.229400363304953</v>
      </c>
      <c r="AY168" s="185">
        <v>8.7205855869854093E-9</v>
      </c>
      <c r="AZ168" s="185">
        <v>839091.99888317997</v>
      </c>
      <c r="BA168" s="185">
        <v>1.2153543948326899E-5</v>
      </c>
      <c r="BB168" s="23">
        <v>5369883.5286894301</v>
      </c>
      <c r="BC168" s="23">
        <v>-28122.5845918218</v>
      </c>
      <c r="BD168" s="67">
        <v>-0.52098096967006002</v>
      </c>
      <c r="BE168" s="23">
        <v>4763430.9000000004</v>
      </c>
      <c r="BF168" s="185">
        <v>1.1273142492083701</v>
      </c>
      <c r="BG168" s="185">
        <v>1</v>
      </c>
      <c r="BH168" s="185">
        <v>-0.15</v>
      </c>
      <c r="BI168" s="185">
        <v>4.5999999999999999E-2</v>
      </c>
      <c r="BJ168" s="185">
        <v>5625</v>
      </c>
      <c r="BK168" s="185">
        <v>1</v>
      </c>
      <c r="BL168" s="185">
        <v>149.60050580056401</v>
      </c>
      <c r="BM168" s="185">
        <v>5.3698835286894298</v>
      </c>
      <c r="BN168" s="185">
        <v>149.60050580056401</v>
      </c>
      <c r="BO168" s="185">
        <v>1</v>
      </c>
      <c r="BP168" s="185">
        <v>12012.2708717395</v>
      </c>
      <c r="BQ168" s="185">
        <v>1</v>
      </c>
      <c r="BR168" s="185">
        <v>0.15240000000000001</v>
      </c>
    </row>
    <row r="169" spans="1:70">
      <c r="A169" s="20" t="s">
        <v>3257</v>
      </c>
      <c r="B169" s="185">
        <v>17236893.2329209</v>
      </c>
      <c r="C169" s="185">
        <v>626.57723583796803</v>
      </c>
      <c r="D169" s="185">
        <v>122.583590976701</v>
      </c>
      <c r="E169" s="185">
        <v>560.26337686439001</v>
      </c>
      <c r="F169" s="185">
        <v>2538890.6454807199</v>
      </c>
      <c r="G169" s="185">
        <v>1699798.64659754</v>
      </c>
      <c r="H169" s="185">
        <v>2.4290890628326198E-5</v>
      </c>
      <c r="I169" s="185">
        <v>6.4066005508525405E-5</v>
      </c>
      <c r="J169" s="185">
        <v>0.452884810527584</v>
      </c>
      <c r="K169" s="185">
        <v>11219.515372648901</v>
      </c>
      <c r="L169" s="185">
        <v>3.02925386118211E-3</v>
      </c>
      <c r="M169" s="185">
        <v>168</v>
      </c>
      <c r="N169" s="185">
        <v>2183.5302999999999</v>
      </c>
      <c r="O169" s="22">
        <v>2.8502295699234199E-6</v>
      </c>
      <c r="P169" s="22">
        <v>5.98473400508856E-3</v>
      </c>
      <c r="Q169" s="22">
        <v>1.905E-3</v>
      </c>
      <c r="R169" s="185">
        <v>0.15240000000000001</v>
      </c>
      <c r="S169" s="23">
        <v>5339900.64453125</v>
      </c>
      <c r="T169" s="185">
        <v>478.76143589818798</v>
      </c>
      <c r="U169" s="186">
        <v>548.51233884251803</v>
      </c>
      <c r="V169" s="185">
        <v>0.03</v>
      </c>
      <c r="W169" s="22">
        <v>64927.182340819898</v>
      </c>
      <c r="X169" s="185">
        <v>3.0700163138612201E-2</v>
      </c>
      <c r="Y169" s="185">
        <v>5.7072862912243698</v>
      </c>
      <c r="Z169" s="185">
        <v>5.7072863391106603</v>
      </c>
      <c r="AA169" s="185">
        <v>-4.7886292264820401E-8</v>
      </c>
      <c r="AB169" s="185">
        <v>1.11311493220718E-5</v>
      </c>
      <c r="AC169" s="185">
        <v>776.03732814966099</v>
      </c>
      <c r="AD169" s="185">
        <v>2011.0455553597301</v>
      </c>
      <c r="AE169" s="185">
        <v>548.51234060289198</v>
      </c>
      <c r="AF169" s="25">
        <v>1.7603731521376199E-6</v>
      </c>
      <c r="AG169" s="185">
        <v>1.1269011981684499E-5</v>
      </c>
      <c r="AH169" s="185">
        <v>32.657046709548197</v>
      </c>
      <c r="AI169" s="185">
        <v>0.24143061264274199</v>
      </c>
      <c r="AJ169" s="185">
        <v>23.792647201115201</v>
      </c>
      <c r="AK169" s="185">
        <v>8.4726131709178691</v>
      </c>
      <c r="AL169" s="185">
        <v>1.5871354414155801</v>
      </c>
      <c r="AM169" s="185">
        <v>626.57723582241499</v>
      </c>
      <c r="AN169" s="185">
        <v>1.55533825818566E-8</v>
      </c>
      <c r="AO169" s="185">
        <v>1.37862659612729E-7</v>
      </c>
      <c r="AP169" s="185">
        <v>2.4969204953411999</v>
      </c>
      <c r="AQ169" s="185">
        <v>3.03532306043875E-5</v>
      </c>
      <c r="AR169" s="185">
        <v>5.7034373206486199E-6</v>
      </c>
      <c r="AS169" s="185">
        <v>12.0418606550795</v>
      </c>
      <c r="AT169" s="185">
        <v>9.3919448369955596</v>
      </c>
      <c r="AU169" s="185">
        <v>2.2675029959026798</v>
      </c>
      <c r="AV169" s="185">
        <v>0.22941749943852099</v>
      </c>
      <c r="AW169" s="185">
        <v>8.8302336882974206E-3</v>
      </c>
      <c r="AX169" s="185">
        <v>0.229417490656664</v>
      </c>
      <c r="AY169" s="185">
        <v>8.7818569638464794E-9</v>
      </c>
      <c r="AZ169" s="185">
        <v>839091.99888317997</v>
      </c>
      <c r="BA169" s="185">
        <v>1.21562663533025E-5</v>
      </c>
      <c r="BB169" s="23">
        <v>5331485.8360990304</v>
      </c>
      <c r="BC169" s="23">
        <v>-8414.8084322204795</v>
      </c>
      <c r="BD169" s="67">
        <v>-0.15758361423518899</v>
      </c>
      <c r="BE169" s="23">
        <v>4763430.9000000004</v>
      </c>
      <c r="BF169" s="185">
        <v>1.1192533172044199</v>
      </c>
      <c r="BG169" s="185">
        <v>1</v>
      </c>
      <c r="BH169" s="185">
        <v>-0.14000000000000001</v>
      </c>
      <c r="BI169" s="185">
        <v>4.5999999999999999E-2</v>
      </c>
      <c r="BJ169" s="185">
        <v>5625</v>
      </c>
      <c r="BK169" s="185">
        <v>1</v>
      </c>
      <c r="BL169" s="185">
        <v>147.81579993977999</v>
      </c>
      <c r="BM169" s="185">
        <v>5.3314858360990298</v>
      </c>
      <c r="BN169" s="185">
        <v>147.81579993977999</v>
      </c>
      <c r="BO169" s="185">
        <v>1</v>
      </c>
      <c r="BP169" s="185">
        <v>11624.246716654699</v>
      </c>
      <c r="BQ169" s="185">
        <v>1</v>
      </c>
      <c r="BR169" s="185">
        <v>0.15240000000000001</v>
      </c>
    </row>
    <row r="170" spans="1:70">
      <c r="A170" s="20" t="s">
        <v>3258</v>
      </c>
      <c r="B170" s="185">
        <v>17236893.2329209</v>
      </c>
      <c r="C170" s="185">
        <v>626.57723583796803</v>
      </c>
      <c r="D170" s="185">
        <v>122.583590976701</v>
      </c>
      <c r="E170" s="185">
        <v>560.26337686439001</v>
      </c>
      <c r="F170" s="185">
        <v>2538890.6454807199</v>
      </c>
      <c r="G170" s="185">
        <v>1699798.64659754</v>
      </c>
      <c r="H170" s="185">
        <v>2.4290890628326198E-5</v>
      </c>
      <c r="I170" s="185">
        <v>6.4066005508525405E-5</v>
      </c>
      <c r="J170" s="185">
        <v>0.452884810527584</v>
      </c>
      <c r="K170" s="185">
        <v>11219.515372648901</v>
      </c>
      <c r="L170" s="185">
        <v>3.02925386118211E-3</v>
      </c>
      <c r="M170" s="185">
        <v>169</v>
      </c>
      <c r="N170" s="185">
        <v>2183.5302999999999</v>
      </c>
      <c r="O170" s="22">
        <v>2.8502295699234199E-6</v>
      </c>
      <c r="P170" s="22">
        <v>5.98473400508856E-3</v>
      </c>
      <c r="Q170" s="22">
        <v>1.905E-3</v>
      </c>
      <c r="R170" s="185">
        <v>0.15240000000000001</v>
      </c>
      <c r="S170" s="23">
        <v>4504947.16796875</v>
      </c>
      <c r="T170" s="185">
        <v>504.24977393984398</v>
      </c>
      <c r="U170" s="186">
        <v>563.09433933529397</v>
      </c>
      <c r="V170" s="185">
        <v>0.03</v>
      </c>
      <c r="W170" s="22">
        <v>64927.182340819898</v>
      </c>
      <c r="X170" s="185">
        <v>3.0700163138612201E-2</v>
      </c>
      <c r="Y170" s="185">
        <v>5.7072862912243698</v>
      </c>
      <c r="Z170" s="185">
        <v>5.7072863391106603</v>
      </c>
      <c r="AA170" s="185">
        <v>-4.7886292264820401E-8</v>
      </c>
      <c r="AB170" s="185">
        <v>1.11311493220718E-5</v>
      </c>
      <c r="AC170" s="185">
        <v>747.91536386283497</v>
      </c>
      <c r="AD170" s="185">
        <v>2011.0455553597301</v>
      </c>
      <c r="AE170" s="185">
        <v>563.09433933529397</v>
      </c>
      <c r="AF170" s="25">
        <v>0</v>
      </c>
      <c r="AG170" s="185">
        <v>1.12479128368382E-5</v>
      </c>
      <c r="AH170" s="185">
        <v>32.657046709548197</v>
      </c>
      <c r="AI170" s="185">
        <v>0.24143061264274199</v>
      </c>
      <c r="AJ170" s="185">
        <v>23.748099860994301</v>
      </c>
      <c r="AK170" s="185">
        <v>6.8823959230090699</v>
      </c>
      <c r="AL170" s="185">
        <v>1.5871354414155801</v>
      </c>
      <c r="AM170" s="185">
        <v>626.57723582712697</v>
      </c>
      <c r="AN170" s="185">
        <v>1.08406084109447E-8</v>
      </c>
      <c r="AO170" s="185">
        <v>1.16763514766397E-7</v>
      </c>
      <c r="AP170" s="185">
        <v>2.4928235524922502</v>
      </c>
      <c r="AQ170" s="185">
        <v>3.0453083351461199E-5</v>
      </c>
      <c r="AR170" s="185">
        <v>5.6823381758022798E-6</v>
      </c>
      <c r="AS170" s="185">
        <v>11.9973133149586</v>
      </c>
      <c r="AT170" s="185">
        <v>9.37341367150343</v>
      </c>
      <c r="AU170" s="185">
        <v>2.26302900526492</v>
      </c>
      <c r="AV170" s="185">
        <v>0.229794547227329</v>
      </c>
      <c r="AW170" s="185">
        <v>8.8302336882974206E-3</v>
      </c>
      <c r="AX170" s="185">
        <v>0.22979453713748199</v>
      </c>
      <c r="AY170" s="185">
        <v>1.0089846985694699E-8</v>
      </c>
      <c r="AZ170" s="185">
        <v>839091.99888317997</v>
      </c>
      <c r="BA170" s="185">
        <v>1.2216301198299799E-5</v>
      </c>
      <c r="BB170" s="23">
        <v>4493339.5882711904</v>
      </c>
      <c r="BC170" s="23">
        <v>-11607.579697555901</v>
      </c>
      <c r="BD170" s="67">
        <v>-0.25766294841565601</v>
      </c>
      <c r="BE170" s="23">
        <v>4321788.3</v>
      </c>
      <c r="BF170" s="185">
        <v>1.03969451448401</v>
      </c>
      <c r="BG170" s="185">
        <v>1</v>
      </c>
      <c r="BH170" s="185">
        <v>-8.1000000000000003E-2</v>
      </c>
      <c r="BI170" s="185">
        <v>4.5999999999999999E-2</v>
      </c>
      <c r="BJ170" s="185">
        <v>5625</v>
      </c>
      <c r="BK170" s="185">
        <v>1</v>
      </c>
      <c r="BL170" s="185">
        <v>122.327461898124</v>
      </c>
      <c r="BM170" s="185">
        <v>4.4933395882711897</v>
      </c>
      <c r="BN170" s="185">
        <v>122.327461898124</v>
      </c>
      <c r="BO170" s="185">
        <v>1</v>
      </c>
      <c r="BP170" s="185">
        <v>6777.8109825870697</v>
      </c>
      <c r="BQ170" s="185">
        <v>1</v>
      </c>
      <c r="BR170" s="185">
        <v>0.15240000000000001</v>
      </c>
    </row>
    <row r="171" spans="1:70">
      <c r="A171" s="20" t="s">
        <v>3259</v>
      </c>
      <c r="B171" s="185">
        <v>17236893.2329209</v>
      </c>
      <c r="C171" s="185">
        <v>626.57723583796803</v>
      </c>
      <c r="D171" s="185">
        <v>122.583590976701</v>
      </c>
      <c r="E171" s="185">
        <v>560.26337686439001</v>
      </c>
      <c r="F171" s="185">
        <v>2538890.6454807199</v>
      </c>
      <c r="G171" s="185">
        <v>1699798.64659754</v>
      </c>
      <c r="H171" s="185">
        <v>2.4290890628326198E-5</v>
      </c>
      <c r="I171" s="185">
        <v>6.4066005508525405E-5</v>
      </c>
      <c r="J171" s="185">
        <v>0.452884810527584</v>
      </c>
      <c r="K171" s="185">
        <v>11219.515372648901</v>
      </c>
      <c r="L171" s="185">
        <v>3.02925386118211E-3</v>
      </c>
      <c r="M171" s="185">
        <v>170</v>
      </c>
      <c r="N171" s="185">
        <v>2197.0925999999999</v>
      </c>
      <c r="O171" s="22">
        <v>2.8502295699234199E-6</v>
      </c>
      <c r="P171" s="22">
        <v>5.98473400508856E-3</v>
      </c>
      <c r="Q171" s="22">
        <v>1.905E-3</v>
      </c>
      <c r="R171" s="185">
        <v>0.15240000000000001</v>
      </c>
      <c r="S171" s="23">
        <v>3889929.19921875</v>
      </c>
      <c r="T171" s="185">
        <v>523.21058206421105</v>
      </c>
      <c r="U171" s="186">
        <v>573.70800508318098</v>
      </c>
      <c r="V171" s="185">
        <v>0.03</v>
      </c>
      <c r="W171" s="22">
        <v>65330.456765297</v>
      </c>
      <c r="X171" s="185">
        <v>3.06170850033569E-2</v>
      </c>
      <c r="Y171" s="185">
        <v>5.71502428279324</v>
      </c>
      <c r="Z171" s="185">
        <v>5.7150243315446003</v>
      </c>
      <c r="AA171" s="185">
        <v>-4.8751357617504703E-8</v>
      </c>
      <c r="AB171" s="185">
        <v>1.10239840215693E-5</v>
      </c>
      <c r="AC171" s="185">
        <v>726.94150230071602</v>
      </c>
      <c r="AD171" s="185">
        <v>2020.79670666674</v>
      </c>
      <c r="AE171" s="185">
        <v>573.70800508318098</v>
      </c>
      <c r="AF171" s="25">
        <v>0</v>
      </c>
      <c r="AG171" s="185">
        <v>1.11250870096331E-5</v>
      </c>
      <c r="AH171" s="185">
        <v>32.974509272747099</v>
      </c>
      <c r="AI171" s="185">
        <v>0.24260126063117199</v>
      </c>
      <c r="AJ171" s="185">
        <v>23.6026658167427</v>
      </c>
      <c r="AK171" s="185">
        <v>5.7035200846190097</v>
      </c>
      <c r="AL171" s="185">
        <v>1.5871354414155801</v>
      </c>
      <c r="AM171" s="185">
        <v>626.57723581229698</v>
      </c>
      <c r="AN171" s="185">
        <v>2.5670601644378601E-8</v>
      </c>
      <c r="AO171" s="185">
        <v>1.0110298806375E-7</v>
      </c>
      <c r="AP171" s="185">
        <v>2.4956449915818402</v>
      </c>
      <c r="AQ171" s="185">
        <v>3.03842651092981E-5</v>
      </c>
      <c r="AR171" s="185">
        <v>5.6130949988483996E-6</v>
      </c>
      <c r="AS171" s="185">
        <v>11.9085815095857</v>
      </c>
      <c r="AT171" s="185">
        <v>9.3362963774184706</v>
      </c>
      <c r="AU171" s="185">
        <v>2.2649972707879602</v>
      </c>
      <c r="AV171" s="185">
        <v>0.23064772079387899</v>
      </c>
      <c r="AW171" s="185">
        <v>8.7452204862162094E-3</v>
      </c>
      <c r="AX171" s="185">
        <v>0.230647711399809</v>
      </c>
      <c r="AY171" s="185">
        <v>9.3940703826955707E-9</v>
      </c>
      <c r="AZ171" s="185">
        <v>839091.99888317997</v>
      </c>
      <c r="BA171" s="185">
        <v>1.21749147862731E-5</v>
      </c>
      <c r="BB171" s="23">
        <v>3903910.70561335</v>
      </c>
      <c r="BC171" s="23">
        <v>13981.506394599999</v>
      </c>
      <c r="BD171" s="67">
        <v>0.35942830006798199</v>
      </c>
      <c r="BE171" s="23">
        <v>3817053.9</v>
      </c>
      <c r="BF171" s="185">
        <v>1.02275493296371</v>
      </c>
      <c r="BG171" s="185">
        <v>1</v>
      </c>
      <c r="BH171" s="185">
        <v>-6.8000000000000005E-2</v>
      </c>
      <c r="BI171" s="185">
        <v>4.5999999999999999E-2</v>
      </c>
      <c r="BJ171" s="185">
        <v>5625</v>
      </c>
      <c r="BK171" s="185">
        <v>1</v>
      </c>
      <c r="BL171" s="185">
        <v>103.36665377375699</v>
      </c>
      <c r="BM171" s="185">
        <v>3.9039107056133502</v>
      </c>
      <c r="BN171" s="185">
        <v>103.36665377375699</v>
      </c>
      <c r="BO171" s="185">
        <v>1</v>
      </c>
      <c r="BP171" s="185">
        <v>4015.3328104831899</v>
      </c>
      <c r="BQ171" s="185">
        <v>1</v>
      </c>
      <c r="BR171" s="185">
        <v>0.15240000000000001</v>
      </c>
    </row>
    <row r="172" spans="1:70">
      <c r="A172" s="20" t="s">
        <v>3260</v>
      </c>
      <c r="B172" s="185">
        <v>17236893.2329209</v>
      </c>
      <c r="C172" s="185">
        <v>626.57723583796803</v>
      </c>
      <c r="D172" s="185">
        <v>122.583590976701</v>
      </c>
      <c r="E172" s="185">
        <v>560.26337686439001</v>
      </c>
      <c r="F172" s="185">
        <v>2538890.6454807199</v>
      </c>
      <c r="G172" s="185">
        <v>1699798.64659754</v>
      </c>
      <c r="H172" s="185">
        <v>2.4290890628326198E-5</v>
      </c>
      <c r="I172" s="185">
        <v>6.4066005508525405E-5</v>
      </c>
      <c r="J172" s="185">
        <v>0.452884810527584</v>
      </c>
      <c r="K172" s="185">
        <v>11219.515372648901</v>
      </c>
      <c r="L172" s="185">
        <v>3.02925386118211E-3</v>
      </c>
      <c r="M172" s="185">
        <v>171</v>
      </c>
      <c r="N172" s="185">
        <v>2210.6549</v>
      </c>
      <c r="O172" s="22">
        <v>2.8502295699234199E-6</v>
      </c>
      <c r="P172" s="22">
        <v>5.98473400508856E-3</v>
      </c>
      <c r="Q172" s="22">
        <v>1.905E-3</v>
      </c>
      <c r="R172" s="185">
        <v>0.15240000000000001</v>
      </c>
      <c r="S172" s="23">
        <v>4404618.59765625</v>
      </c>
      <c r="T172" s="185">
        <v>508.15729880951102</v>
      </c>
      <c r="U172" s="186">
        <v>564.985412067688</v>
      </c>
      <c r="V172" s="185">
        <v>0.03</v>
      </c>
      <c r="W172" s="22">
        <v>65733.731189774204</v>
      </c>
      <c r="X172" s="185">
        <v>3.0534849970872299E-2</v>
      </c>
      <c r="Y172" s="185">
        <v>5.7227148266235099</v>
      </c>
      <c r="Z172" s="185">
        <v>5.7227148750663401</v>
      </c>
      <c r="AA172" s="185">
        <v>-4.8442837297102401E-8</v>
      </c>
      <c r="AB172" s="185">
        <v>1.0918461443926301E-5</v>
      </c>
      <c r="AC172" s="185">
        <v>742.96715502209304</v>
      </c>
      <c r="AD172" s="185">
        <v>2030.5383233820601</v>
      </c>
      <c r="AE172" s="185">
        <v>564.985412067688</v>
      </c>
      <c r="AF172" s="25">
        <v>0</v>
      </c>
      <c r="AG172" s="185">
        <v>1.1031485322355E-5</v>
      </c>
      <c r="AH172" s="185">
        <v>33.2931947608852</v>
      </c>
      <c r="AI172" s="185">
        <v>0.24377076397009001</v>
      </c>
      <c r="AJ172" s="185">
        <v>23.516906783064101</v>
      </c>
      <c r="AK172" s="185">
        <v>6.6216612273928401</v>
      </c>
      <c r="AL172" s="185">
        <v>1.5871354414155801</v>
      </c>
      <c r="AM172" s="185">
        <v>626.57723583270399</v>
      </c>
      <c r="AN172" s="185">
        <v>5.2643827075371502E-9</v>
      </c>
      <c r="AO172" s="185">
        <v>1.13023878428745E-7</v>
      </c>
      <c r="AP172" s="185">
        <v>2.5038748333502201</v>
      </c>
      <c r="AQ172" s="185">
        <v>3.0184856783716299E-5</v>
      </c>
      <c r="AR172" s="185">
        <v>5.5722546003918803E-6</v>
      </c>
      <c r="AS172" s="185">
        <v>11.8789254737404</v>
      </c>
      <c r="AT172" s="185">
        <v>9.3238293075272392</v>
      </c>
      <c r="AU172" s="185">
        <v>2.2728769934226301</v>
      </c>
      <c r="AV172" s="185">
        <v>0.23099783992759099</v>
      </c>
      <c r="AW172" s="185">
        <v>8.6615104403782693E-3</v>
      </c>
      <c r="AX172" s="185">
        <v>0.23099783325825901</v>
      </c>
      <c r="AY172" s="185">
        <v>6.6693320310839998E-9</v>
      </c>
      <c r="AZ172" s="185">
        <v>839091.99888317997</v>
      </c>
      <c r="BA172" s="185">
        <v>1.20552578673945E-5</v>
      </c>
      <c r="BB172" s="23">
        <v>4407532.4253068799</v>
      </c>
      <c r="BC172" s="23">
        <v>2913.8276506327102</v>
      </c>
      <c r="BD172" s="67">
        <v>6.6153915169481201E-2</v>
      </c>
      <c r="BE172" s="23">
        <v>4353334.2</v>
      </c>
      <c r="BF172" s="185">
        <v>1.01244981956747</v>
      </c>
      <c r="BG172" s="185">
        <v>1</v>
      </c>
      <c r="BH172" s="185">
        <v>-6.3E-2</v>
      </c>
      <c r="BI172" s="185">
        <v>4.5999999999999999E-2</v>
      </c>
      <c r="BJ172" s="185">
        <v>5625</v>
      </c>
      <c r="BK172" s="185">
        <v>1</v>
      </c>
      <c r="BL172" s="185">
        <v>118.419937028457</v>
      </c>
      <c r="BM172" s="185">
        <v>4.4075324253068802</v>
      </c>
      <c r="BN172" s="185">
        <v>118.419937028457</v>
      </c>
      <c r="BO172" s="185">
        <v>1</v>
      </c>
      <c r="BP172" s="185">
        <v>6149.6865235471596</v>
      </c>
      <c r="BQ172" s="185">
        <v>1</v>
      </c>
      <c r="BR172" s="185">
        <v>0.15240000000000001</v>
      </c>
    </row>
    <row r="173" spans="1:70">
      <c r="A173" s="20" t="s">
        <v>3261</v>
      </c>
      <c r="B173" s="185">
        <v>17236893.2329209</v>
      </c>
      <c r="C173" s="185">
        <v>626.57723583796803</v>
      </c>
      <c r="D173" s="185">
        <v>122.583590976701</v>
      </c>
      <c r="E173" s="185">
        <v>560.26337686439001</v>
      </c>
      <c r="F173" s="185">
        <v>2538890.6454807199</v>
      </c>
      <c r="G173" s="185">
        <v>1699798.64659754</v>
      </c>
      <c r="H173" s="185">
        <v>2.4290890628326198E-5</v>
      </c>
      <c r="I173" s="185">
        <v>6.4066005508525405E-5</v>
      </c>
      <c r="J173" s="185">
        <v>0.452884810527584</v>
      </c>
      <c r="K173" s="185">
        <v>11219.515372648901</v>
      </c>
      <c r="L173" s="185">
        <v>3.02925386118211E-3</v>
      </c>
      <c r="M173" s="185">
        <v>172</v>
      </c>
      <c r="N173" s="185">
        <v>2210.6549</v>
      </c>
      <c r="O173" s="22">
        <v>2.8502295699234199E-6</v>
      </c>
      <c r="P173" s="22">
        <v>5.98473400508856E-3</v>
      </c>
      <c r="Q173" s="22">
        <v>1.905E-3</v>
      </c>
      <c r="R173" s="185">
        <v>0.15240000000000001</v>
      </c>
      <c r="S173" s="23">
        <v>3902650.29296875</v>
      </c>
      <c r="T173" s="185">
        <v>523.21058206421105</v>
      </c>
      <c r="U173" s="186">
        <v>573.562331696721</v>
      </c>
      <c r="V173" s="185">
        <v>0.03</v>
      </c>
      <c r="W173" s="22">
        <v>65733.731189774204</v>
      </c>
      <c r="X173" s="185">
        <v>3.0534849970872299E-2</v>
      </c>
      <c r="Y173" s="185">
        <v>5.7227148266235099</v>
      </c>
      <c r="Z173" s="185">
        <v>5.7227148750663401</v>
      </c>
      <c r="AA173" s="185">
        <v>-4.8442837297102401E-8</v>
      </c>
      <c r="AB173" s="185">
        <v>1.0918461443926301E-5</v>
      </c>
      <c r="AC173" s="185">
        <v>726.65993029131698</v>
      </c>
      <c r="AD173" s="185">
        <v>2030.5383233820601</v>
      </c>
      <c r="AE173" s="185">
        <v>573.56233296332096</v>
      </c>
      <c r="AF173" s="25">
        <v>1.26659926991124E-6</v>
      </c>
      <c r="AG173" s="185">
        <v>1.10192118964619E-5</v>
      </c>
      <c r="AH173" s="185">
        <v>33.2931947608852</v>
      </c>
      <c r="AI173" s="185">
        <v>0.24377076397009001</v>
      </c>
      <c r="AJ173" s="185">
        <v>23.490742308906398</v>
      </c>
      <c r="AK173" s="185">
        <v>5.6958674940805398</v>
      </c>
      <c r="AL173" s="185">
        <v>1.5871354414155801</v>
      </c>
      <c r="AM173" s="185">
        <v>626.57723581179505</v>
      </c>
      <c r="AN173" s="185">
        <v>2.6172870093432701E-8</v>
      </c>
      <c r="AO173" s="185">
        <v>1.00750452535628E-7</v>
      </c>
      <c r="AP173" s="185">
        <v>2.5014144403560001</v>
      </c>
      <c r="AQ173" s="185">
        <v>3.0244265679186401E-5</v>
      </c>
      <c r="AR173" s="185">
        <v>5.5599811744987599E-6</v>
      </c>
      <c r="AS173" s="185">
        <v>11.852760999582699</v>
      </c>
      <c r="AT173" s="185">
        <v>9.3128041809361193</v>
      </c>
      <c r="AU173" s="185">
        <v>2.2701893898906498</v>
      </c>
      <c r="AV173" s="185">
        <v>0.23122505046535199</v>
      </c>
      <c r="AW173" s="185">
        <v>8.6615104403782693E-3</v>
      </c>
      <c r="AX173" s="185">
        <v>0.231225042888723</v>
      </c>
      <c r="AY173" s="185">
        <v>7.5766286855571996E-9</v>
      </c>
      <c r="AZ173" s="185">
        <v>839091.99888317997</v>
      </c>
      <c r="BA173" s="185">
        <v>1.20908655484063E-5</v>
      </c>
      <c r="BB173" s="23">
        <v>3917341.4525248799</v>
      </c>
      <c r="BC173" s="23">
        <v>14691.159556129</v>
      </c>
      <c r="BD173" s="67">
        <v>0.37644058404611602</v>
      </c>
      <c r="BE173" s="23">
        <v>3785508</v>
      </c>
      <c r="BF173" s="185">
        <v>1.03482582853474</v>
      </c>
      <c r="BG173" s="185">
        <v>1</v>
      </c>
      <c r="BH173" s="185">
        <v>-7.8E-2</v>
      </c>
      <c r="BI173" s="185">
        <v>4.5999999999999999E-2</v>
      </c>
      <c r="BJ173" s="185">
        <v>5625</v>
      </c>
      <c r="BK173" s="185">
        <v>1</v>
      </c>
      <c r="BL173" s="185">
        <v>103.36665377375699</v>
      </c>
      <c r="BM173" s="185">
        <v>3.9173414525248802</v>
      </c>
      <c r="BN173" s="185">
        <v>103.36665377375699</v>
      </c>
      <c r="BO173" s="185">
        <v>1</v>
      </c>
      <c r="BP173" s="185">
        <v>4015.3328104831899</v>
      </c>
      <c r="BQ173" s="185">
        <v>1</v>
      </c>
      <c r="BR173" s="185">
        <v>0.15240000000000001</v>
      </c>
    </row>
    <row r="174" spans="1:70">
      <c r="A174" s="20" t="s">
        <v>3262</v>
      </c>
      <c r="B174" s="185">
        <v>17236893.2329209</v>
      </c>
      <c r="C174" s="185">
        <v>626.57723583796803</v>
      </c>
      <c r="D174" s="185">
        <v>122.583590976701</v>
      </c>
      <c r="E174" s="185">
        <v>560.26337686439001</v>
      </c>
      <c r="F174" s="185">
        <v>2538890.6454807199</v>
      </c>
      <c r="G174" s="185">
        <v>1699798.64659754</v>
      </c>
      <c r="H174" s="185">
        <v>2.4290890628326198E-5</v>
      </c>
      <c r="I174" s="185">
        <v>6.4066005508525405E-5</v>
      </c>
      <c r="J174" s="185">
        <v>0.452884810527584</v>
      </c>
      <c r="K174" s="185">
        <v>11219.515372648901</v>
      </c>
      <c r="L174" s="185">
        <v>3.02925386118211E-3</v>
      </c>
      <c r="M174" s="185">
        <v>173</v>
      </c>
      <c r="N174" s="185">
        <v>2766.7091999999998</v>
      </c>
      <c r="O174" s="22">
        <v>2.8502295699234199E-6</v>
      </c>
      <c r="P174" s="22">
        <v>5.98473400508856E-3</v>
      </c>
      <c r="Q174" s="22">
        <v>1.905E-3</v>
      </c>
      <c r="R174" s="185">
        <v>0.15240000000000001</v>
      </c>
      <c r="S174" s="23">
        <v>4545068.359375</v>
      </c>
      <c r="T174" s="185">
        <v>519.29568547134102</v>
      </c>
      <c r="U174" s="186">
        <v>566.15034492094901</v>
      </c>
      <c r="V174" s="185">
        <v>0.03</v>
      </c>
      <c r="W174" s="22">
        <v>82267.982593337001</v>
      </c>
      <c r="X174" s="185">
        <v>2.77491536244742E-2</v>
      </c>
      <c r="Y174" s="185">
        <v>6.00309379981202</v>
      </c>
      <c r="Z174" s="185">
        <v>6.00309380657938</v>
      </c>
      <c r="AA174" s="185">
        <v>-6.76735467664002E-9</v>
      </c>
      <c r="AB174" s="185">
        <v>7.6704769287397103E-6</v>
      </c>
      <c r="AC174" s="185">
        <v>720.37071138322597</v>
      </c>
      <c r="AD174" s="185">
        <v>2422.5945115211698</v>
      </c>
      <c r="AE174" s="185">
        <v>566.15034492094901</v>
      </c>
      <c r="AF174" s="25">
        <v>0</v>
      </c>
      <c r="AG174" s="185">
        <v>7.7617947172481596E-6</v>
      </c>
      <c r="AH174" s="185">
        <v>47.390855447313001</v>
      </c>
      <c r="AI174" s="185">
        <v>0.29083800490878298</v>
      </c>
      <c r="AJ174" s="185">
        <v>19.7413976709285</v>
      </c>
      <c r="AK174" s="185">
        <v>5.6434665135834399</v>
      </c>
      <c r="AL174" s="185">
        <v>1.5871354414155801</v>
      </c>
      <c r="AM174" s="185">
        <v>626.57723581479104</v>
      </c>
      <c r="AN174" s="185">
        <v>2.3176767172117302E-8</v>
      </c>
      <c r="AO174" s="185">
        <v>9.1317788508449297E-8</v>
      </c>
      <c r="AP174" s="185">
        <v>2.7137118997028802</v>
      </c>
      <c r="AQ174" s="185">
        <v>2.5697263135685199E-5</v>
      </c>
      <c r="AR174" s="185">
        <v>3.9265562528783003E-6</v>
      </c>
      <c r="AS174" s="185">
        <v>9.9868279552777999</v>
      </c>
      <c r="AT174" s="185">
        <v>8.4563351012273298</v>
      </c>
      <c r="AU174" s="185">
        <v>2.4594236296810701</v>
      </c>
      <c r="AV174" s="185">
        <v>0.25428827002181298</v>
      </c>
      <c r="AW174" s="185">
        <v>6.0849155663701901E-3</v>
      </c>
      <c r="AX174" s="185">
        <v>0.25428826619946299</v>
      </c>
      <c r="AY174" s="185">
        <v>3.8223497145217802E-9</v>
      </c>
      <c r="AZ174" s="185">
        <v>839091.99888317997</v>
      </c>
      <c r="BA174" s="185">
        <v>9.4694146193259503E-6</v>
      </c>
      <c r="BB174" s="23">
        <v>4533504.6684059603</v>
      </c>
      <c r="BC174" s="23">
        <v>-11563.690969036001</v>
      </c>
      <c r="BD174" s="67">
        <v>-0.25442281731987199</v>
      </c>
      <c r="BE174" s="23">
        <v>4952706.3</v>
      </c>
      <c r="BF174" s="185">
        <v>0.91535907719905896</v>
      </c>
      <c r="BG174" s="185">
        <v>1</v>
      </c>
      <c r="BH174" s="185">
        <v>-7.0000000000000007E-2</v>
      </c>
      <c r="BI174" s="185">
        <v>4.5999999999999999E-2</v>
      </c>
      <c r="BJ174" s="185">
        <v>5625</v>
      </c>
      <c r="BK174" s="185">
        <v>1</v>
      </c>
      <c r="BL174" s="185">
        <v>107.281550366627</v>
      </c>
      <c r="BM174" s="185">
        <v>4.5335046684059597</v>
      </c>
      <c r="BN174" s="185">
        <v>107.281550366627</v>
      </c>
      <c r="BO174" s="185">
        <v>1</v>
      </c>
      <c r="BP174" s="185">
        <v>4526.8070197369698</v>
      </c>
      <c r="BQ174" s="185">
        <v>1</v>
      </c>
      <c r="BR174" s="185">
        <v>0.15240000000000001</v>
      </c>
    </row>
    <row r="175" spans="1:70">
      <c r="A175" s="20" t="s">
        <v>3263</v>
      </c>
      <c r="B175" s="185">
        <v>17236893.2329209</v>
      </c>
      <c r="C175" s="185">
        <v>626.57723583796803</v>
      </c>
      <c r="D175" s="185">
        <v>122.583590976701</v>
      </c>
      <c r="E175" s="185">
        <v>560.26337686439001</v>
      </c>
      <c r="F175" s="185">
        <v>2538890.6454807199</v>
      </c>
      <c r="G175" s="185">
        <v>1699798.64659754</v>
      </c>
      <c r="H175" s="185">
        <v>2.4290890628326198E-5</v>
      </c>
      <c r="I175" s="185">
        <v>6.4066005508525405E-5</v>
      </c>
      <c r="J175" s="185">
        <v>0.452884810527584</v>
      </c>
      <c r="K175" s="185">
        <v>11219.515372648901</v>
      </c>
      <c r="L175" s="185">
        <v>3.02925386118211E-3</v>
      </c>
      <c r="M175" s="185">
        <v>174</v>
      </c>
      <c r="N175" s="185">
        <v>2820.9584</v>
      </c>
      <c r="O175" s="22">
        <v>2.8502295699234199E-6</v>
      </c>
      <c r="P175" s="22">
        <v>5.98473400508856E-3</v>
      </c>
      <c r="Q175" s="22">
        <v>1.905E-3</v>
      </c>
      <c r="R175" s="185">
        <v>0.15240000000000001</v>
      </c>
      <c r="S175" s="23">
        <v>3380886.34765625</v>
      </c>
      <c r="T175" s="185">
        <v>551.03814075669595</v>
      </c>
      <c r="U175" s="186">
        <v>585.22110890238002</v>
      </c>
      <c r="V175" s="185">
        <v>0.03</v>
      </c>
      <c r="W175" s="22">
        <v>83881.080291245598</v>
      </c>
      <c r="X175" s="185">
        <v>2.7526308797267501E-2</v>
      </c>
      <c r="Y175" s="185">
        <v>6.0273444501828601</v>
      </c>
      <c r="Z175" s="185">
        <v>6.02734448036861</v>
      </c>
      <c r="AA175" s="185">
        <v>-3.0185753452372001E-8</v>
      </c>
      <c r="AB175" s="185">
        <v>7.4380277893052797E-6</v>
      </c>
      <c r="AC175" s="185">
        <v>689.56169051886502</v>
      </c>
      <c r="AD175" s="185">
        <v>2460.15808360652</v>
      </c>
      <c r="AE175" s="185">
        <v>585.22110890238002</v>
      </c>
      <c r="AF175" s="25">
        <v>0</v>
      </c>
      <c r="AG175" s="185">
        <v>7.5056050981651996E-6</v>
      </c>
      <c r="AH175" s="185">
        <v>48.871888306806902</v>
      </c>
      <c r="AI175" s="185">
        <v>0.29534759754204998</v>
      </c>
      <c r="AJ175" s="185">
        <v>19.385800582267098</v>
      </c>
      <c r="AK175" s="185">
        <v>3.8127433516572</v>
      </c>
      <c r="AL175" s="185">
        <v>1.5871354414155801</v>
      </c>
      <c r="AM175" s="185">
        <v>626.57723582204903</v>
      </c>
      <c r="AN175" s="185">
        <v>1.59193405124824E-8</v>
      </c>
      <c r="AO175" s="185">
        <v>6.7577308859925903E-8</v>
      </c>
      <c r="AP175" s="185">
        <v>2.7239410138607698</v>
      </c>
      <c r="AQ175" s="185">
        <v>2.5504625569601401E-5</v>
      </c>
      <c r="AR175" s="185">
        <v>3.7865912035125598E-6</v>
      </c>
      <c r="AS175" s="185">
        <v>9.7801710851808608</v>
      </c>
      <c r="AT175" s="185">
        <v>8.3517848863299804</v>
      </c>
      <c r="AU175" s="185">
        <v>2.4666796013655699</v>
      </c>
      <c r="AV175" s="185">
        <v>0.25726141249520801</v>
      </c>
      <c r="AW175" s="185">
        <v>5.9005158999512301E-3</v>
      </c>
      <c r="AX175" s="185">
        <v>0.25726141060186197</v>
      </c>
      <c r="AY175" s="185">
        <v>1.8933462020420702E-9</v>
      </c>
      <c r="AZ175" s="185">
        <v>839091.99888317997</v>
      </c>
      <c r="BA175" s="185">
        <v>9.3631343115805698E-6</v>
      </c>
      <c r="BB175" s="23">
        <v>3392981.2057726099</v>
      </c>
      <c r="BC175" s="23">
        <v>12094.858116356199</v>
      </c>
      <c r="BD175" s="67">
        <v>0.35774222711570203</v>
      </c>
      <c r="BE175" s="23">
        <v>4132512.9</v>
      </c>
      <c r="BF175" s="185">
        <v>0.82104552069821901</v>
      </c>
      <c r="BG175" s="185">
        <v>1</v>
      </c>
      <c r="BH175" s="185">
        <v>-1.0999999999999999E-2</v>
      </c>
      <c r="BI175" s="185">
        <v>4.5999999999999999E-2</v>
      </c>
      <c r="BJ175" s="185">
        <v>5625</v>
      </c>
      <c r="BK175" s="185">
        <v>1</v>
      </c>
      <c r="BL175" s="185">
        <v>75.539095081272094</v>
      </c>
      <c r="BM175" s="185">
        <v>3.3929812057726099</v>
      </c>
      <c r="BN175" s="185">
        <v>75.539095081272094</v>
      </c>
      <c r="BO175" s="185">
        <v>1</v>
      </c>
      <c r="BP175" s="185">
        <v>1263.0272791957</v>
      </c>
      <c r="BQ175" s="185">
        <v>1</v>
      </c>
      <c r="BR175" s="185">
        <v>0.15240000000000001</v>
      </c>
    </row>
    <row r="176" spans="1:70">
      <c r="A176" s="20" t="s">
        <v>3264</v>
      </c>
      <c r="B176" s="185">
        <v>17236893.2329209</v>
      </c>
      <c r="C176" s="185">
        <v>626.57723583796803</v>
      </c>
      <c r="D176" s="185">
        <v>122.583590976701</v>
      </c>
      <c r="E176" s="185">
        <v>560.26337686439001</v>
      </c>
      <c r="F176" s="185">
        <v>2538890.6454807199</v>
      </c>
      <c r="G176" s="185">
        <v>1699798.64659754</v>
      </c>
      <c r="H176" s="185">
        <v>2.4290890628326198E-5</v>
      </c>
      <c r="I176" s="185">
        <v>6.4066005508525405E-5</v>
      </c>
      <c r="J176" s="185">
        <v>0.452884810527584</v>
      </c>
      <c r="K176" s="185">
        <v>11219.515372648901</v>
      </c>
      <c r="L176" s="185">
        <v>3.02925386118211E-3</v>
      </c>
      <c r="M176" s="185">
        <v>175</v>
      </c>
      <c r="N176" s="185">
        <v>2848.0830000000001</v>
      </c>
      <c r="O176" s="22">
        <v>2.8502295699234199E-6</v>
      </c>
      <c r="P176" s="22">
        <v>5.98473400508856E-3</v>
      </c>
      <c r="Q176" s="22">
        <v>1.905E-3</v>
      </c>
      <c r="R176" s="185">
        <v>0.15240000000000001</v>
      </c>
      <c r="S176" s="23">
        <v>6278063.96484375</v>
      </c>
      <c r="T176" s="185">
        <v>474.87307781161599</v>
      </c>
      <c r="U176" s="186">
        <v>537.74387614745797</v>
      </c>
      <c r="V176" s="185">
        <v>0.03</v>
      </c>
      <c r="W176" s="22">
        <v>84687.629140199904</v>
      </c>
      <c r="X176" s="185">
        <v>2.74174892535737E-2</v>
      </c>
      <c r="Y176" s="185">
        <v>6.0392938184881597</v>
      </c>
      <c r="Z176" s="185">
        <v>6.0392938316842102</v>
      </c>
      <c r="AA176" s="185">
        <v>-1.31960531390973E-8</v>
      </c>
      <c r="AB176" s="185">
        <v>7.3259874902453803E-6</v>
      </c>
      <c r="AC176" s="185">
        <v>761.59762223365499</v>
      </c>
      <c r="AD176" s="185">
        <v>2478.8989676378101</v>
      </c>
      <c r="AE176" s="185">
        <v>537.74387614745797</v>
      </c>
      <c r="AF176" s="25">
        <v>0</v>
      </c>
      <c r="AG176" s="185">
        <v>7.4468232207589699E-6</v>
      </c>
      <c r="AH176" s="185">
        <v>49.619312594496101</v>
      </c>
      <c r="AI176" s="185">
        <v>0.29759748347878701</v>
      </c>
      <c r="AJ176" s="185">
        <v>19.3804959518327</v>
      </c>
      <c r="AK176" s="185">
        <v>8.1741634208679095</v>
      </c>
      <c r="AL176" s="185">
        <v>1.5871354414155801</v>
      </c>
      <c r="AM176" s="185">
        <v>626.577235878274</v>
      </c>
      <c r="AN176" s="185">
        <v>-4.0306190385308602E-8</v>
      </c>
      <c r="AO176" s="185">
        <v>1.2083573051359301E-7</v>
      </c>
      <c r="AP176" s="185">
        <v>2.7522331409495902</v>
      </c>
      <c r="AQ176" s="185">
        <v>2.4982960973471E-5</v>
      </c>
      <c r="AR176" s="185">
        <v>3.7838294756362801E-6</v>
      </c>
      <c r="AS176" s="185">
        <v>9.8474865940916505</v>
      </c>
      <c r="AT176" s="185">
        <v>8.3860812725527598</v>
      </c>
      <c r="AU176" s="185">
        <v>2.4956766829602901</v>
      </c>
      <c r="AV176" s="185">
        <v>0.25655645798929899</v>
      </c>
      <c r="AW176" s="185">
        <v>5.8116354084063104E-3</v>
      </c>
      <c r="AX176" s="185">
        <v>0.25655644981672598</v>
      </c>
      <c r="AY176" s="185">
        <v>8.1725728406922793E-9</v>
      </c>
      <c r="AZ176" s="185">
        <v>839091.99888317997</v>
      </c>
      <c r="BA176" s="185">
        <v>9.07734181445518E-6</v>
      </c>
      <c r="BB176" s="23">
        <v>6258042.3378953803</v>
      </c>
      <c r="BC176" s="23">
        <v>-20021.6269483697</v>
      </c>
      <c r="BD176" s="67">
        <v>-0.31891403242285998</v>
      </c>
      <c r="BE176" s="23">
        <v>6056812.7999999998</v>
      </c>
      <c r="BF176" s="185">
        <v>1.0332236680478799</v>
      </c>
      <c r="BG176" s="185">
        <v>1</v>
      </c>
      <c r="BH176" s="185">
        <v>-0.182</v>
      </c>
      <c r="BI176" s="185">
        <v>4.5999999999999999E-2</v>
      </c>
      <c r="BJ176" s="185">
        <v>5625</v>
      </c>
      <c r="BK176" s="185">
        <v>1</v>
      </c>
      <c r="BL176" s="185">
        <v>151.70415802635199</v>
      </c>
      <c r="BM176" s="185">
        <v>6.2580423378953798</v>
      </c>
      <c r="BN176" s="185">
        <v>151.70415802635199</v>
      </c>
      <c r="BO176" s="185">
        <v>1</v>
      </c>
      <c r="BP176" s="185">
        <v>12477.818920376199</v>
      </c>
      <c r="BQ176" s="185">
        <v>1</v>
      </c>
      <c r="BR176" s="185">
        <v>0.15240000000000001</v>
      </c>
    </row>
    <row r="177" spans="1:70">
      <c r="A177" s="20" t="s">
        <v>3265</v>
      </c>
      <c r="B177" s="185">
        <v>17236893.2329209</v>
      </c>
      <c r="C177" s="185">
        <v>626.57723583796803</v>
      </c>
      <c r="D177" s="185">
        <v>122.583590976701</v>
      </c>
      <c r="E177" s="185">
        <v>560.26337686439001</v>
      </c>
      <c r="F177" s="185">
        <v>2538890.6454807199</v>
      </c>
      <c r="G177" s="185">
        <v>1699798.64659754</v>
      </c>
      <c r="H177" s="185">
        <v>2.4290890628326198E-5</v>
      </c>
      <c r="I177" s="185">
        <v>6.4066005508525405E-5</v>
      </c>
      <c r="J177" s="185">
        <v>0.452884810527584</v>
      </c>
      <c r="K177" s="185">
        <v>11219.515372648901</v>
      </c>
      <c r="L177" s="185">
        <v>3.02925386118211E-3</v>
      </c>
      <c r="M177" s="185">
        <v>176</v>
      </c>
      <c r="N177" s="185">
        <v>2848.0830000000001</v>
      </c>
      <c r="O177" s="22">
        <v>2.8502295699234199E-6</v>
      </c>
      <c r="P177" s="22">
        <v>5.98473400508856E-3</v>
      </c>
      <c r="Q177" s="22">
        <v>1.905E-3</v>
      </c>
      <c r="R177" s="185">
        <v>0.15240000000000001</v>
      </c>
      <c r="S177" s="23">
        <v>3378851.07421875</v>
      </c>
      <c r="T177" s="185">
        <v>551.548441132118</v>
      </c>
      <c r="U177" s="186">
        <v>585.38547523747798</v>
      </c>
      <c r="V177" s="185">
        <v>0.03</v>
      </c>
      <c r="W177" s="22">
        <v>84687.629140199904</v>
      </c>
      <c r="X177" s="185">
        <v>2.74174892535737E-2</v>
      </c>
      <c r="Y177" s="185">
        <v>6.0392938184881597</v>
      </c>
      <c r="Z177" s="185">
        <v>6.0392938316842102</v>
      </c>
      <c r="AA177" s="185">
        <v>-1.31960531390973E-8</v>
      </c>
      <c r="AB177" s="185">
        <v>7.3259874902453803E-6</v>
      </c>
      <c r="AC177" s="185">
        <v>688.80484788828198</v>
      </c>
      <c r="AD177" s="185">
        <v>2478.8989676378101</v>
      </c>
      <c r="AE177" s="185">
        <v>585.38547523747798</v>
      </c>
      <c r="AF177" s="25">
        <v>0</v>
      </c>
      <c r="AG177" s="185">
        <v>7.3931100003053802E-6</v>
      </c>
      <c r="AH177" s="185">
        <v>49.619312594496101</v>
      </c>
      <c r="AI177" s="185">
        <v>0.29759748347878701</v>
      </c>
      <c r="AJ177" s="185">
        <v>19.240706296472201</v>
      </c>
      <c r="AK177" s="185">
        <v>3.7764248653930999</v>
      </c>
      <c r="AL177" s="185">
        <v>1.5871354414155801</v>
      </c>
      <c r="AM177" s="185">
        <v>626.577235893124</v>
      </c>
      <c r="AN177" s="185">
        <v>-5.5155624067992903E-8</v>
      </c>
      <c r="AO177" s="185">
        <v>6.7122510060004999E-8</v>
      </c>
      <c r="AP177" s="185">
        <v>2.7327849201010301</v>
      </c>
      <c r="AQ177" s="185">
        <v>2.5339815281526499E-5</v>
      </c>
      <c r="AR177" s="185">
        <v>3.73011625518269E-6</v>
      </c>
      <c r="AS177" s="185">
        <v>9.7076969387311198</v>
      </c>
      <c r="AT177" s="185">
        <v>8.3145953484691706</v>
      </c>
      <c r="AU177" s="185">
        <v>2.4744026518488602</v>
      </c>
      <c r="AV177" s="185">
        <v>0.25838226825217298</v>
      </c>
      <c r="AW177" s="185">
        <v>5.8116354084063104E-3</v>
      </c>
      <c r="AX177" s="185">
        <v>0.25838226730402902</v>
      </c>
      <c r="AY177" s="185">
        <v>9.4814439632884294E-10</v>
      </c>
      <c r="AZ177" s="185">
        <v>839091.99888317997</v>
      </c>
      <c r="BA177" s="185">
        <v>9.2725245573258296E-6</v>
      </c>
      <c r="BB177" s="23">
        <v>3403078.8425274398</v>
      </c>
      <c r="BC177" s="23">
        <v>24227.768308694001</v>
      </c>
      <c r="BD177" s="67">
        <v>0.71704161493107199</v>
      </c>
      <c r="BE177" s="23">
        <v>4195604.7</v>
      </c>
      <c r="BF177" s="185">
        <v>0.81110568937236704</v>
      </c>
      <c r="BG177" s="185">
        <v>1</v>
      </c>
      <c r="BH177" s="185">
        <v>-5.0000000000000001E-3</v>
      </c>
      <c r="BI177" s="185">
        <v>4.5999999999999999E-2</v>
      </c>
      <c r="BJ177" s="185">
        <v>5625</v>
      </c>
      <c r="BK177" s="185">
        <v>1</v>
      </c>
      <c r="BL177" s="185">
        <v>75.028794705850004</v>
      </c>
      <c r="BM177" s="185">
        <v>3.4030788425274401</v>
      </c>
      <c r="BN177" s="185">
        <v>75.028794705850004</v>
      </c>
      <c r="BO177" s="185">
        <v>1</v>
      </c>
      <c r="BP177" s="185">
        <v>1227.01645854459</v>
      </c>
      <c r="BQ177" s="185">
        <v>1</v>
      </c>
      <c r="BR177" s="185">
        <v>0.15240000000000001</v>
      </c>
    </row>
    <row r="178" spans="1:70">
      <c r="A178" s="20" t="s">
        <v>3266</v>
      </c>
      <c r="B178" s="185">
        <v>17236893.2329209</v>
      </c>
      <c r="C178" s="185">
        <v>626.57723583796803</v>
      </c>
      <c r="D178" s="185">
        <v>122.583590976701</v>
      </c>
      <c r="E178" s="185">
        <v>560.26337686439001</v>
      </c>
      <c r="F178" s="185">
        <v>2538890.6454807199</v>
      </c>
      <c r="G178" s="185">
        <v>1699798.64659754</v>
      </c>
      <c r="H178" s="185">
        <v>2.4290890628326198E-5</v>
      </c>
      <c r="I178" s="185">
        <v>6.4066005508525405E-5</v>
      </c>
      <c r="J178" s="185">
        <v>0.452884810527584</v>
      </c>
      <c r="K178" s="185">
        <v>11219.515372648901</v>
      </c>
      <c r="L178" s="185">
        <v>3.02925386118211E-3</v>
      </c>
      <c r="M178" s="185">
        <v>177</v>
      </c>
      <c r="N178" s="185">
        <v>2875.2076000000002</v>
      </c>
      <c r="O178" s="22">
        <v>2.8502295699234199E-6</v>
      </c>
      <c r="P178" s="22">
        <v>5.98473400508856E-3</v>
      </c>
      <c r="Q178" s="22">
        <v>1.905E-3</v>
      </c>
      <c r="R178" s="185">
        <v>0.15240000000000001</v>
      </c>
      <c r="S178" s="23">
        <v>4998843.65234375</v>
      </c>
      <c r="T178" s="185">
        <v>509.82521111723401</v>
      </c>
      <c r="U178" s="186">
        <v>559.41316929684501</v>
      </c>
      <c r="V178" s="185">
        <v>0.03</v>
      </c>
      <c r="W178" s="22">
        <v>85494.177989154094</v>
      </c>
      <c r="X178" s="185">
        <v>2.73103466117205E-2</v>
      </c>
      <c r="Y178" s="185">
        <v>6.0511287561987697</v>
      </c>
      <c r="Z178" s="185">
        <v>6.0511287704394796</v>
      </c>
      <c r="AA178" s="185">
        <v>-1.4240713497315501E-8</v>
      </c>
      <c r="AB178" s="185">
        <v>7.21661455980452E-6</v>
      </c>
      <c r="AC178" s="185">
        <v>727.57907428259296</v>
      </c>
      <c r="AD178" s="185">
        <v>2497.6130670733201</v>
      </c>
      <c r="AE178" s="185">
        <v>559.41317057263598</v>
      </c>
      <c r="AF178" s="25">
        <v>1.27579062336736E-6</v>
      </c>
      <c r="AG178" s="185">
        <v>7.3132384476773603E-6</v>
      </c>
      <c r="AH178" s="185">
        <v>50.371328595897701</v>
      </c>
      <c r="AI178" s="185">
        <v>0.29984415386361801</v>
      </c>
      <c r="AJ178" s="185">
        <v>19.1765248394141</v>
      </c>
      <c r="AK178" s="185">
        <v>6.1364118691965199</v>
      </c>
      <c r="AL178" s="185">
        <v>1.5871354414155801</v>
      </c>
      <c r="AM178" s="185">
        <v>626.57723581205801</v>
      </c>
      <c r="AN178" s="185">
        <v>2.5909685064107199E-8</v>
      </c>
      <c r="AO178" s="185">
        <v>9.6623887872843701E-8</v>
      </c>
      <c r="AP178" s="185">
        <v>2.7526553045083499</v>
      </c>
      <c r="AQ178" s="185">
        <v>2.4975298490683299E-5</v>
      </c>
      <c r="AR178" s="185">
        <v>3.7049311677750999E-6</v>
      </c>
      <c r="AS178" s="185">
        <v>9.7149443540601599</v>
      </c>
      <c r="AT178" s="185">
        <v>8.3183267748782495</v>
      </c>
      <c r="AU178" s="185">
        <v>2.49420165337445</v>
      </c>
      <c r="AV178" s="185">
        <v>0.25845365113390001</v>
      </c>
      <c r="AW178" s="185">
        <v>5.7248709147298396E-3</v>
      </c>
      <c r="AX178" s="185">
        <v>0.25845364261977299</v>
      </c>
      <c r="AY178" s="185">
        <v>8.5141277916811492E-9</v>
      </c>
      <c r="AZ178" s="185">
        <v>839091.99888317997</v>
      </c>
      <c r="BA178" s="185">
        <v>9.0731659898638008E-6</v>
      </c>
      <c r="BB178" s="23">
        <v>5006422.1420711903</v>
      </c>
      <c r="BC178" s="23">
        <v>7578.4897274356299</v>
      </c>
      <c r="BD178" s="67">
        <v>0.15160485613272601</v>
      </c>
      <c r="BE178" s="23">
        <v>5078889.9000000004</v>
      </c>
      <c r="BF178" s="185">
        <v>0.98573157533325995</v>
      </c>
      <c r="BG178" s="185">
        <v>1</v>
      </c>
      <c r="BH178" s="185">
        <v>-0.13100000000000001</v>
      </c>
      <c r="BI178" s="185">
        <v>4.5999999999999999E-2</v>
      </c>
      <c r="BJ178" s="185">
        <v>5625</v>
      </c>
      <c r="BK178" s="185">
        <v>1</v>
      </c>
      <c r="BL178" s="185">
        <v>116.752024720734</v>
      </c>
      <c r="BM178" s="185">
        <v>5.0064221420711901</v>
      </c>
      <c r="BN178" s="185">
        <v>116.752024720734</v>
      </c>
      <c r="BO178" s="185">
        <v>1</v>
      </c>
      <c r="BP178" s="185">
        <v>5890.87329873217</v>
      </c>
      <c r="BQ178" s="185">
        <v>1</v>
      </c>
      <c r="BR178" s="185">
        <v>0.15240000000000001</v>
      </c>
    </row>
    <row r="179" spans="1:70">
      <c r="A179" s="20" t="s">
        <v>3267</v>
      </c>
      <c r="B179" s="185">
        <v>17236893.2329209</v>
      </c>
      <c r="C179" s="185">
        <v>626.57723583796803</v>
      </c>
      <c r="D179" s="185">
        <v>122.583590976701</v>
      </c>
      <c r="E179" s="185">
        <v>560.26337686439001</v>
      </c>
      <c r="F179" s="185">
        <v>2538890.6454807199</v>
      </c>
      <c r="G179" s="185">
        <v>1699798.64659754</v>
      </c>
      <c r="H179" s="185">
        <v>2.4290890628326198E-5</v>
      </c>
      <c r="I179" s="185">
        <v>6.4066005508525405E-5</v>
      </c>
      <c r="J179" s="185">
        <v>0.452884810527584</v>
      </c>
      <c r="K179" s="185">
        <v>11219.515372648901</v>
      </c>
      <c r="L179" s="185">
        <v>3.02925386118211E-3</v>
      </c>
      <c r="M179" s="185">
        <v>178</v>
      </c>
      <c r="N179" s="185">
        <v>2888.7698999999998</v>
      </c>
      <c r="O179" s="22">
        <v>2.8502295699234199E-6</v>
      </c>
      <c r="P179" s="22">
        <v>5.98473400508856E-3</v>
      </c>
      <c r="Q179" s="22">
        <v>1.905E-3</v>
      </c>
      <c r="R179" s="185">
        <v>0.15240000000000001</v>
      </c>
      <c r="S179" s="23">
        <v>6305664.0625</v>
      </c>
      <c r="T179" s="185">
        <v>475.39939134230099</v>
      </c>
      <c r="U179" s="186">
        <v>537.65718989493701</v>
      </c>
      <c r="V179" s="185">
        <v>0.03</v>
      </c>
      <c r="W179" s="22">
        <v>85897.452413631298</v>
      </c>
      <c r="X179" s="185">
        <v>2.7257390800543999E-2</v>
      </c>
      <c r="Y179" s="185">
        <v>6.0570039873577297</v>
      </c>
      <c r="Z179" s="185">
        <v>6.0570039906741799</v>
      </c>
      <c r="AA179" s="185">
        <v>-3.31644756101923E-9</v>
      </c>
      <c r="AB179" s="185">
        <v>7.1629011260640303E-6</v>
      </c>
      <c r="AC179" s="185">
        <v>760.13715317235005</v>
      </c>
      <c r="AD179" s="185">
        <v>2506.9601743329799</v>
      </c>
      <c r="AE179" s="185">
        <v>537.65718989493701</v>
      </c>
      <c r="AF179" s="25">
        <v>0</v>
      </c>
      <c r="AG179" s="185">
        <v>7.2831778316785697E-6</v>
      </c>
      <c r="AH179" s="185">
        <v>50.749055018940403</v>
      </c>
      <c r="AI179" s="185">
        <v>0.30096629544122799</v>
      </c>
      <c r="AJ179" s="185">
        <v>19.169172458375801</v>
      </c>
      <c r="AK179" s="185">
        <v>8.1155388555069994</v>
      </c>
      <c r="AL179" s="185">
        <v>1.5871354414155801</v>
      </c>
      <c r="AM179" s="185">
        <v>626.57723578996399</v>
      </c>
      <c r="AN179" s="185">
        <v>4.8004380914790097E-8</v>
      </c>
      <c r="AO179" s="185">
        <v>1.2027670561454001E-7</v>
      </c>
      <c r="AP179" s="185">
        <v>2.7660225058356902</v>
      </c>
      <c r="AQ179" s="185">
        <v>2.4734488335482698E-5</v>
      </c>
      <c r="AR179" s="185">
        <v>3.7017272686465499E-6</v>
      </c>
      <c r="AS179" s="185">
        <v>9.7428691220359998</v>
      </c>
      <c r="AT179" s="185">
        <v>8.3326782266391692</v>
      </c>
      <c r="AU179" s="185">
        <v>2.5078552969753698</v>
      </c>
      <c r="AV179" s="185">
        <v>0.25816720886031702</v>
      </c>
      <c r="AW179" s="185">
        <v>5.6822605644052003E-3</v>
      </c>
      <c r="AX179" s="185">
        <v>0.25816719497561202</v>
      </c>
      <c r="AY179" s="185">
        <v>1.38847046637913E-8</v>
      </c>
      <c r="AZ179" s="185">
        <v>839091.99888317997</v>
      </c>
      <c r="BA179" s="185">
        <v>8.9422585258429605E-6</v>
      </c>
      <c r="BB179" s="23">
        <v>6323188.33376987</v>
      </c>
      <c r="BC179" s="23">
        <v>17524.271269870002</v>
      </c>
      <c r="BD179" s="67">
        <v>0.27791317609333899</v>
      </c>
      <c r="BE179" s="23">
        <v>5993721</v>
      </c>
      <c r="BF179" s="185">
        <v>1.0549687470888101</v>
      </c>
      <c r="BG179" s="185">
        <v>1</v>
      </c>
      <c r="BH179" s="185">
        <v>-0.19900000000000001</v>
      </c>
      <c r="BI179" s="185">
        <v>4.5999999999999999E-2</v>
      </c>
      <c r="BJ179" s="185">
        <v>5625</v>
      </c>
      <c r="BK179" s="185">
        <v>1</v>
      </c>
      <c r="BL179" s="185">
        <v>151.17784449566699</v>
      </c>
      <c r="BM179" s="185">
        <v>6.3231883337698704</v>
      </c>
      <c r="BN179" s="185">
        <v>151.17784449566699</v>
      </c>
      <c r="BO179" s="185">
        <v>1</v>
      </c>
      <c r="BP179" s="185">
        <v>12360.5131067027</v>
      </c>
      <c r="BQ179" s="185">
        <v>1</v>
      </c>
      <c r="BR179" s="185">
        <v>0.15240000000000001</v>
      </c>
    </row>
    <row r="180" spans="1:70">
      <c r="A180" s="20" t="s">
        <v>3268</v>
      </c>
      <c r="B180" s="185">
        <v>17236893.2329209</v>
      </c>
      <c r="C180" s="185">
        <v>626.57723583796803</v>
      </c>
      <c r="D180" s="185">
        <v>122.583590976701</v>
      </c>
      <c r="E180" s="185">
        <v>560.26337686439001</v>
      </c>
      <c r="F180" s="185">
        <v>2538890.6454807199</v>
      </c>
      <c r="G180" s="185">
        <v>1699798.64659754</v>
      </c>
      <c r="H180" s="185">
        <v>2.4290890628326198E-5</v>
      </c>
      <c r="I180" s="185">
        <v>6.4066005508525405E-5</v>
      </c>
      <c r="J180" s="185">
        <v>0.452884810527584</v>
      </c>
      <c r="K180" s="185">
        <v>11219.515372648901</v>
      </c>
      <c r="L180" s="185">
        <v>3.02925386118211E-3</v>
      </c>
      <c r="M180" s="185">
        <v>179</v>
      </c>
      <c r="N180" s="185">
        <v>2888.7698999999998</v>
      </c>
      <c r="O180" s="22">
        <v>2.8502295699234199E-6</v>
      </c>
      <c r="P180" s="22">
        <v>5.98473400508856E-3</v>
      </c>
      <c r="Q180" s="22">
        <v>1.905E-3</v>
      </c>
      <c r="R180" s="185">
        <v>0.15240000000000001</v>
      </c>
      <c r="S180" s="23">
        <v>5011364.74609375</v>
      </c>
      <c r="T180" s="185">
        <v>509.82521111723401</v>
      </c>
      <c r="U180" s="186">
        <v>559.303986666274</v>
      </c>
      <c r="V180" s="185">
        <v>0.03</v>
      </c>
      <c r="W180" s="22">
        <v>85897.452413631298</v>
      </c>
      <c r="X180" s="185">
        <v>2.7257390800543999E-2</v>
      </c>
      <c r="Y180" s="185">
        <v>6.0570039873577297</v>
      </c>
      <c r="Z180" s="185">
        <v>6.0570039906741799</v>
      </c>
      <c r="AA180" s="185">
        <v>-3.31644756101923E-9</v>
      </c>
      <c r="AB180" s="185">
        <v>7.1629011260640303E-6</v>
      </c>
      <c r="AC180" s="185">
        <v>727.34081168522403</v>
      </c>
      <c r="AD180" s="185">
        <v>2506.9601743329799</v>
      </c>
      <c r="AE180" s="185">
        <v>559.30398793968197</v>
      </c>
      <c r="AF180" s="25">
        <v>1.27340808830922E-6</v>
      </c>
      <c r="AG180" s="185">
        <v>7.2589916374258402E-6</v>
      </c>
      <c r="AH180" s="185">
        <v>50.749055018940403</v>
      </c>
      <c r="AI180" s="185">
        <v>0.30096629544122799</v>
      </c>
      <c r="AJ180" s="185">
        <v>19.1055148985225</v>
      </c>
      <c r="AK180" s="185">
        <v>6.1295828719753098</v>
      </c>
      <c r="AL180" s="185">
        <v>1.5871354414155801</v>
      </c>
      <c r="AM180" s="185">
        <v>626.57723579169794</v>
      </c>
      <c r="AN180" s="185">
        <v>4.6270201892184599E-8</v>
      </c>
      <c r="AO180" s="185">
        <v>9.6090511361817505E-8</v>
      </c>
      <c r="AP180" s="185">
        <v>2.7570026580319502</v>
      </c>
      <c r="AQ180" s="185">
        <v>2.4896596464259301E-5</v>
      </c>
      <c r="AR180" s="185">
        <v>3.6775410743938302E-6</v>
      </c>
      <c r="AS180" s="185">
        <v>9.6792115621827097</v>
      </c>
      <c r="AT180" s="185">
        <v>8.2999022389175092</v>
      </c>
      <c r="AU180" s="185">
        <v>2.4979908293713602</v>
      </c>
      <c r="AV180" s="185">
        <v>0.25901182866059602</v>
      </c>
      <c r="AW180" s="185">
        <v>5.6822605644052003E-3</v>
      </c>
      <c r="AX180" s="185">
        <v>0.25901181832039299</v>
      </c>
      <c r="AY180" s="185">
        <v>1.0340202527547901E-8</v>
      </c>
      <c r="AZ180" s="185">
        <v>839091.99888317997</v>
      </c>
      <c r="BA180" s="185">
        <v>9.0303128260425307E-6</v>
      </c>
      <c r="BB180" s="23">
        <v>5002412.7631623596</v>
      </c>
      <c r="BC180" s="23">
        <v>-8951.9829313876107</v>
      </c>
      <c r="BD180" s="67">
        <v>-0.17863363345015901</v>
      </c>
      <c r="BE180" s="23">
        <v>5078889.9000000004</v>
      </c>
      <c r="BF180" s="185">
        <v>0.98494215500957405</v>
      </c>
      <c r="BG180" s="185">
        <v>1</v>
      </c>
      <c r="BH180" s="185">
        <v>-0.13500000000000001</v>
      </c>
      <c r="BI180" s="185">
        <v>4.5999999999999999E-2</v>
      </c>
      <c r="BJ180" s="185">
        <v>5625</v>
      </c>
      <c r="BK180" s="185">
        <v>1</v>
      </c>
      <c r="BL180" s="185">
        <v>116.752024720734</v>
      </c>
      <c r="BM180" s="185">
        <v>5.0024127631623596</v>
      </c>
      <c r="BN180" s="185">
        <v>116.752024720734</v>
      </c>
      <c r="BO180" s="185">
        <v>1</v>
      </c>
      <c r="BP180" s="185">
        <v>5890.87329873217</v>
      </c>
      <c r="BQ180" s="185">
        <v>1</v>
      </c>
      <c r="BR180" s="185">
        <v>0.15240000000000001</v>
      </c>
    </row>
    <row r="181" spans="1:70">
      <c r="A181" s="20" t="s">
        <v>3269</v>
      </c>
      <c r="B181" s="185">
        <v>17236893.2329209</v>
      </c>
      <c r="C181" s="185">
        <v>626.57723583796803</v>
      </c>
      <c r="D181" s="185">
        <v>122.583590976701</v>
      </c>
      <c r="E181" s="185">
        <v>560.26337686439001</v>
      </c>
      <c r="F181" s="185">
        <v>2538890.6454807199</v>
      </c>
      <c r="G181" s="185">
        <v>1699798.64659754</v>
      </c>
      <c r="H181" s="185">
        <v>2.4290890628326198E-5</v>
      </c>
      <c r="I181" s="185">
        <v>6.4066005508525405E-5</v>
      </c>
      <c r="J181" s="185">
        <v>0.452884810527584</v>
      </c>
      <c r="K181" s="185">
        <v>11219.515372648901</v>
      </c>
      <c r="L181" s="185">
        <v>3.02925386118211E-3</v>
      </c>
      <c r="M181" s="185">
        <v>180</v>
      </c>
      <c r="N181" s="185">
        <v>3444.8242</v>
      </c>
      <c r="O181" s="22">
        <v>2.8502295699234199E-6</v>
      </c>
      <c r="P181" s="22">
        <v>5.98473400508856E-3</v>
      </c>
      <c r="Q181" s="22">
        <v>1.905E-3</v>
      </c>
      <c r="R181" s="185">
        <v>0.15240000000000001</v>
      </c>
      <c r="S181" s="23">
        <v>3631959.86328125</v>
      </c>
      <c r="T181" s="185">
        <v>554.36509768241604</v>
      </c>
      <c r="U181" s="186">
        <v>584.43623525007604</v>
      </c>
      <c r="V181" s="185">
        <v>0.03</v>
      </c>
      <c r="W181" s="22">
        <v>102431.70381719399</v>
      </c>
      <c r="X181" s="185">
        <v>2.5384208624571501E-2</v>
      </c>
      <c r="Y181" s="185">
        <v>6.2765094318285302</v>
      </c>
      <c r="Z181" s="185">
        <v>6.2765094327444402</v>
      </c>
      <c r="AA181" s="185">
        <v>-9.1590290907106495E-10</v>
      </c>
      <c r="AB181" s="185">
        <v>5.4088057229598899E-6</v>
      </c>
      <c r="AC181" s="185">
        <v>680.92368076683999</v>
      </c>
      <c r="AD181" s="185">
        <v>2884.9694708627599</v>
      </c>
      <c r="AE181" s="185">
        <v>584.43623605931202</v>
      </c>
      <c r="AF181" s="25">
        <v>8.09236667009827E-7</v>
      </c>
      <c r="AG181" s="185">
        <v>5.4678948822404096E-6</v>
      </c>
      <c r="AH181" s="185">
        <v>67.207158467309</v>
      </c>
      <c r="AI181" s="185">
        <v>0.34634717495567102</v>
      </c>
      <c r="AJ181" s="185">
        <v>16.561375123517401</v>
      </c>
      <c r="AK181" s="185">
        <v>3.4745347840698102</v>
      </c>
      <c r="AL181" s="185">
        <v>1.5871354414155801</v>
      </c>
      <c r="AM181" s="185">
        <v>626.57723592647699</v>
      </c>
      <c r="AN181" s="185">
        <v>-8.8509409579273805E-8</v>
      </c>
      <c r="AO181" s="185">
        <v>5.90891592805222E-8</v>
      </c>
      <c r="AP181" s="185">
        <v>2.9058181096176101</v>
      </c>
      <c r="AQ181" s="185">
        <v>2.24118391899288E-5</v>
      </c>
      <c r="AR181" s="185">
        <v>2.7634920207604702E-6</v>
      </c>
      <c r="AS181" s="185">
        <v>8.3701733468417601</v>
      </c>
      <c r="AT181" s="185">
        <v>7.5733729739087998</v>
      </c>
      <c r="AU181" s="185">
        <v>2.6230163343989399</v>
      </c>
      <c r="AV181" s="185">
        <v>0.28280177521866801</v>
      </c>
      <c r="AW181" s="185">
        <v>4.2907535535105703E-3</v>
      </c>
      <c r="AX181" s="185">
        <v>0.28280177206185098</v>
      </c>
      <c r="AY181" s="185">
        <v>3.15681708551452E-9</v>
      </c>
      <c r="AZ181" s="185">
        <v>839091.99888317997</v>
      </c>
      <c r="BA181" s="185">
        <v>7.7127467530574495E-6</v>
      </c>
      <c r="BB181" s="23">
        <v>3601642.0963915</v>
      </c>
      <c r="BC181" s="23">
        <v>-30317.766889751001</v>
      </c>
      <c r="BD181" s="67">
        <v>-0.834749502500304</v>
      </c>
      <c r="BE181" s="23">
        <v>4921160.4000000004</v>
      </c>
      <c r="BF181" s="185">
        <v>0.73186846264785399</v>
      </c>
      <c r="BG181" s="185">
        <v>1</v>
      </c>
      <c r="BH181" s="185">
        <v>-5.0000000000000001E-3</v>
      </c>
      <c r="BI181" s="185">
        <v>4.5999999999999999E-2</v>
      </c>
      <c r="BJ181" s="185">
        <v>5625</v>
      </c>
      <c r="BK181" s="185">
        <v>1</v>
      </c>
      <c r="BL181" s="185">
        <v>72.212138155551997</v>
      </c>
      <c r="BM181" s="185">
        <v>3.6016420963915001</v>
      </c>
      <c r="BN181" s="185">
        <v>72.212138155551997</v>
      </c>
      <c r="BO181" s="185">
        <v>1</v>
      </c>
      <c r="BP181" s="185">
        <v>1037.62184455237</v>
      </c>
      <c r="BQ181" s="185">
        <v>1</v>
      </c>
      <c r="BR181" s="185">
        <v>0.15240000000000001</v>
      </c>
    </row>
    <row r="182" spans="1:70">
      <c r="A182" s="20" t="s">
        <v>3270</v>
      </c>
      <c r="B182" s="185">
        <v>17236893.2329209</v>
      </c>
      <c r="C182" s="185">
        <v>626.57723583796803</v>
      </c>
      <c r="D182" s="185">
        <v>122.583590976701</v>
      </c>
      <c r="E182" s="185">
        <v>560.26337686439001</v>
      </c>
      <c r="F182" s="185">
        <v>2538890.6454807199</v>
      </c>
      <c r="G182" s="185">
        <v>1699798.64659754</v>
      </c>
      <c r="H182" s="185">
        <v>2.4290890628326198E-5</v>
      </c>
      <c r="I182" s="185">
        <v>6.4066005508525405E-5</v>
      </c>
      <c r="J182" s="185">
        <v>0.452884810527584</v>
      </c>
      <c r="K182" s="185">
        <v>11219.515372648901</v>
      </c>
      <c r="L182" s="185">
        <v>3.02925386118211E-3</v>
      </c>
      <c r="M182" s="185">
        <v>181</v>
      </c>
      <c r="N182" s="185">
        <v>3580.4472000000001</v>
      </c>
      <c r="O182" s="22">
        <v>2.8502295699234199E-6</v>
      </c>
      <c r="P182" s="22">
        <v>5.98473400508856E-3</v>
      </c>
      <c r="Q182" s="22">
        <v>1.905E-3</v>
      </c>
      <c r="R182" s="185">
        <v>0.15240000000000001</v>
      </c>
      <c r="S182" s="23">
        <v>4221380.37109375</v>
      </c>
      <c r="T182" s="185">
        <v>542.68385368854695</v>
      </c>
      <c r="U182" s="186">
        <v>576.31123845080799</v>
      </c>
      <c r="V182" s="185">
        <v>0.03</v>
      </c>
      <c r="W182" s="22">
        <v>106464.448061966</v>
      </c>
      <c r="X182" s="185">
        <v>2.4999929916971499E-2</v>
      </c>
      <c r="Y182" s="185">
        <v>6.3245641852352197</v>
      </c>
      <c r="Z182" s="185">
        <v>6.3245642254802004</v>
      </c>
      <c r="AA182" s="185">
        <v>-4.0244978016801302E-8</v>
      </c>
      <c r="AB182" s="185">
        <v>5.0837688903806498E-6</v>
      </c>
      <c r="AC182" s="185">
        <v>689.47613933606897</v>
      </c>
      <c r="AD182" s="185">
        <v>2975.76761714448</v>
      </c>
      <c r="AE182" s="185">
        <v>576.31123845080799</v>
      </c>
      <c r="AF182" s="25">
        <v>0</v>
      </c>
      <c r="AG182" s="185">
        <v>5.1501890422709202E-6</v>
      </c>
      <c r="AH182" s="185">
        <v>71.504128370130402</v>
      </c>
      <c r="AI182" s="185">
        <v>0.35724769982205101</v>
      </c>
      <c r="AJ182" s="185">
        <v>16.0900428075193</v>
      </c>
      <c r="AK182" s="185">
        <v>4.0636181127757904</v>
      </c>
      <c r="AL182" s="185">
        <v>1.5871354414155801</v>
      </c>
      <c r="AM182" s="185">
        <v>626.57723580084701</v>
      </c>
      <c r="AN182" s="185">
        <v>3.7121367313375198E-8</v>
      </c>
      <c r="AO182" s="185">
        <v>6.6420151890266197E-8</v>
      </c>
      <c r="AP182" s="185">
        <v>2.9454626210874402</v>
      </c>
      <c r="AQ182" s="185">
        <v>2.1812594117314801E-5</v>
      </c>
      <c r="AR182" s="185">
        <v>2.6083045970805898E-6</v>
      </c>
      <c r="AS182" s="185">
        <v>8.1487751765265006</v>
      </c>
      <c r="AT182" s="185">
        <v>7.4393381543503203</v>
      </c>
      <c r="AU182" s="185">
        <v>2.65768644384007</v>
      </c>
      <c r="AV182" s="185">
        <v>0.28777617724737298</v>
      </c>
      <c r="AW182" s="185">
        <v>4.0329049607073604E-3</v>
      </c>
      <c r="AX182" s="185">
        <v>0.28777617006115402</v>
      </c>
      <c r="AY182" s="185">
        <v>7.1862187311921802E-9</v>
      </c>
      <c r="AZ182" s="185">
        <v>839091.99888317997</v>
      </c>
      <c r="BA182" s="185">
        <v>7.4054900446374401E-6</v>
      </c>
      <c r="BB182" s="23">
        <v>4216458.94907331</v>
      </c>
      <c r="BC182" s="23">
        <v>-4921.4220204372004</v>
      </c>
      <c r="BD182" s="67">
        <v>-0.11658324026276</v>
      </c>
      <c r="BE182" s="23">
        <v>5394348.9000000004</v>
      </c>
      <c r="BF182" s="185">
        <v>0.78164372146438499</v>
      </c>
      <c r="BG182" s="185">
        <v>1</v>
      </c>
      <c r="BH182" s="185">
        <v>-4.4999999999999998E-2</v>
      </c>
      <c r="BI182" s="185">
        <v>4.5999999999999999E-2</v>
      </c>
      <c r="BJ182" s="185">
        <v>5625</v>
      </c>
      <c r="BK182" s="185">
        <v>1</v>
      </c>
      <c r="BL182" s="185">
        <v>83.8933821494211</v>
      </c>
      <c r="BM182" s="185">
        <v>4.21645894907331</v>
      </c>
      <c r="BN182" s="185">
        <v>83.8933821494211</v>
      </c>
      <c r="BO182" s="185">
        <v>1</v>
      </c>
      <c r="BP182" s="185">
        <v>1926.62899651512</v>
      </c>
      <c r="BQ182" s="185">
        <v>1</v>
      </c>
      <c r="BR182" s="185">
        <v>0.15240000000000001</v>
      </c>
    </row>
    <row r="183" spans="1:70">
      <c r="A183" s="20" t="s">
        <v>3271</v>
      </c>
      <c r="B183" s="185">
        <v>17236893.2329209</v>
      </c>
      <c r="C183" s="185">
        <v>626.57723583796803</v>
      </c>
      <c r="D183" s="185">
        <v>122.583590976701</v>
      </c>
      <c r="E183" s="185">
        <v>560.26337686439001</v>
      </c>
      <c r="F183" s="185">
        <v>2538890.6454807199</v>
      </c>
      <c r="G183" s="185">
        <v>1699798.64659754</v>
      </c>
      <c r="H183" s="185">
        <v>2.4290890628326198E-5</v>
      </c>
      <c r="I183" s="185">
        <v>6.4066005508525405E-5</v>
      </c>
      <c r="J183" s="185">
        <v>0.452884810527584</v>
      </c>
      <c r="K183" s="185">
        <v>11219.515372648901</v>
      </c>
      <c r="L183" s="185">
        <v>3.02925386118211E-3</v>
      </c>
      <c r="M183" s="185">
        <v>182</v>
      </c>
      <c r="N183" s="185">
        <v>3607.5718000000002</v>
      </c>
      <c r="O183" s="22">
        <v>2.8502295699234199E-6</v>
      </c>
      <c r="P183" s="22">
        <v>5.98473400508856E-3</v>
      </c>
      <c r="Q183" s="22">
        <v>1.905E-3</v>
      </c>
      <c r="R183" s="185">
        <v>0.15240000000000001</v>
      </c>
      <c r="S183" s="23">
        <v>4115340.52734375</v>
      </c>
      <c r="T183" s="185">
        <v>545.51979880609497</v>
      </c>
      <c r="U183" s="186">
        <v>578.05598719493196</v>
      </c>
      <c r="V183" s="185">
        <v>0.03</v>
      </c>
      <c r="W183" s="22">
        <v>107270.99691092</v>
      </c>
      <c r="X183" s="185">
        <v>2.49258812093941E-2</v>
      </c>
      <c r="Y183" s="185">
        <v>6.33395158653222</v>
      </c>
      <c r="Z183" s="185">
        <v>6.3339516227232</v>
      </c>
      <c r="AA183" s="185">
        <v>-3.6190980878814103E-8</v>
      </c>
      <c r="AB183" s="185">
        <v>5.0224850177624702E-6</v>
      </c>
      <c r="AC183" s="185">
        <v>686.90439531517904</v>
      </c>
      <c r="AD183" s="185">
        <v>2993.8675842437601</v>
      </c>
      <c r="AE183" s="185">
        <v>578.05598719493196</v>
      </c>
      <c r="AF183" s="25">
        <v>0</v>
      </c>
      <c r="AG183" s="185">
        <v>5.0868674831858503E-6</v>
      </c>
      <c r="AH183" s="185">
        <v>72.376614774611696</v>
      </c>
      <c r="AI183" s="185">
        <v>0.35942064221708903</v>
      </c>
      <c r="AJ183" s="185">
        <v>15.988879436486901</v>
      </c>
      <c r="AK183" s="185">
        <v>3.9064656697385902</v>
      </c>
      <c r="AL183" s="185">
        <v>1.5871354414155801</v>
      </c>
      <c r="AM183" s="185">
        <v>626.57723578871298</v>
      </c>
      <c r="AN183" s="185">
        <v>4.9254595069214702E-8</v>
      </c>
      <c r="AO183" s="185">
        <v>6.4382465423374999E-8</v>
      </c>
      <c r="AP183" s="185">
        <v>2.9510677638246898</v>
      </c>
      <c r="AQ183" s="185">
        <v>2.1729812830829301E-5</v>
      </c>
      <c r="AR183" s="185">
        <v>2.5756249743046101E-6</v>
      </c>
      <c r="AS183" s="185">
        <v>8.0956221729545899</v>
      </c>
      <c r="AT183" s="185">
        <v>7.4066172154787804</v>
      </c>
      <c r="AU183" s="185">
        <v>2.6620911162435301</v>
      </c>
      <c r="AV183" s="185">
        <v>0.28897664758115899</v>
      </c>
      <c r="AW183" s="185">
        <v>3.9842890540399897E-3</v>
      </c>
      <c r="AX183" s="185">
        <v>0.288976639711924</v>
      </c>
      <c r="AY183" s="185">
        <v>7.8692348748354796E-9</v>
      </c>
      <c r="AZ183" s="185">
        <v>839091.99888317997</v>
      </c>
      <c r="BA183" s="185">
        <v>7.36337304659745E-6</v>
      </c>
      <c r="BB183" s="23">
        <v>4110480.7085094401</v>
      </c>
      <c r="BC183" s="23">
        <v>-4859.8188343141201</v>
      </c>
      <c r="BD183" s="67">
        <v>-0.11809032088654101</v>
      </c>
      <c r="BE183" s="23">
        <v>4984252.2</v>
      </c>
      <c r="BF183" s="185">
        <v>0.82469356356193901</v>
      </c>
      <c r="BG183" s="185">
        <v>1</v>
      </c>
      <c r="BH183" s="185">
        <v>-7.5999999999999998E-2</v>
      </c>
      <c r="BI183" s="185">
        <v>4.5999999999999999E-2</v>
      </c>
      <c r="BJ183" s="185">
        <v>5625</v>
      </c>
      <c r="BK183" s="185">
        <v>1</v>
      </c>
      <c r="BL183" s="185">
        <v>81.057437031873107</v>
      </c>
      <c r="BM183" s="185">
        <v>4.1104807085094404</v>
      </c>
      <c r="BN183" s="185">
        <v>81.057437031873107</v>
      </c>
      <c r="BO183" s="185">
        <v>1</v>
      </c>
      <c r="BP183" s="185">
        <v>1685.71313562622</v>
      </c>
      <c r="BQ183" s="185">
        <v>1</v>
      </c>
      <c r="BR183" s="185">
        <v>0.15240000000000001</v>
      </c>
    </row>
    <row r="184" spans="1:70">
      <c r="A184" s="20" t="s">
        <v>3272</v>
      </c>
      <c r="B184" s="185">
        <v>17236893.2329209</v>
      </c>
      <c r="C184" s="185">
        <v>626.57723583796803</v>
      </c>
      <c r="D184" s="185">
        <v>122.583590976701</v>
      </c>
      <c r="E184" s="185">
        <v>560.26337686439001</v>
      </c>
      <c r="F184" s="185">
        <v>2538890.6454807199</v>
      </c>
      <c r="G184" s="185">
        <v>1699798.64659754</v>
      </c>
      <c r="H184" s="185">
        <v>2.4290890628326198E-5</v>
      </c>
      <c r="I184" s="185">
        <v>6.4066005508525405E-5</v>
      </c>
      <c r="J184" s="185">
        <v>0.452884810527584</v>
      </c>
      <c r="K184" s="185">
        <v>11219.515372648901</v>
      </c>
      <c r="L184" s="185">
        <v>3.02925386118211E-3</v>
      </c>
      <c r="M184" s="185">
        <v>183</v>
      </c>
      <c r="N184" s="185">
        <v>3621.1341000000002</v>
      </c>
      <c r="O184" s="22">
        <v>2.8502295699234199E-6</v>
      </c>
      <c r="P184" s="22">
        <v>5.98473400508856E-3</v>
      </c>
      <c r="Q184" s="22">
        <v>1.905E-3</v>
      </c>
      <c r="R184" s="185">
        <v>0.15240000000000001</v>
      </c>
      <c r="S184" s="23">
        <v>3801870.99609375</v>
      </c>
      <c r="T184" s="185">
        <v>552.84412708824402</v>
      </c>
      <c r="U184" s="186">
        <v>582.78942573032896</v>
      </c>
      <c r="V184" s="185">
        <v>0.03</v>
      </c>
      <c r="W184" s="22">
        <v>107674.271335397</v>
      </c>
      <c r="X184" s="185">
        <v>2.4889192575288498E-2</v>
      </c>
      <c r="Y184" s="185">
        <v>6.3386182396680697</v>
      </c>
      <c r="Z184" s="185">
        <v>6.3386182738389296</v>
      </c>
      <c r="AA184" s="185">
        <v>-3.4170855478521402E-8</v>
      </c>
      <c r="AB184" s="185">
        <v>4.9922820455158096E-6</v>
      </c>
      <c r="AC184" s="185">
        <v>680.81293541784601</v>
      </c>
      <c r="AD184" s="185">
        <v>3002.91027719972</v>
      </c>
      <c r="AE184" s="185">
        <v>582.78942573032896</v>
      </c>
      <c r="AF184" s="25">
        <v>0</v>
      </c>
      <c r="AG184" s="185">
        <v>5.05193082825389E-6</v>
      </c>
      <c r="AH184" s="185">
        <v>72.814488449899798</v>
      </c>
      <c r="AI184" s="185">
        <v>0.36050623816218302</v>
      </c>
      <c r="AJ184" s="185">
        <v>15.927028875449601</v>
      </c>
      <c r="AK184" s="185">
        <v>3.5170072718552898</v>
      </c>
      <c r="AL184" s="185">
        <v>1.5871354414155801</v>
      </c>
      <c r="AM184" s="185">
        <v>626.57723579623701</v>
      </c>
      <c r="AN184" s="185">
        <v>4.1730572775122703E-8</v>
      </c>
      <c r="AO184" s="185">
        <v>5.9648782738076899E-8</v>
      </c>
      <c r="AP184" s="185">
        <v>2.9514450813664501</v>
      </c>
      <c r="AQ184" s="185">
        <v>2.1724257236708399E-5</v>
      </c>
      <c r="AR184" s="185">
        <v>2.5557898054959801E-6</v>
      </c>
      <c r="AS184" s="185">
        <v>8.0575406543686796</v>
      </c>
      <c r="AT184" s="185">
        <v>7.3830419011302801</v>
      </c>
      <c r="AU184" s="185">
        <v>2.6616326619702502</v>
      </c>
      <c r="AV184" s="185">
        <v>0.289812419396207</v>
      </c>
      <c r="AW184" s="185">
        <v>3.9603293266746997E-3</v>
      </c>
      <c r="AX184" s="185">
        <v>0.289812411404342</v>
      </c>
      <c r="AY184" s="185">
        <v>7.9918657247546304E-9</v>
      </c>
      <c r="AZ184" s="185">
        <v>839091.99888317997</v>
      </c>
      <c r="BA184" s="185">
        <v>7.3605493708358498E-6</v>
      </c>
      <c r="BB184" s="23">
        <v>3809720.9819438099</v>
      </c>
      <c r="BC184" s="23">
        <v>7849.9858500603596</v>
      </c>
      <c r="BD184" s="67">
        <v>0.20647691250244599</v>
      </c>
      <c r="BE184" s="23">
        <v>5110435.8</v>
      </c>
      <c r="BF184" s="185">
        <v>0.74547868930156802</v>
      </c>
      <c r="BG184" s="185">
        <v>1</v>
      </c>
      <c r="BH184" s="185">
        <v>-2.1000000000000001E-2</v>
      </c>
      <c r="BI184" s="185">
        <v>4.5999999999999999E-2</v>
      </c>
      <c r="BJ184" s="185">
        <v>5625</v>
      </c>
      <c r="BK184" s="185">
        <v>1</v>
      </c>
      <c r="BL184" s="185">
        <v>73.733108749723996</v>
      </c>
      <c r="BM184" s="185">
        <v>3.8097209819438098</v>
      </c>
      <c r="BN184" s="185">
        <v>73.733108749723996</v>
      </c>
      <c r="BO184" s="185">
        <v>1</v>
      </c>
      <c r="BP184" s="185">
        <v>1137.9226259207101</v>
      </c>
      <c r="BQ184" s="185">
        <v>1</v>
      </c>
      <c r="BR184" s="185">
        <v>0.15240000000000001</v>
      </c>
    </row>
    <row r="185" spans="1:70">
      <c r="A185" s="20" t="s">
        <v>3273</v>
      </c>
      <c r="B185" s="185">
        <v>17236893.2329209</v>
      </c>
      <c r="C185" s="185">
        <v>626.57723583796803</v>
      </c>
      <c r="D185" s="185">
        <v>122.583590976701</v>
      </c>
      <c r="E185" s="185">
        <v>560.26337686439001</v>
      </c>
      <c r="F185" s="185">
        <v>2538890.6454807199</v>
      </c>
      <c r="G185" s="185">
        <v>1699798.64659754</v>
      </c>
      <c r="H185" s="185">
        <v>2.4290890628326198E-5</v>
      </c>
      <c r="I185" s="185">
        <v>6.4066005508525405E-5</v>
      </c>
      <c r="J185" s="185">
        <v>0.452884810527584</v>
      </c>
      <c r="K185" s="185">
        <v>11219.515372648901</v>
      </c>
      <c r="L185" s="185">
        <v>3.02925386118211E-3</v>
      </c>
      <c r="M185" s="185">
        <v>184</v>
      </c>
      <c r="N185" s="185">
        <v>2088.5942</v>
      </c>
      <c r="O185" s="22">
        <v>2.8502295699234199E-6</v>
      </c>
      <c r="P185" s="22">
        <v>5.98473400508856E-3</v>
      </c>
      <c r="Q185" s="22">
        <v>1.905E-3</v>
      </c>
      <c r="R185" s="185">
        <v>0.69596000000000002</v>
      </c>
      <c r="S185" s="23">
        <v>4209182.8773437496</v>
      </c>
      <c r="T185" s="185">
        <v>296.59800912860601</v>
      </c>
      <c r="U185" s="186">
        <v>559.09173068124301</v>
      </c>
      <c r="V185" s="185">
        <v>0.03</v>
      </c>
      <c r="W185" s="22">
        <v>62104.2613694799</v>
      </c>
      <c r="X185" s="185">
        <v>3.1306557834014398E-2</v>
      </c>
      <c r="Y185" s="185">
        <v>5.6517421567611903</v>
      </c>
      <c r="Z185" s="185">
        <v>5.6517422024560604</v>
      </c>
      <c r="AA185" s="185">
        <v>-4.5694870998147501E-8</v>
      </c>
      <c r="AB185" s="185">
        <v>1.1930418629880701E-5</v>
      </c>
      <c r="AC185" s="185">
        <v>760.85989092691705</v>
      </c>
      <c r="AD185" s="185">
        <v>1942.51361513397</v>
      </c>
      <c r="AE185" s="185">
        <v>559.09173068124301</v>
      </c>
      <c r="AF185" s="25">
        <v>0</v>
      </c>
      <c r="AG185" s="185">
        <v>1.20456563997187E-5</v>
      </c>
      <c r="AH185" s="185">
        <v>30.469212742578101</v>
      </c>
      <c r="AI185" s="185">
        <v>0.233203196674861</v>
      </c>
      <c r="AJ185" s="185">
        <v>24.565723422235301</v>
      </c>
      <c r="AK185" s="185">
        <v>7.5382518061136201</v>
      </c>
      <c r="AL185" s="185">
        <v>1.5871354414155801</v>
      </c>
      <c r="AM185" s="185">
        <v>626.57723582087203</v>
      </c>
      <c r="AN185" s="185">
        <v>1.7096226656576599E-8</v>
      </c>
      <c r="AO185" s="185">
        <v>1.15237769837928E-7</v>
      </c>
      <c r="AP185" s="185">
        <v>2.45025877507612</v>
      </c>
      <c r="AQ185" s="185">
        <v>3.1520307331782497E-5</v>
      </c>
      <c r="AR185" s="185">
        <v>6.0804470847782898E-6</v>
      </c>
      <c r="AS185" s="185">
        <v>12.400368764602099</v>
      </c>
      <c r="AT185" s="185">
        <v>9.5386310562480308</v>
      </c>
      <c r="AU185" s="185">
        <v>2.22443925421915</v>
      </c>
      <c r="AV185" s="185">
        <v>0.22581952085696899</v>
      </c>
      <c r="AW185" s="185">
        <v>9.4642863421273392E-3</v>
      </c>
      <c r="AX185" s="185">
        <v>0.225819503924061</v>
      </c>
      <c r="AY185" s="185">
        <v>1.69329079646729E-8</v>
      </c>
      <c r="AZ185" s="185">
        <v>839091.99888317997</v>
      </c>
      <c r="BA185" s="185">
        <v>1.2864072828717099E-5</v>
      </c>
      <c r="BB185" s="23">
        <v>4211319.2866352601</v>
      </c>
      <c r="BC185" s="23">
        <v>2136.4092915114002</v>
      </c>
      <c r="BD185" s="67">
        <v>5.07559151922524E-2</v>
      </c>
      <c r="BE185" s="23">
        <v>2113575.2999999998</v>
      </c>
      <c r="BF185" s="185">
        <v>1.99250969986036</v>
      </c>
      <c r="BG185" s="185">
        <v>1</v>
      </c>
      <c r="BH185" s="185">
        <v>-0.127</v>
      </c>
      <c r="BI185" s="185">
        <v>4.5999999999999999E-2</v>
      </c>
      <c r="BJ185" s="185">
        <v>5625</v>
      </c>
      <c r="BK185" s="185">
        <v>1</v>
      </c>
      <c r="BL185" s="185">
        <v>329.97922670936202</v>
      </c>
      <c r="BM185" s="185">
        <v>4.21131928663526</v>
      </c>
      <c r="BN185" s="185">
        <v>329.97922670936202</v>
      </c>
      <c r="BO185" s="185">
        <v>1</v>
      </c>
      <c r="BP185" s="185">
        <v>84087.951922959604</v>
      </c>
      <c r="BQ185" s="185">
        <v>1</v>
      </c>
      <c r="BR185" s="185">
        <v>0.69596000000000002</v>
      </c>
    </row>
    <row r="186" spans="1:70">
      <c r="A186" s="20" t="s">
        <v>3274</v>
      </c>
      <c r="B186" s="185">
        <v>17236893.2329209</v>
      </c>
      <c r="C186" s="185">
        <v>626.57723583796803</v>
      </c>
      <c r="D186" s="185">
        <v>122.583590976701</v>
      </c>
      <c r="E186" s="185">
        <v>560.26337686439001</v>
      </c>
      <c r="F186" s="185">
        <v>2538890.6454807199</v>
      </c>
      <c r="G186" s="185">
        <v>1699798.64659754</v>
      </c>
      <c r="H186" s="185">
        <v>2.4290890628326198E-5</v>
      </c>
      <c r="I186" s="185">
        <v>6.4066005508525405E-5</v>
      </c>
      <c r="J186" s="185">
        <v>0.452884810527584</v>
      </c>
      <c r="K186" s="185">
        <v>11219.515372648901</v>
      </c>
      <c r="L186" s="185">
        <v>3.02925386118211E-3</v>
      </c>
      <c r="M186" s="185">
        <v>185</v>
      </c>
      <c r="N186" s="185">
        <v>2088.5942</v>
      </c>
      <c r="O186" s="22">
        <v>2.8502295699234199E-6</v>
      </c>
      <c r="P186" s="22">
        <v>5.98473400508856E-3</v>
      </c>
      <c r="Q186" s="22">
        <v>1.905E-3</v>
      </c>
      <c r="R186" s="185">
        <v>0.69596000000000002</v>
      </c>
      <c r="S186" s="23">
        <v>4174835.99609375</v>
      </c>
      <c r="T186" s="185">
        <v>299.35406737670502</v>
      </c>
      <c r="U186" s="186">
        <v>559.70584334375906</v>
      </c>
      <c r="V186" s="185">
        <v>0.03</v>
      </c>
      <c r="W186" s="22">
        <v>62104.2613694799</v>
      </c>
      <c r="X186" s="185">
        <v>3.1306557834014398E-2</v>
      </c>
      <c r="Y186" s="185">
        <v>5.6517421567611903</v>
      </c>
      <c r="Z186" s="185">
        <v>5.6517422024560604</v>
      </c>
      <c r="AA186" s="185">
        <v>-4.5694870998147501E-8</v>
      </c>
      <c r="AB186" s="185">
        <v>1.1930418629880701E-5</v>
      </c>
      <c r="AC186" s="185">
        <v>759.63413465095596</v>
      </c>
      <c r="AD186" s="185">
        <v>1942.51361513397</v>
      </c>
      <c r="AE186" s="185">
        <v>559.70584334375906</v>
      </c>
      <c r="AF186" s="25">
        <v>0</v>
      </c>
      <c r="AG186" s="185">
        <v>1.2045277847659799E-5</v>
      </c>
      <c r="AH186" s="185">
        <v>30.469212742578101</v>
      </c>
      <c r="AI186" s="185">
        <v>0.233203196674861</v>
      </c>
      <c r="AJ186" s="185">
        <v>24.564951409082202</v>
      </c>
      <c r="AK186" s="185">
        <v>7.4695125395633504</v>
      </c>
      <c r="AL186" s="185">
        <v>1.5871354414155801</v>
      </c>
      <c r="AM186" s="185">
        <v>626.57723582118399</v>
      </c>
      <c r="AN186" s="185">
        <v>1.6783701539679899E-8</v>
      </c>
      <c r="AO186" s="185">
        <v>1.1485921777910201E-7</v>
      </c>
      <c r="AP186" s="185">
        <v>2.4501923059119801</v>
      </c>
      <c r="AQ186" s="185">
        <v>3.1522017529708697E-5</v>
      </c>
      <c r="AR186" s="185">
        <v>6.0800685327194598E-6</v>
      </c>
      <c r="AS186" s="185">
        <v>12.399596751449</v>
      </c>
      <c r="AT186" s="185">
        <v>9.5383197601888394</v>
      </c>
      <c r="AU186" s="185">
        <v>2.2243666589830302</v>
      </c>
      <c r="AV186" s="185">
        <v>0.22582564692894799</v>
      </c>
      <c r="AW186" s="185">
        <v>9.4642863421273392E-3</v>
      </c>
      <c r="AX186" s="185">
        <v>0.225825629987568</v>
      </c>
      <c r="AY186" s="185">
        <v>1.69413793826845E-8</v>
      </c>
      <c r="AZ186" s="185">
        <v>839091.99888317997</v>
      </c>
      <c r="BA186" s="185">
        <v>1.28651197922915E-5</v>
      </c>
      <c r="BB186" s="23">
        <v>4197143.6581179798</v>
      </c>
      <c r="BC186" s="23">
        <v>22307.6620242344</v>
      </c>
      <c r="BD186" s="67">
        <v>0.53433624806116797</v>
      </c>
      <c r="BE186" s="23">
        <v>2082029.4</v>
      </c>
      <c r="BF186" s="185">
        <v>2.0158906776810999</v>
      </c>
      <c r="BG186" s="185">
        <v>1</v>
      </c>
      <c r="BH186" s="185">
        <v>-0.14000000000000001</v>
      </c>
      <c r="BI186" s="185">
        <v>4.5999999999999999E-2</v>
      </c>
      <c r="BJ186" s="185">
        <v>5625</v>
      </c>
      <c r="BK186" s="185">
        <v>1</v>
      </c>
      <c r="BL186" s="185">
        <v>327.22316846126301</v>
      </c>
      <c r="BM186" s="185">
        <v>4.1971436581179802</v>
      </c>
      <c r="BN186" s="185">
        <v>327.22316846126301</v>
      </c>
      <c r="BO186" s="185">
        <v>1</v>
      </c>
      <c r="BP186" s="185">
        <v>82497.148500927098</v>
      </c>
      <c r="BQ186" s="185">
        <v>1</v>
      </c>
      <c r="BR186" s="185">
        <v>0.69596000000000002</v>
      </c>
    </row>
    <row r="187" spans="1:70">
      <c r="A187" s="20" t="s">
        <v>3275</v>
      </c>
      <c r="B187" s="185">
        <v>17236893.2329209</v>
      </c>
      <c r="C187" s="185">
        <v>626.57723583796803</v>
      </c>
      <c r="D187" s="185">
        <v>122.583590976701</v>
      </c>
      <c r="E187" s="185">
        <v>560.26337686439001</v>
      </c>
      <c r="F187" s="185">
        <v>2538890.6454807199</v>
      </c>
      <c r="G187" s="185">
        <v>1699798.64659754</v>
      </c>
      <c r="H187" s="185">
        <v>2.4290890628326198E-5</v>
      </c>
      <c r="I187" s="185">
        <v>6.4066005508525405E-5</v>
      </c>
      <c r="J187" s="185">
        <v>0.452884810527584</v>
      </c>
      <c r="K187" s="185">
        <v>11219.515372648901</v>
      </c>
      <c r="L187" s="185">
        <v>3.02925386118211E-3</v>
      </c>
      <c r="M187" s="185">
        <v>186</v>
      </c>
      <c r="N187" s="185">
        <v>2197.0925999999999</v>
      </c>
      <c r="O187" s="22">
        <v>2.8502295699234199E-6</v>
      </c>
      <c r="P187" s="22">
        <v>5.98473400508856E-3</v>
      </c>
      <c r="Q187" s="22">
        <v>1.905E-3</v>
      </c>
      <c r="R187" s="185">
        <v>0.69596000000000002</v>
      </c>
      <c r="S187" s="23">
        <v>4356434.22265625</v>
      </c>
      <c r="T187" s="185">
        <v>298.84787197440301</v>
      </c>
      <c r="U187" s="186">
        <v>557.10837495113606</v>
      </c>
      <c r="V187" s="185">
        <v>0.03</v>
      </c>
      <c r="W187" s="22">
        <v>65330.456765297</v>
      </c>
      <c r="X187" s="185">
        <v>3.06170850033569E-2</v>
      </c>
      <c r="Y187" s="185">
        <v>5.71502428279324</v>
      </c>
      <c r="Z187" s="185">
        <v>5.7150243315446003</v>
      </c>
      <c r="AA187" s="185">
        <v>-4.8751357617504703E-8</v>
      </c>
      <c r="AB187" s="185">
        <v>1.10239840215693E-5</v>
      </c>
      <c r="AC187" s="185">
        <v>758.58446494079203</v>
      </c>
      <c r="AD187" s="185">
        <v>2020.79670666674</v>
      </c>
      <c r="AE187" s="185">
        <v>557.10837495113606</v>
      </c>
      <c r="AF187" s="25">
        <v>0</v>
      </c>
      <c r="AG187" s="185">
        <v>1.11374602091642E-5</v>
      </c>
      <c r="AH187" s="185">
        <v>32.974509272747099</v>
      </c>
      <c r="AI187" s="185">
        <v>0.24260126063117199</v>
      </c>
      <c r="AJ187" s="185">
        <v>23.628916442321199</v>
      </c>
      <c r="AK187" s="185">
        <v>7.4991626941410798</v>
      </c>
      <c r="AL187" s="185">
        <v>1.5871354414155801</v>
      </c>
      <c r="AM187" s="185">
        <v>626.57723579927404</v>
      </c>
      <c r="AN187" s="185">
        <v>3.8693997339578299E-8</v>
      </c>
      <c r="AO187" s="185">
        <v>1.1347618759494101E-7</v>
      </c>
      <c r="AP187" s="185">
        <v>2.4980901703179899</v>
      </c>
      <c r="AQ187" s="185">
        <v>3.03248128131615E-5</v>
      </c>
      <c r="AR187" s="185">
        <v>5.6254681983796002E-6</v>
      </c>
      <c r="AS187" s="185">
        <v>11.934832135164299</v>
      </c>
      <c r="AT187" s="185">
        <v>9.3473059738528903</v>
      </c>
      <c r="AU187" s="185">
        <v>2.2676682127619898</v>
      </c>
      <c r="AV187" s="185">
        <v>0.23042195755599501</v>
      </c>
      <c r="AW187" s="185">
        <v>8.7452204862162094E-3</v>
      </c>
      <c r="AX187" s="185">
        <v>0.230421948980919</v>
      </c>
      <c r="AY187" s="185">
        <v>8.5750757883307199E-9</v>
      </c>
      <c r="AZ187" s="185">
        <v>839091.99888317997</v>
      </c>
      <c r="BA187" s="185">
        <v>1.2139198646020601E-5</v>
      </c>
      <c r="BB187" s="23">
        <v>4394571.4788969196</v>
      </c>
      <c r="BC187" s="23">
        <v>38137.256240672403</v>
      </c>
      <c r="BD187" s="67">
        <v>0.87542366741897004</v>
      </c>
      <c r="BE187" s="23">
        <v>2429034.2999999998</v>
      </c>
      <c r="BF187" s="185">
        <v>1.8091846125420801</v>
      </c>
      <c r="BG187" s="185">
        <v>1</v>
      </c>
      <c r="BH187" s="185">
        <v>-4.7E-2</v>
      </c>
      <c r="BI187" s="185">
        <v>4.5999999999999999E-2</v>
      </c>
      <c r="BJ187" s="185">
        <v>5625</v>
      </c>
      <c r="BK187" s="185">
        <v>1</v>
      </c>
      <c r="BL187" s="185">
        <v>327.72936386356503</v>
      </c>
      <c r="BM187" s="185">
        <v>4.3945714788969203</v>
      </c>
      <c r="BN187" s="185">
        <v>327.72936386356503</v>
      </c>
      <c r="BO187" s="185">
        <v>1</v>
      </c>
      <c r="BP187" s="185">
        <v>82788.186829331797</v>
      </c>
      <c r="BQ187" s="185">
        <v>1</v>
      </c>
      <c r="BR187" s="185">
        <v>0.69596000000000002</v>
      </c>
    </row>
    <row r="188" spans="1:70">
      <c r="A188" s="20" t="s">
        <v>1225</v>
      </c>
      <c r="B188" s="185">
        <v>17236893.2329209</v>
      </c>
      <c r="C188" s="185">
        <v>626.57723583796803</v>
      </c>
      <c r="D188" s="185">
        <v>122.583590976701</v>
      </c>
      <c r="E188" s="185">
        <v>560.26337686439001</v>
      </c>
      <c r="F188" s="185">
        <v>2538890.6454807199</v>
      </c>
      <c r="G188" s="185">
        <v>1699798.64659754</v>
      </c>
      <c r="H188" s="185">
        <v>2.4290890628326198E-5</v>
      </c>
      <c r="I188" s="185">
        <v>6.4066005508525405E-5</v>
      </c>
      <c r="J188" s="185">
        <v>0.452884810527584</v>
      </c>
      <c r="K188" s="185">
        <v>11219.515372648901</v>
      </c>
      <c r="L188" s="185">
        <v>3.02925386118211E-3</v>
      </c>
      <c r="M188" s="185">
        <v>187</v>
      </c>
      <c r="N188" s="185">
        <v>2414.0893999999998</v>
      </c>
      <c r="O188" s="22">
        <v>2.8502295699234199E-6</v>
      </c>
      <c r="P188" s="22">
        <v>5.98473400508856E-3</v>
      </c>
      <c r="Q188" s="22">
        <v>1.905E-3</v>
      </c>
      <c r="R188" s="185">
        <v>0.69596000000000002</v>
      </c>
      <c r="S188" s="23">
        <v>4716479.4921875</v>
      </c>
      <c r="T188" s="185">
        <v>297.72296123936098</v>
      </c>
      <c r="U188" s="186">
        <v>552.19483876594302</v>
      </c>
      <c r="V188" s="185">
        <v>0.03</v>
      </c>
      <c r="W188" s="22">
        <v>71782.847556931301</v>
      </c>
      <c r="X188" s="185">
        <v>2.93937295782228E-2</v>
      </c>
      <c r="Y188" s="185">
        <v>5.8327404707964403</v>
      </c>
      <c r="Z188" s="185">
        <v>5.8327404814836799</v>
      </c>
      <c r="AA188" s="185">
        <v>-1.06872386496093E-8</v>
      </c>
      <c r="AB188" s="185">
        <v>9.5112532420647704E-6</v>
      </c>
      <c r="AC188" s="185">
        <v>756.563152024283</v>
      </c>
      <c r="AD188" s="185">
        <v>2175.5698943971502</v>
      </c>
      <c r="AE188" s="185">
        <v>552.19483876594302</v>
      </c>
      <c r="AF188" s="25">
        <v>0</v>
      </c>
      <c r="AG188" s="185">
        <v>9.6199826835191797E-6</v>
      </c>
      <c r="AH188" s="185">
        <v>38.2189869295226</v>
      </c>
      <c r="AI188" s="185">
        <v>0.26118213535816798</v>
      </c>
      <c r="AJ188" s="185">
        <v>21.972645365759799</v>
      </c>
      <c r="AK188" s="185">
        <v>7.5540476227608604</v>
      </c>
      <c r="AL188" s="185">
        <v>1.5871354414155801</v>
      </c>
      <c r="AM188" s="185">
        <v>626.57723583961103</v>
      </c>
      <c r="AN188" s="185">
        <v>-1.6428884919150699E-9</v>
      </c>
      <c r="AO188" s="185">
        <v>1.08729441454416E-7</v>
      </c>
      <c r="AP188" s="185">
        <v>2.5873920324436601</v>
      </c>
      <c r="AQ188" s="185">
        <v>2.8267661157676302E-5</v>
      </c>
      <c r="AR188" s="185">
        <v>4.8643560624867996E-6</v>
      </c>
      <c r="AS188" s="185">
        <v>11.110495123542799</v>
      </c>
      <c r="AT188" s="185">
        <v>8.9894508411696705</v>
      </c>
      <c r="AU188" s="185">
        <v>2.3478839663939799</v>
      </c>
      <c r="AV188" s="185">
        <v>0.239508066049688</v>
      </c>
      <c r="AW188" s="185">
        <v>7.5451857095720299E-3</v>
      </c>
      <c r="AX188" s="185">
        <v>0.23950806093247401</v>
      </c>
      <c r="AY188" s="185">
        <v>5.11721423568368E-9</v>
      </c>
      <c r="AZ188" s="185">
        <v>839091.99888317997</v>
      </c>
      <c r="BA188" s="185">
        <v>1.0925155833837401E-5</v>
      </c>
      <c r="BB188" s="23">
        <v>4678658.3321262598</v>
      </c>
      <c r="BC188" s="23">
        <v>-37821.160061242103</v>
      </c>
      <c r="BD188" s="67">
        <v>-0.80189387283226898</v>
      </c>
      <c r="BE188" s="23">
        <v>2492126.1</v>
      </c>
      <c r="BF188" s="185">
        <v>1.87737624196715</v>
      </c>
      <c r="BG188" s="185">
        <v>1</v>
      </c>
      <c r="BH188" s="185">
        <v>-8.5999999999999993E-2</v>
      </c>
      <c r="BI188" s="185">
        <v>4.5999999999999999E-2</v>
      </c>
      <c r="BJ188" s="185">
        <v>5625</v>
      </c>
      <c r="BK188" s="185">
        <v>1</v>
      </c>
      <c r="BL188" s="185">
        <v>328.85427459860699</v>
      </c>
      <c r="BM188" s="185">
        <v>4.6786583321262603</v>
      </c>
      <c r="BN188" s="185">
        <v>328.85427459860699</v>
      </c>
      <c r="BO188" s="185">
        <v>1</v>
      </c>
      <c r="BP188" s="185">
        <v>83436.791953887499</v>
      </c>
      <c r="BQ188" s="185">
        <v>1</v>
      </c>
      <c r="BR188" s="185">
        <v>0.69596000000000002</v>
      </c>
    </row>
    <row r="189" spans="1:70">
      <c r="A189" s="20" t="s">
        <v>1226</v>
      </c>
      <c r="B189" s="185">
        <v>17236893.2329209</v>
      </c>
      <c r="C189" s="185">
        <v>626.57723583796803</v>
      </c>
      <c r="D189" s="185">
        <v>122.583590976701</v>
      </c>
      <c r="E189" s="185">
        <v>560.26337686439001</v>
      </c>
      <c r="F189" s="185">
        <v>2538890.6454807199</v>
      </c>
      <c r="G189" s="185">
        <v>1699798.64659754</v>
      </c>
      <c r="H189" s="185">
        <v>2.4290890628326198E-5</v>
      </c>
      <c r="I189" s="185">
        <v>6.4066005508525405E-5</v>
      </c>
      <c r="J189" s="185">
        <v>0.452884810527584</v>
      </c>
      <c r="K189" s="185">
        <v>11219.515372648901</v>
      </c>
      <c r="L189" s="185">
        <v>3.02925386118211E-3</v>
      </c>
      <c r="M189" s="185">
        <v>188</v>
      </c>
      <c r="N189" s="185">
        <v>2983.7060000000001</v>
      </c>
      <c r="O189" s="22">
        <v>2.8502295699234199E-6</v>
      </c>
      <c r="P189" s="22">
        <v>5.98473400508856E-3</v>
      </c>
      <c r="Q189" s="22">
        <v>1.905E-3</v>
      </c>
      <c r="R189" s="185">
        <v>0.69596000000000002</v>
      </c>
      <c r="S189" s="23">
        <v>5580558.33984375</v>
      </c>
      <c r="T189" s="185">
        <v>298.28542199983798</v>
      </c>
      <c r="U189" s="186">
        <v>541.89637898541901</v>
      </c>
      <c r="V189" s="185">
        <v>0.03</v>
      </c>
      <c r="W189" s="22">
        <v>88720.373384971303</v>
      </c>
      <c r="X189" s="185">
        <v>2.68977240407712E-2</v>
      </c>
      <c r="Y189" s="185">
        <v>6.0973655573623198</v>
      </c>
      <c r="Z189" s="185">
        <v>6.0973655637760196</v>
      </c>
      <c r="AA189" s="185">
        <v>-6.4136980171269897E-9</v>
      </c>
      <c r="AB189" s="185">
        <v>6.8041134902182196E-6</v>
      </c>
      <c r="AC189" s="185">
        <v>750.16719900555904</v>
      </c>
      <c r="AD189" s="185">
        <v>2572.2083193029998</v>
      </c>
      <c r="AE189" s="185">
        <v>541.89637898541901</v>
      </c>
      <c r="AF189" s="25">
        <v>0</v>
      </c>
      <c r="AG189" s="185">
        <v>6.9078010527555798E-6</v>
      </c>
      <c r="AH189" s="185">
        <v>53.425102897599501</v>
      </c>
      <c r="AI189" s="185">
        <v>0.30879948428766202</v>
      </c>
      <c r="AJ189" s="185">
        <v>18.654386704449202</v>
      </c>
      <c r="AK189" s="185">
        <v>7.5792120787916701</v>
      </c>
      <c r="AL189" s="185">
        <v>1.5871354414155801</v>
      </c>
      <c r="AM189" s="185">
        <v>626.57723580032803</v>
      </c>
      <c r="AN189" s="185">
        <v>3.7639551919710403E-8</v>
      </c>
      <c r="AO189" s="185">
        <v>1.03687562537358E-7</v>
      </c>
      <c r="AP189" s="185">
        <v>2.79129758245048</v>
      </c>
      <c r="AQ189" s="185">
        <v>2.4288576967285199E-5</v>
      </c>
      <c r="AR189" s="185">
        <v>3.50574430764647E-6</v>
      </c>
      <c r="AS189" s="185">
        <v>9.46719650758779</v>
      </c>
      <c r="AT189" s="185">
        <v>8.1891641202211201</v>
      </c>
      <c r="AU189" s="185">
        <v>2.5288096570713101</v>
      </c>
      <c r="AV189" s="185">
        <v>0.26248792537917398</v>
      </c>
      <c r="AW189" s="185">
        <v>5.3976377840146703E-3</v>
      </c>
      <c r="AX189" s="185">
        <v>0.26248792507192797</v>
      </c>
      <c r="AY189" s="185">
        <v>3.07245451303118E-10</v>
      </c>
      <c r="AZ189" s="185">
        <v>839091.99888317997</v>
      </c>
      <c r="BA189" s="185">
        <v>8.7015362030881005E-6</v>
      </c>
      <c r="BB189" s="23">
        <v>5601863.8372603804</v>
      </c>
      <c r="BC189" s="23">
        <v>21305.497416634102</v>
      </c>
      <c r="BD189" s="67">
        <v>0.38178074879207602</v>
      </c>
      <c r="BE189" s="23">
        <v>3028406.4</v>
      </c>
      <c r="BF189" s="185">
        <v>1.84977281690475</v>
      </c>
      <c r="BG189" s="185">
        <v>1</v>
      </c>
      <c r="BH189" s="185">
        <v>-0.114</v>
      </c>
      <c r="BI189" s="185">
        <v>4.5999999999999999E-2</v>
      </c>
      <c r="BJ189" s="185">
        <v>5625</v>
      </c>
      <c r="BK189" s="185">
        <v>1</v>
      </c>
      <c r="BL189" s="185">
        <v>328.29181383813</v>
      </c>
      <c r="BM189" s="185">
        <v>5.60186383726038</v>
      </c>
      <c r="BN189" s="185">
        <v>328.29181383813</v>
      </c>
      <c r="BO189" s="185">
        <v>1</v>
      </c>
      <c r="BP189" s="185">
        <v>83112.169926079005</v>
      </c>
      <c r="BQ189" s="185">
        <v>1</v>
      </c>
      <c r="BR189" s="185">
        <v>0.69596000000000002</v>
      </c>
    </row>
    <row r="190" spans="1:70">
      <c r="A190" s="20" t="s">
        <v>1227</v>
      </c>
      <c r="B190" s="185">
        <v>17236893.2329209</v>
      </c>
      <c r="C190" s="185">
        <v>626.57723583796803</v>
      </c>
      <c r="D190" s="185">
        <v>122.583590976701</v>
      </c>
      <c r="E190" s="185">
        <v>560.26337686439001</v>
      </c>
      <c r="F190" s="185">
        <v>2538890.6454807199</v>
      </c>
      <c r="G190" s="185">
        <v>1699798.64659754</v>
      </c>
      <c r="H190" s="185">
        <v>2.4290890628326198E-5</v>
      </c>
      <c r="I190" s="185">
        <v>6.4066005508525405E-5</v>
      </c>
      <c r="J190" s="185">
        <v>0.452884810527584</v>
      </c>
      <c r="K190" s="185">
        <v>11219.515372648901</v>
      </c>
      <c r="L190" s="185">
        <v>3.02925386118211E-3</v>
      </c>
      <c r="M190" s="185">
        <v>189</v>
      </c>
      <c r="N190" s="185">
        <v>3051.5174999999999</v>
      </c>
      <c r="O190" s="22">
        <v>2.8502295699234199E-6</v>
      </c>
      <c r="P190" s="22">
        <v>5.98473400508856E-3</v>
      </c>
      <c r="Q190" s="22">
        <v>1.905E-3</v>
      </c>
      <c r="R190" s="185">
        <v>0.69596000000000002</v>
      </c>
      <c r="S190" s="23">
        <v>5690958.73046875</v>
      </c>
      <c r="T190" s="185">
        <v>297.72296123936098</v>
      </c>
      <c r="U190" s="186">
        <v>540.63260892440405</v>
      </c>
      <c r="V190" s="185">
        <v>0.03</v>
      </c>
      <c r="W190" s="22">
        <v>90736.745507357002</v>
      </c>
      <c r="X190" s="185">
        <v>2.6652018899410601E-2</v>
      </c>
      <c r="Y190" s="185">
        <v>6.1254069043171304</v>
      </c>
      <c r="Z190" s="185">
        <v>6.1254069065536001</v>
      </c>
      <c r="AA190" s="185">
        <v>-2.2364643470495999E-9</v>
      </c>
      <c r="AB190" s="185">
        <v>6.5650387724955899E-6</v>
      </c>
      <c r="AC190" s="185">
        <v>749.70007426478196</v>
      </c>
      <c r="AD190" s="185">
        <v>2618.6247319272102</v>
      </c>
      <c r="AE190" s="185">
        <v>540.63261042140505</v>
      </c>
      <c r="AF190" s="25">
        <v>1.4970006532166699E-6</v>
      </c>
      <c r="AG190" s="185">
        <v>6.6681128485160097E-6</v>
      </c>
      <c r="AH190" s="185">
        <v>55.370649883255901</v>
      </c>
      <c r="AI190" s="185">
        <v>0.31437188064968102</v>
      </c>
      <c r="AJ190" s="185">
        <v>18.332057974179101</v>
      </c>
      <c r="AK190" s="185">
        <v>7.5956723949669103</v>
      </c>
      <c r="AL190" s="185">
        <v>1.5871354414155801</v>
      </c>
      <c r="AM190" s="185">
        <v>626.57723599291603</v>
      </c>
      <c r="AN190" s="185">
        <v>-1.54947997543786E-7</v>
      </c>
      <c r="AO190" s="185">
        <v>1.03074076020422E-7</v>
      </c>
      <c r="AP190" s="185">
        <v>2.8129098029560899</v>
      </c>
      <c r="AQ190" s="185">
        <v>2.3916781538561799E-5</v>
      </c>
      <c r="AR190" s="185">
        <v>3.3855934622682198E-6</v>
      </c>
      <c r="AS190" s="185">
        <v>9.3077152467681099</v>
      </c>
      <c r="AT190" s="185">
        <v>8.1042182633048601</v>
      </c>
      <c r="AU190" s="185">
        <v>2.5477383366306401</v>
      </c>
      <c r="AV190" s="185">
        <v>0.26517146632544703</v>
      </c>
      <c r="AW190" s="185">
        <v>5.2079821100701499E-3</v>
      </c>
      <c r="AX190" s="185">
        <v>0.26517146592365498</v>
      </c>
      <c r="AY190" s="185">
        <v>4.0179215510249802E-10</v>
      </c>
      <c r="AZ190" s="185">
        <v>839091.99888317997</v>
      </c>
      <c r="BA190" s="185">
        <v>8.5025056663486603E-6</v>
      </c>
      <c r="BB190" s="23">
        <v>5699074.5076450799</v>
      </c>
      <c r="BC190" s="23">
        <v>8115.7771763298697</v>
      </c>
      <c r="BD190" s="67">
        <v>0.142608259182744</v>
      </c>
      <c r="BE190" s="23">
        <v>3028406.4</v>
      </c>
      <c r="BF190" s="185">
        <v>1.8818724288936499</v>
      </c>
      <c r="BG190" s="185">
        <v>1</v>
      </c>
      <c r="BH190" s="185">
        <v>-0.156</v>
      </c>
      <c r="BI190" s="185">
        <v>4.5999999999999999E-2</v>
      </c>
      <c r="BJ190" s="185">
        <v>5625</v>
      </c>
      <c r="BK190" s="185">
        <v>1</v>
      </c>
      <c r="BL190" s="185">
        <v>328.85427459860699</v>
      </c>
      <c r="BM190" s="185">
        <v>5.6990745076450802</v>
      </c>
      <c r="BN190" s="185">
        <v>328.85427459860699</v>
      </c>
      <c r="BO190" s="185">
        <v>1</v>
      </c>
      <c r="BP190" s="185">
        <v>83436.791953887499</v>
      </c>
      <c r="BQ190" s="185">
        <v>1</v>
      </c>
      <c r="BR190" s="185">
        <v>0.69596000000000002</v>
      </c>
    </row>
    <row r="191" spans="1:70">
      <c r="A191" s="20" t="s">
        <v>1228</v>
      </c>
      <c r="B191" s="185">
        <v>17236893.2329209</v>
      </c>
      <c r="C191" s="185">
        <v>626.57723583796803</v>
      </c>
      <c r="D191" s="185">
        <v>122.583590976701</v>
      </c>
      <c r="E191" s="185">
        <v>560.26337686439001</v>
      </c>
      <c r="F191" s="185">
        <v>2538890.6454807199</v>
      </c>
      <c r="G191" s="185">
        <v>1699798.64659754</v>
      </c>
      <c r="H191" s="185">
        <v>2.4290890628326198E-5</v>
      </c>
      <c r="I191" s="185">
        <v>6.4066005508525405E-5</v>
      </c>
      <c r="J191" s="185">
        <v>0.452884810527584</v>
      </c>
      <c r="K191" s="185">
        <v>11219.515372648901</v>
      </c>
      <c r="L191" s="185">
        <v>3.02925386118211E-3</v>
      </c>
      <c r="M191" s="185">
        <v>190</v>
      </c>
      <c r="N191" s="185">
        <v>3607.5718000000002</v>
      </c>
      <c r="O191" s="22">
        <v>2.8502295699234199E-6</v>
      </c>
      <c r="P191" s="22">
        <v>5.98473400508856E-3</v>
      </c>
      <c r="Q191" s="22">
        <v>1.905E-3</v>
      </c>
      <c r="R191" s="185">
        <v>0.69596000000000002</v>
      </c>
      <c r="S191" s="23">
        <v>6458440.91796875</v>
      </c>
      <c r="T191" s="185">
        <v>299.91649569119198</v>
      </c>
      <c r="U191" s="186">
        <v>533.09467146412499</v>
      </c>
      <c r="V191" s="185">
        <v>0.03</v>
      </c>
      <c r="W191" s="22">
        <v>107270.99691092</v>
      </c>
      <c r="X191" s="185">
        <v>2.49258812093941E-2</v>
      </c>
      <c r="Y191" s="185">
        <v>6.33395158653222</v>
      </c>
      <c r="Z191" s="185">
        <v>6.3339516227232</v>
      </c>
      <c r="AA191" s="185">
        <v>-3.6190980878814103E-8</v>
      </c>
      <c r="AB191" s="185">
        <v>5.0224850177624702E-6</v>
      </c>
      <c r="AC191" s="185">
        <v>743.45448910430196</v>
      </c>
      <c r="AD191" s="185">
        <v>2993.8675842437601</v>
      </c>
      <c r="AE191" s="185">
        <v>533.09467289866905</v>
      </c>
      <c r="AF191" s="25">
        <v>1.43454485623806E-6</v>
      </c>
      <c r="AG191" s="185">
        <v>5.1214787246236199E-6</v>
      </c>
      <c r="AH191" s="185">
        <v>72.376614774611696</v>
      </c>
      <c r="AI191" s="185">
        <v>0.35942064221708903</v>
      </c>
      <c r="AJ191" s="185">
        <v>16.097668385348801</v>
      </c>
      <c r="AK191" s="185">
        <v>7.5496133980388596</v>
      </c>
      <c r="AL191" s="185">
        <v>1.5871354414155801</v>
      </c>
      <c r="AM191" s="185">
        <v>626.57723575488603</v>
      </c>
      <c r="AN191" s="185">
        <v>8.3082341006956995E-8</v>
      </c>
      <c r="AO191" s="185">
        <v>9.8993706861151397E-8</v>
      </c>
      <c r="AP191" s="185">
        <v>2.9729312272618502</v>
      </c>
      <c r="AQ191" s="185">
        <v>2.1411378270539399E-5</v>
      </c>
      <c r="AR191" s="185">
        <v>2.6102362157423898E-6</v>
      </c>
      <c r="AS191" s="185">
        <v>8.2044111218165199</v>
      </c>
      <c r="AT191" s="185">
        <v>7.4733597565819503</v>
      </c>
      <c r="AU191" s="185">
        <v>2.6860797632300302</v>
      </c>
      <c r="AV191" s="185">
        <v>0.28685146403181599</v>
      </c>
      <c r="AW191" s="185">
        <v>3.9842890540399897E-3</v>
      </c>
      <c r="AX191" s="185">
        <v>0.286851454259063</v>
      </c>
      <c r="AY191" s="185">
        <v>9.7727532177849208E-9</v>
      </c>
      <c r="AZ191" s="185">
        <v>839091.99888317997</v>
      </c>
      <c r="BA191" s="185">
        <v>7.2021101847888601E-6</v>
      </c>
      <c r="BB191" s="23">
        <v>6461742.39010836</v>
      </c>
      <c r="BC191" s="23">
        <v>3301.47213960811</v>
      </c>
      <c r="BD191" s="67">
        <v>5.1118717064093898E-2</v>
      </c>
      <c r="BE191" s="23">
        <v>3722416.2</v>
      </c>
      <c r="BF191" s="185">
        <v>1.7359000291553499</v>
      </c>
      <c r="BG191" s="185">
        <v>1</v>
      </c>
      <c r="BH191" s="185">
        <v>-7.5999999999999998E-2</v>
      </c>
      <c r="BI191" s="185">
        <v>4.5999999999999999E-2</v>
      </c>
      <c r="BJ191" s="185">
        <v>5625</v>
      </c>
      <c r="BK191" s="185">
        <v>1</v>
      </c>
      <c r="BL191" s="185">
        <v>326.66074014677599</v>
      </c>
      <c r="BM191" s="185">
        <v>6.4617423901083599</v>
      </c>
      <c r="BN191" s="185">
        <v>326.66074014677599</v>
      </c>
      <c r="BO191" s="185">
        <v>1</v>
      </c>
      <c r="BP191" s="185">
        <v>82174.379941497493</v>
      </c>
      <c r="BQ191" s="185">
        <v>1</v>
      </c>
      <c r="BR191" s="185">
        <v>0.69596000000000002</v>
      </c>
    </row>
    <row r="192" spans="1:70">
      <c r="A192" s="20" t="s">
        <v>1229</v>
      </c>
      <c r="B192" s="185">
        <v>17236893.2329209</v>
      </c>
      <c r="C192" s="185">
        <v>626.57723583796803</v>
      </c>
      <c r="D192" s="185">
        <v>122.583590976701</v>
      </c>
      <c r="E192" s="185">
        <v>560.26337686439001</v>
      </c>
      <c r="F192" s="185">
        <v>2538890.6454807199</v>
      </c>
      <c r="G192" s="185">
        <v>1699798.64659754</v>
      </c>
      <c r="H192" s="185">
        <v>2.4290890628326198E-5</v>
      </c>
      <c r="I192" s="185">
        <v>6.4066005508525405E-5</v>
      </c>
      <c r="J192" s="185">
        <v>0.452884810527584</v>
      </c>
      <c r="K192" s="185">
        <v>11219.515372648901</v>
      </c>
      <c r="L192" s="185">
        <v>3.02925386118211E-3</v>
      </c>
      <c r="M192" s="185">
        <v>191</v>
      </c>
      <c r="N192" s="185">
        <v>3648.2586999999999</v>
      </c>
      <c r="O192" s="22">
        <v>2.8502295699234199E-6</v>
      </c>
      <c r="P192" s="22">
        <v>5.98473400508856E-3</v>
      </c>
      <c r="Q192" s="22">
        <v>1.905E-3</v>
      </c>
      <c r="R192" s="185">
        <v>0.69596000000000002</v>
      </c>
      <c r="S192" s="23">
        <v>6580462.40234375</v>
      </c>
      <c r="T192" s="185">
        <v>296.59800912860601</v>
      </c>
      <c r="U192" s="186">
        <v>531.53206594622395</v>
      </c>
      <c r="V192" s="185">
        <v>0.03</v>
      </c>
      <c r="W192" s="22">
        <v>108480.820184351</v>
      </c>
      <c r="X192" s="185">
        <v>2.4816475679600599E-2</v>
      </c>
      <c r="Y192" s="185">
        <v>6.3478981126908902</v>
      </c>
      <c r="Z192" s="185">
        <v>6.3478981428997603</v>
      </c>
      <c r="AA192" s="185">
        <v>-3.0208874512993602E-8</v>
      </c>
      <c r="AB192" s="185">
        <v>4.9327349369830401E-6</v>
      </c>
      <c r="AC192" s="185">
        <v>744.36519528989697</v>
      </c>
      <c r="AD192" s="185">
        <v>3020.9812058765401</v>
      </c>
      <c r="AE192" s="185">
        <v>531.53206594622395</v>
      </c>
      <c r="AF192" s="25">
        <v>0</v>
      </c>
      <c r="AG192" s="185">
        <v>5.03254414697837E-6</v>
      </c>
      <c r="AH192" s="185">
        <v>73.693492147012293</v>
      </c>
      <c r="AI192" s="185">
        <v>0.36267569442827202</v>
      </c>
      <c r="AJ192" s="185">
        <v>15.9613871766568</v>
      </c>
      <c r="AK192" s="185">
        <v>7.6321306002263496</v>
      </c>
      <c r="AL192" s="185">
        <v>1.5871354414155801</v>
      </c>
      <c r="AM192" s="185">
        <v>626.57723576590001</v>
      </c>
      <c r="AN192" s="185">
        <v>7.2068246481649099E-8</v>
      </c>
      <c r="AO192" s="185">
        <v>9.9809209995329101E-8</v>
      </c>
      <c r="AP192" s="185">
        <v>2.9842371503217202</v>
      </c>
      <c r="AQ192" s="185">
        <v>2.1249449559018802E-5</v>
      </c>
      <c r="AR192" s="185">
        <v>2.56617667848685E-6</v>
      </c>
      <c r="AS192" s="185">
        <v>8.1389727209107097</v>
      </c>
      <c r="AT192" s="185">
        <v>7.43331985344033</v>
      </c>
      <c r="AU192" s="185">
        <v>2.6958844397539301</v>
      </c>
      <c r="AV192" s="185">
        <v>0.288352710567783</v>
      </c>
      <c r="AW192" s="185">
        <v>3.9130911782506101E-3</v>
      </c>
      <c r="AX192" s="185">
        <v>0.28835269958340198</v>
      </c>
      <c r="AY192" s="185">
        <v>1.0984381015877201E-8</v>
      </c>
      <c r="AZ192" s="185">
        <v>839091.99888317997</v>
      </c>
      <c r="BA192" s="185">
        <v>7.120563309363E-6</v>
      </c>
      <c r="BB192" s="23">
        <v>6589585.2436905904</v>
      </c>
      <c r="BC192" s="23">
        <v>9122.84134684317</v>
      </c>
      <c r="BD192" s="67">
        <v>0.13863526282885399</v>
      </c>
      <c r="BE192" s="23">
        <v>3753962.1</v>
      </c>
      <c r="BF192" s="185">
        <v>1.75536807995227</v>
      </c>
      <c r="BG192" s="185">
        <v>1</v>
      </c>
      <c r="BH192" s="185">
        <v>-9.7000000000000003E-2</v>
      </c>
      <c r="BI192" s="185">
        <v>4.5999999999999999E-2</v>
      </c>
      <c r="BJ192" s="185">
        <v>5625</v>
      </c>
      <c r="BK192" s="185">
        <v>1</v>
      </c>
      <c r="BL192" s="185">
        <v>329.97922670936202</v>
      </c>
      <c r="BM192" s="185">
        <v>6.58958524369059</v>
      </c>
      <c r="BN192" s="185">
        <v>329.97922670936202</v>
      </c>
      <c r="BO192" s="185">
        <v>1</v>
      </c>
      <c r="BP192" s="185">
        <v>84087.951922959604</v>
      </c>
      <c r="BQ192" s="185">
        <v>1</v>
      </c>
      <c r="BR192" s="185">
        <v>0.69596000000000002</v>
      </c>
    </row>
    <row r="193" spans="1:70">
      <c r="A193" s="20" t="s">
        <v>1230</v>
      </c>
      <c r="B193" s="185">
        <v>17236893.2329209</v>
      </c>
      <c r="C193" s="185">
        <v>626.57723583796803</v>
      </c>
      <c r="D193" s="185">
        <v>122.583590976701</v>
      </c>
      <c r="E193" s="185">
        <v>560.26337686439001</v>
      </c>
      <c r="F193" s="185">
        <v>2538890.6454807199</v>
      </c>
      <c r="G193" s="185">
        <v>1699798.64659754</v>
      </c>
      <c r="H193" s="185">
        <v>2.4290890628326198E-5</v>
      </c>
      <c r="I193" s="185">
        <v>6.4066005508525405E-5</v>
      </c>
      <c r="J193" s="185">
        <v>0.452884810527584</v>
      </c>
      <c r="K193" s="185">
        <v>11219.515372648901</v>
      </c>
      <c r="L193" s="185">
        <v>3.02925386118211E-3</v>
      </c>
      <c r="M193" s="185">
        <v>192</v>
      </c>
      <c r="N193" s="185">
        <v>3661.8209999999999</v>
      </c>
      <c r="O193" s="22">
        <v>2.8502295699234199E-6</v>
      </c>
      <c r="P193" s="22">
        <v>5.98473400508856E-3</v>
      </c>
      <c r="Q193" s="22">
        <v>1.905E-3</v>
      </c>
      <c r="R193" s="185">
        <v>0.69596000000000002</v>
      </c>
      <c r="S193" s="23">
        <v>6556070.21484375</v>
      </c>
      <c r="T193" s="185">
        <v>298.84787197440301</v>
      </c>
      <c r="U193" s="186">
        <v>532.04418410014102</v>
      </c>
      <c r="V193" s="185">
        <v>0.03</v>
      </c>
      <c r="W193" s="22">
        <v>108884.094608828</v>
      </c>
      <c r="X193" s="185">
        <v>2.4780443082083201E-2</v>
      </c>
      <c r="Y193" s="185">
        <v>6.3525115929537899</v>
      </c>
      <c r="Z193" s="185">
        <v>6.35251162124099</v>
      </c>
      <c r="AA193" s="185">
        <v>-2.8287202802346201E-8</v>
      </c>
      <c r="AB193" s="185">
        <v>4.9033833539040099E-6</v>
      </c>
      <c r="AC193" s="185">
        <v>743.37492086809198</v>
      </c>
      <c r="AD193" s="185">
        <v>3030.0094905242099</v>
      </c>
      <c r="AE193" s="185">
        <v>532.04418410014102</v>
      </c>
      <c r="AF193" s="25">
        <v>0</v>
      </c>
      <c r="AG193" s="185">
        <v>5.0026834255610398E-6</v>
      </c>
      <c r="AH193" s="185">
        <v>74.134620343814404</v>
      </c>
      <c r="AI193" s="185">
        <v>0.36375956062304399</v>
      </c>
      <c r="AJ193" s="185">
        <v>15.914097908176499</v>
      </c>
      <c r="AK193" s="185">
        <v>7.5762043393476102</v>
      </c>
      <c r="AL193" s="185">
        <v>1.5871354414155801</v>
      </c>
      <c r="AM193" s="185">
        <v>626.57723567066796</v>
      </c>
      <c r="AN193" s="185">
        <v>1.6729984508856401E-7</v>
      </c>
      <c r="AO193" s="185">
        <v>9.9300071657024004E-8</v>
      </c>
      <c r="AP193" s="185">
        <v>2.9874751695952102</v>
      </c>
      <c r="AQ193" s="185">
        <v>2.12034114599227E-5</v>
      </c>
      <c r="AR193" s="185">
        <v>2.5509917486090302E-6</v>
      </c>
      <c r="AS193" s="185">
        <v>8.1149912950491405</v>
      </c>
      <c r="AT193" s="185">
        <v>7.4185656413358396</v>
      </c>
      <c r="AU193" s="185">
        <v>2.6985741781455399</v>
      </c>
      <c r="AV193" s="185">
        <v>0.28890099144967901</v>
      </c>
      <c r="AW193" s="185">
        <v>3.88980684972261E-3</v>
      </c>
      <c r="AX193" s="185">
        <v>0.288900980112203</v>
      </c>
      <c r="AY193" s="185">
        <v>1.13374764021401E-8</v>
      </c>
      <c r="AZ193" s="185">
        <v>839091.99888317997</v>
      </c>
      <c r="BA193" s="185">
        <v>7.0974352107487598E-6</v>
      </c>
      <c r="BB193" s="23">
        <v>6577334.6594031397</v>
      </c>
      <c r="BC193" s="23">
        <v>21264.444559392501</v>
      </c>
      <c r="BD193" s="67">
        <v>0.32434741945330597</v>
      </c>
      <c r="BE193" s="23">
        <v>3659324.4</v>
      </c>
      <c r="BF193" s="185">
        <v>1.7974177581531601</v>
      </c>
      <c r="BG193" s="185">
        <v>1</v>
      </c>
      <c r="BH193" s="185">
        <v>-0.13800000000000001</v>
      </c>
      <c r="BI193" s="185">
        <v>4.5999999999999999E-2</v>
      </c>
      <c r="BJ193" s="185">
        <v>5625</v>
      </c>
      <c r="BK193" s="185">
        <v>1</v>
      </c>
      <c r="BL193" s="185">
        <v>327.72936386356503</v>
      </c>
      <c r="BM193" s="185">
        <v>6.5773346594031397</v>
      </c>
      <c r="BN193" s="185">
        <v>327.72936386356503</v>
      </c>
      <c r="BO193" s="185">
        <v>1</v>
      </c>
      <c r="BP193" s="185">
        <v>82788.186829331797</v>
      </c>
      <c r="BQ193" s="185">
        <v>1</v>
      </c>
      <c r="BR193" s="185">
        <v>0.69596000000000002</v>
      </c>
    </row>
    <row r="194" spans="1:70">
      <c r="A194" s="20" t="s">
        <v>3276</v>
      </c>
      <c r="B194" s="185">
        <v>18271106.826896202</v>
      </c>
      <c r="C194" s="185">
        <v>631.29983468618298</v>
      </c>
      <c r="D194" s="185">
        <v>138.52318499804201</v>
      </c>
      <c r="E194" s="185">
        <v>536.33561616438203</v>
      </c>
      <c r="F194" s="185">
        <v>2495937.2378505501</v>
      </c>
      <c r="G194" s="185">
        <v>1744945.8746917399</v>
      </c>
      <c r="H194" s="185">
        <v>2.53000428176681E-5</v>
      </c>
      <c r="I194" s="185">
        <v>6.1314866074765306E-5</v>
      </c>
      <c r="J194" s="185">
        <v>0.443124715589372</v>
      </c>
      <c r="K194" s="185">
        <v>14125.954358631299</v>
      </c>
      <c r="L194" s="185">
        <v>2.2091942860543502E-3</v>
      </c>
      <c r="M194" s="185">
        <v>193</v>
      </c>
      <c r="N194" s="185">
        <v>2739.5846000000001</v>
      </c>
      <c r="O194" s="22">
        <v>7.0553949389535604E-6</v>
      </c>
      <c r="P194" s="22">
        <v>9.4159815013393298E-3</v>
      </c>
      <c r="Q194" s="22">
        <v>2.9972000000000002E-3</v>
      </c>
      <c r="R194" s="185">
        <v>0.150114</v>
      </c>
      <c r="S194" s="23">
        <v>1151168.84765625</v>
      </c>
      <c r="T194" s="185">
        <v>612.68304621214202</v>
      </c>
      <c r="U194" s="186">
        <v>618.64243855207201</v>
      </c>
      <c r="V194" s="185">
        <v>0.03</v>
      </c>
      <c r="W194" s="22">
        <v>133916.674515894</v>
      </c>
      <c r="X194" s="185">
        <v>2.3587060909025698E-2</v>
      </c>
      <c r="Y194" s="185">
        <v>6.5112307388258204</v>
      </c>
      <c r="Z194" s="185">
        <v>6.5112307565456202</v>
      </c>
      <c r="AA194" s="185">
        <v>-1.7719809619620699E-8</v>
      </c>
      <c r="AB194" s="185">
        <v>6.4253756212537998E-6</v>
      </c>
      <c r="AC194" s="185">
        <v>648.62974004930004</v>
      </c>
      <c r="AD194" s="185">
        <v>3635.77150244014</v>
      </c>
      <c r="AE194" s="185">
        <v>618.64243903836996</v>
      </c>
      <c r="AF194" s="25">
        <v>4.8629738103045405E-7</v>
      </c>
      <c r="AG194" s="185">
        <v>6.4566217237366098E-6</v>
      </c>
      <c r="AH194" s="185">
        <v>41.258804146735898</v>
      </c>
      <c r="AI194" s="185">
        <v>0.27735755430529702</v>
      </c>
      <c r="AJ194" s="185">
        <v>15.664487698650399</v>
      </c>
      <c r="AK194" s="185">
        <v>0.96350317887648695</v>
      </c>
      <c r="AL194" s="185">
        <v>1.9545987150045101</v>
      </c>
      <c r="AM194" s="185">
        <v>631.29983470218895</v>
      </c>
      <c r="AN194" s="185">
        <v>-1.6005856195988599E-8</v>
      </c>
      <c r="AO194" s="185">
        <v>3.1246102482804101E-8</v>
      </c>
      <c r="AP194" s="185">
        <v>2.2656188101041899</v>
      </c>
      <c r="AQ194" s="185">
        <v>2.4563706858024501E-5</v>
      </c>
      <c r="AR194" s="185">
        <v>3.2439339131097099E-6</v>
      </c>
      <c r="AS194" s="185">
        <v>7.8701471220361698</v>
      </c>
      <c r="AT194" s="185">
        <v>7.2653837814356503</v>
      </c>
      <c r="AU194" s="185">
        <v>2.0151090767083599</v>
      </c>
      <c r="AV194" s="185">
        <v>0.25050973339582999</v>
      </c>
      <c r="AW194" s="185">
        <v>5.6903963802360201E-3</v>
      </c>
      <c r="AX194" s="185">
        <v>0.25050972202861999</v>
      </c>
      <c r="AY194" s="185">
        <v>1.13672096735407E-8</v>
      </c>
      <c r="AZ194" s="185">
        <v>750991.36315881298</v>
      </c>
      <c r="BA194" s="185">
        <v>1.08419416136887E-5</v>
      </c>
      <c r="BB194" s="23">
        <v>1160807.9371140201</v>
      </c>
      <c r="BC194" s="23">
        <v>9639.0894577694107</v>
      </c>
      <c r="BD194" s="67">
        <v>0.83733063810702901</v>
      </c>
      <c r="BE194" s="23">
        <v>1722406.14</v>
      </c>
      <c r="BF194" s="185">
        <v>0.67394554057617295</v>
      </c>
      <c r="BG194" s="185">
        <v>1</v>
      </c>
      <c r="BH194" s="185">
        <v>-5.7000000000000002E-2</v>
      </c>
      <c r="BI194" s="185">
        <v>4.5999999999999999E-2</v>
      </c>
      <c r="BJ194" s="185">
        <v>5625</v>
      </c>
      <c r="BK194" s="185">
        <v>1</v>
      </c>
      <c r="BL194" s="185">
        <v>18.616788474041002</v>
      </c>
      <c r="BM194" s="185">
        <v>1.1608079371140201</v>
      </c>
      <c r="BN194" s="185">
        <v>18.616788474041002</v>
      </c>
      <c r="BO194" s="185">
        <v>1</v>
      </c>
      <c r="BP194" s="185">
        <v>457.241735163908</v>
      </c>
      <c r="BQ194" s="185">
        <v>1</v>
      </c>
      <c r="BR194" s="185">
        <v>0.150114</v>
      </c>
    </row>
    <row r="195" spans="1:70">
      <c r="A195" s="20" t="s">
        <v>3277</v>
      </c>
      <c r="B195" s="185">
        <v>18271106.826896202</v>
      </c>
      <c r="C195" s="185">
        <v>631.29983468618298</v>
      </c>
      <c r="D195" s="185">
        <v>138.52318499804201</v>
      </c>
      <c r="E195" s="185">
        <v>536.33561616438203</v>
      </c>
      <c r="F195" s="185">
        <v>2495937.2378505501</v>
      </c>
      <c r="G195" s="185">
        <v>1744945.8746917399</v>
      </c>
      <c r="H195" s="185">
        <v>2.53000428176681E-5</v>
      </c>
      <c r="I195" s="185">
        <v>6.1314866074765306E-5</v>
      </c>
      <c r="J195" s="185">
        <v>0.443124715589372</v>
      </c>
      <c r="K195" s="185">
        <v>14125.954358631299</v>
      </c>
      <c r="L195" s="185">
        <v>2.2091942860543502E-3</v>
      </c>
      <c r="M195" s="185">
        <v>194</v>
      </c>
      <c r="N195" s="185">
        <v>2753.1469000000002</v>
      </c>
      <c r="O195" s="22">
        <v>7.0553949389535604E-6</v>
      </c>
      <c r="P195" s="22">
        <v>9.4159815013393298E-3</v>
      </c>
      <c r="Q195" s="22">
        <v>2.9972000000000002E-3</v>
      </c>
      <c r="R195" s="185">
        <v>0.150114</v>
      </c>
      <c r="S195" s="23">
        <v>1154111.62109375</v>
      </c>
      <c r="T195" s="185">
        <v>612.68304621214202</v>
      </c>
      <c r="U195" s="186">
        <v>618.62824109858195</v>
      </c>
      <c r="V195" s="185">
        <v>0.03</v>
      </c>
      <c r="W195" s="22">
        <v>134579.628350132</v>
      </c>
      <c r="X195" s="185">
        <v>2.3542434183711498E-2</v>
      </c>
      <c r="Y195" s="185">
        <v>6.51739911825611</v>
      </c>
      <c r="Z195" s="185">
        <v>6.5173991374830198</v>
      </c>
      <c r="AA195" s="185">
        <v>-1.9226911618375201E-8</v>
      </c>
      <c r="AB195" s="185">
        <v>6.3742875031969701E-6</v>
      </c>
      <c r="AC195" s="185">
        <v>648.58215201655298</v>
      </c>
      <c r="AD195" s="185">
        <v>3650.3122675647301</v>
      </c>
      <c r="AE195" s="185">
        <v>618.62824158440299</v>
      </c>
      <c r="AF195" s="25">
        <v>4.85821374240913E-7</v>
      </c>
      <c r="AG195" s="185">
        <v>6.4053696486597003E-6</v>
      </c>
      <c r="AH195" s="185">
        <v>41.589481835195201</v>
      </c>
      <c r="AI195" s="185">
        <v>0.27846680747205299</v>
      </c>
      <c r="AJ195" s="185">
        <v>15.6022950799341</v>
      </c>
      <c r="AK195" s="185">
        <v>0.96211835669943002</v>
      </c>
      <c r="AL195" s="185">
        <v>1.9545987150045101</v>
      </c>
      <c r="AM195" s="185">
        <v>631.29983468052603</v>
      </c>
      <c r="AN195" s="185">
        <v>5.6570570450276103E-9</v>
      </c>
      <c r="AO195" s="185">
        <v>3.1082145462724302E-8</v>
      </c>
      <c r="AP195" s="185">
        <v>2.2688057548090699</v>
      </c>
      <c r="AQ195" s="185">
        <v>2.44947470592796E-5</v>
      </c>
      <c r="AR195" s="185">
        <v>3.2182258970612102E-6</v>
      </c>
      <c r="AS195" s="185">
        <v>7.8390027170939804</v>
      </c>
      <c r="AT195" s="185">
        <v>7.2455581090942296</v>
      </c>
      <c r="AU195" s="185">
        <v>2.0176474349927198</v>
      </c>
      <c r="AV195" s="185">
        <v>0.251158319816355</v>
      </c>
      <c r="AW195" s="185">
        <v>5.6451520771477999E-3</v>
      </c>
      <c r="AX195" s="185">
        <v>0.25115830783988702</v>
      </c>
      <c r="AY195" s="185">
        <v>1.19764674844092E-8</v>
      </c>
      <c r="AZ195" s="185">
        <v>750991.36315881298</v>
      </c>
      <c r="BA195" s="185">
        <v>1.0796317405031E-5</v>
      </c>
      <c r="BB195" s="23">
        <v>1159596.57730336</v>
      </c>
      <c r="BC195" s="23">
        <v>5484.9562096116097</v>
      </c>
      <c r="BD195" s="67">
        <v>0.47525352915288399</v>
      </c>
      <c r="BE195" s="23">
        <v>1747642.86</v>
      </c>
      <c r="BF195" s="185">
        <v>0.66352033578723402</v>
      </c>
      <c r="BG195" s="185">
        <v>1</v>
      </c>
      <c r="BH195" s="185">
        <v>-5.5E-2</v>
      </c>
      <c r="BI195" s="185">
        <v>4.5999999999999999E-2</v>
      </c>
      <c r="BJ195" s="185">
        <v>5625</v>
      </c>
      <c r="BK195" s="185">
        <v>1</v>
      </c>
      <c r="BL195" s="185">
        <v>18.616788474041002</v>
      </c>
      <c r="BM195" s="185">
        <v>1.1595965773033601</v>
      </c>
      <c r="BN195" s="185">
        <v>18.616788474041002</v>
      </c>
      <c r="BO195" s="185">
        <v>1</v>
      </c>
      <c r="BP195" s="185">
        <v>457.241735163908</v>
      </c>
      <c r="BQ195" s="185">
        <v>1</v>
      </c>
      <c r="BR195" s="185">
        <v>0.150114</v>
      </c>
    </row>
    <row r="196" spans="1:70">
      <c r="A196" s="20" t="s">
        <v>3278</v>
      </c>
      <c r="B196" s="185">
        <v>18960582.556212999</v>
      </c>
      <c r="C196" s="185">
        <v>634.44823391832597</v>
      </c>
      <c r="D196" s="185">
        <v>149.14958101226799</v>
      </c>
      <c r="E196" s="185">
        <v>520.38377569771103</v>
      </c>
      <c r="F196" s="185">
        <v>2467301.6327637699</v>
      </c>
      <c r="G196" s="185">
        <v>1775044.0267545299</v>
      </c>
      <c r="H196" s="185">
        <v>2.5972810943896E-5</v>
      </c>
      <c r="I196" s="185">
        <v>5.9480773118925399E-5</v>
      </c>
      <c r="J196" s="185">
        <v>0.43661798563056398</v>
      </c>
      <c r="K196" s="185">
        <v>16063.580349286</v>
      </c>
      <c r="L196" s="185">
        <v>1.6624879026359001E-3</v>
      </c>
      <c r="M196" s="185">
        <v>195</v>
      </c>
      <c r="N196" s="185">
        <v>1844.4728</v>
      </c>
      <c r="O196" s="22">
        <v>2.8502295699234199E-6</v>
      </c>
      <c r="P196" s="22">
        <v>5.98473400508856E-3</v>
      </c>
      <c r="Q196" s="22">
        <v>1.905E-3</v>
      </c>
      <c r="R196" s="185">
        <v>0.15240000000000001</v>
      </c>
      <c r="S196" s="23">
        <v>2584217.42578125</v>
      </c>
      <c r="T196" s="185">
        <v>558.46565244536998</v>
      </c>
      <c r="U196" s="186">
        <v>586.37594725565202</v>
      </c>
      <c r="V196" s="185">
        <v>0.03</v>
      </c>
      <c r="W196" s="22">
        <v>59073.218113266499</v>
      </c>
      <c r="X196" s="185">
        <v>2.8903890083005299E-2</v>
      </c>
      <c r="Y196" s="185">
        <v>5.8819570842325399</v>
      </c>
      <c r="Z196" s="185">
        <v>5.8819570995297799</v>
      </c>
      <c r="AA196" s="185">
        <v>-1.5297239919220799E-8</v>
      </c>
      <c r="AB196" s="185">
        <v>8.4460309260993805E-6</v>
      </c>
      <c r="AC196" s="185">
        <v>718.69196718017201</v>
      </c>
      <c r="AD196" s="185">
        <v>1775.39008344588</v>
      </c>
      <c r="AE196" s="185">
        <v>586.37594725565202</v>
      </c>
      <c r="AF196" s="25">
        <v>0</v>
      </c>
      <c r="AG196" s="185">
        <v>8.5579308648438396E-6</v>
      </c>
      <c r="AH196" s="185">
        <v>23.620390460545199</v>
      </c>
      <c r="AI196" s="185">
        <v>0.21305006072789601</v>
      </c>
      <c r="AJ196" s="185">
        <v>15.951354952503101</v>
      </c>
      <c r="AK196" s="185">
        <v>4.2708923875409903</v>
      </c>
      <c r="AL196" s="185">
        <v>2.1883527698787102</v>
      </c>
      <c r="AM196" s="185">
        <v>634.44823394892103</v>
      </c>
      <c r="AN196" s="185">
        <v>-3.0594605959777301E-8</v>
      </c>
      <c r="AO196" s="185">
        <v>1.1189993874445899E-7</v>
      </c>
      <c r="AP196" s="185">
        <v>1.79284786197819</v>
      </c>
      <c r="AQ196" s="185">
        <v>2.80335385384205E-5</v>
      </c>
      <c r="AR196" s="185">
        <v>4.3349154017941502E-6</v>
      </c>
      <c r="AS196" s="185">
        <v>8.0799641122542205</v>
      </c>
      <c r="AT196" s="185">
        <v>7.3969371548522203</v>
      </c>
      <c r="AU196" s="185">
        <v>1.5759179100417</v>
      </c>
      <c r="AV196" s="185">
        <v>0.21692995193648801</v>
      </c>
      <c r="AW196" s="185">
        <v>8.3295048522171993E-3</v>
      </c>
      <c r="AX196" s="185">
        <v>0.216929949601712</v>
      </c>
      <c r="AY196" s="185">
        <v>2.3347760114145201E-9</v>
      </c>
      <c r="AZ196" s="185">
        <v>692257.60600924003</v>
      </c>
      <c r="BA196" s="185">
        <v>1.56363175777162E-5</v>
      </c>
      <c r="BB196" s="23">
        <v>2578023.3721013102</v>
      </c>
      <c r="BC196" s="23">
        <v>-6194.0536799384299</v>
      </c>
      <c r="BD196" s="67">
        <v>-0.23968779167510901</v>
      </c>
      <c r="BE196" s="23">
        <v>2555217.9</v>
      </c>
      <c r="BF196" s="185">
        <v>1.00892505962067</v>
      </c>
      <c r="BG196" s="185">
        <v>1</v>
      </c>
      <c r="BH196" s="185">
        <v>-0.10299999999999999</v>
      </c>
      <c r="BI196" s="185">
        <v>4.5999999999999999E-2</v>
      </c>
      <c r="BJ196" s="185">
        <v>5625</v>
      </c>
      <c r="BK196" s="185">
        <v>1</v>
      </c>
      <c r="BL196" s="185">
        <v>75.982581472955999</v>
      </c>
      <c r="BM196" s="185">
        <v>2.5780233721013102</v>
      </c>
      <c r="BN196" s="185">
        <v>75.982581472955999</v>
      </c>
      <c r="BO196" s="185">
        <v>1</v>
      </c>
      <c r="BP196" s="185">
        <v>1294.7461694579199</v>
      </c>
      <c r="BQ196" s="185">
        <v>1</v>
      </c>
      <c r="BR196" s="185">
        <v>0.15240000000000001</v>
      </c>
    </row>
    <row r="197" spans="1:70">
      <c r="A197" s="20" t="s">
        <v>3279</v>
      </c>
      <c r="B197" s="185">
        <v>18960582.556212999</v>
      </c>
      <c r="C197" s="185">
        <v>634.44823391832597</v>
      </c>
      <c r="D197" s="185">
        <v>149.14958101226799</v>
      </c>
      <c r="E197" s="185">
        <v>520.38377569771103</v>
      </c>
      <c r="F197" s="185">
        <v>2467301.6327637699</v>
      </c>
      <c r="G197" s="185">
        <v>1775044.0267545299</v>
      </c>
      <c r="H197" s="185">
        <v>2.5972810943896E-5</v>
      </c>
      <c r="I197" s="185">
        <v>5.9480773118925399E-5</v>
      </c>
      <c r="J197" s="185">
        <v>0.43661798563056398</v>
      </c>
      <c r="K197" s="185">
        <v>16063.580349286</v>
      </c>
      <c r="L197" s="185">
        <v>1.6624879026359001E-3</v>
      </c>
      <c r="M197" s="185">
        <v>196</v>
      </c>
      <c r="N197" s="185">
        <v>1858.0351000000001</v>
      </c>
      <c r="O197" s="22">
        <v>2.8502295699234199E-6</v>
      </c>
      <c r="P197" s="22">
        <v>5.98473400508856E-3</v>
      </c>
      <c r="Q197" s="22">
        <v>1.905E-3</v>
      </c>
      <c r="R197" s="185">
        <v>0.15240000000000001</v>
      </c>
      <c r="S197" s="23">
        <v>2654687.98828125</v>
      </c>
      <c r="T197" s="185">
        <v>556.26295808654595</v>
      </c>
      <c r="U197" s="186">
        <v>584.72507505976898</v>
      </c>
      <c r="V197" s="185">
        <v>0.03</v>
      </c>
      <c r="W197" s="22">
        <v>59507.580011158199</v>
      </c>
      <c r="X197" s="185">
        <v>2.8815898793205799E-2</v>
      </c>
      <c r="Y197" s="185">
        <v>5.8909307153231403</v>
      </c>
      <c r="Z197" s="185">
        <v>5.8909307249756404</v>
      </c>
      <c r="AA197" s="185">
        <v>-9.6524965798039408E-9</v>
      </c>
      <c r="AB197" s="185">
        <v>8.3485965985073606E-6</v>
      </c>
      <c r="AC197" s="185">
        <v>721.071724390702</v>
      </c>
      <c r="AD197" s="185">
        <v>1785.7200920917101</v>
      </c>
      <c r="AE197" s="185">
        <v>584.72507505976898</v>
      </c>
      <c r="AF197" s="25">
        <v>0</v>
      </c>
      <c r="AG197" s="185">
        <v>8.4620804080939503E-6</v>
      </c>
      <c r="AH197" s="185">
        <v>23.896057973621101</v>
      </c>
      <c r="AI197" s="185">
        <v>0.214289680679498</v>
      </c>
      <c r="AJ197" s="185">
        <v>15.8644692972483</v>
      </c>
      <c r="AK197" s="185">
        <v>4.3988821818343302</v>
      </c>
      <c r="AL197" s="185">
        <v>2.1883527698787102</v>
      </c>
      <c r="AM197" s="185">
        <v>634.44823392881597</v>
      </c>
      <c r="AN197" s="185">
        <v>-1.04899982034112E-8</v>
      </c>
      <c r="AO197" s="185">
        <v>1.1348380958658599E-7</v>
      </c>
      <c r="AP197" s="185">
        <v>1.79724778549747</v>
      </c>
      <c r="AQ197" s="185">
        <v>2.78964462100471E-5</v>
      </c>
      <c r="AR197" s="185">
        <v>4.28778210884027E-6</v>
      </c>
      <c r="AS197" s="185">
        <v>8.0386127687847093</v>
      </c>
      <c r="AT197" s="185">
        <v>7.3712826355400001</v>
      </c>
      <c r="AU197" s="185">
        <v>1.57958980216819</v>
      </c>
      <c r="AV197" s="185">
        <v>0.21765798332927899</v>
      </c>
      <c r="AW197" s="185">
        <v>8.2334147820349608E-3</v>
      </c>
      <c r="AX197" s="185">
        <v>0.21765797842260901</v>
      </c>
      <c r="AY197" s="185">
        <v>4.9066700702482502E-9</v>
      </c>
      <c r="AZ197" s="185">
        <v>692257.60600924003</v>
      </c>
      <c r="BA197" s="185">
        <v>1.5521758566154199E-5</v>
      </c>
      <c r="BB197" s="23">
        <v>2633810.1469452698</v>
      </c>
      <c r="BC197" s="23">
        <v>-20877.841335979301</v>
      </c>
      <c r="BD197" s="67">
        <v>-0.78645179501853402</v>
      </c>
      <c r="BE197" s="23">
        <v>2744493.3</v>
      </c>
      <c r="BF197" s="185">
        <v>0.95967082409903204</v>
      </c>
      <c r="BG197" s="185">
        <v>1</v>
      </c>
      <c r="BH197" s="185">
        <v>-7.6999999999999999E-2</v>
      </c>
      <c r="BI197" s="185">
        <v>4.5999999999999999E-2</v>
      </c>
      <c r="BJ197" s="185">
        <v>5625</v>
      </c>
      <c r="BK197" s="185">
        <v>1</v>
      </c>
      <c r="BL197" s="185">
        <v>78.185275831780004</v>
      </c>
      <c r="BM197" s="185">
        <v>2.6338101469452702</v>
      </c>
      <c r="BN197" s="185">
        <v>78.185275831780004</v>
      </c>
      <c r="BO197" s="185">
        <v>1</v>
      </c>
      <c r="BP197" s="185">
        <v>1458.11529034912</v>
      </c>
      <c r="BQ197" s="185">
        <v>1</v>
      </c>
      <c r="BR197" s="185">
        <v>0.15240000000000001</v>
      </c>
    </row>
    <row r="198" spans="1:70">
      <c r="A198" s="20" t="s">
        <v>3280</v>
      </c>
      <c r="B198" s="185">
        <v>18960582.556212999</v>
      </c>
      <c r="C198" s="185">
        <v>634.44823391832597</v>
      </c>
      <c r="D198" s="185">
        <v>149.14958101226799</v>
      </c>
      <c r="E198" s="185">
        <v>520.38377569771103</v>
      </c>
      <c r="F198" s="185">
        <v>2467301.6327637699</v>
      </c>
      <c r="G198" s="185">
        <v>1775044.0267545299</v>
      </c>
      <c r="H198" s="185">
        <v>2.5972810943896E-5</v>
      </c>
      <c r="I198" s="185">
        <v>5.9480773118925399E-5</v>
      </c>
      <c r="J198" s="185">
        <v>0.43661798563056398</v>
      </c>
      <c r="K198" s="185">
        <v>16063.580349286</v>
      </c>
      <c r="L198" s="185">
        <v>1.6624879026359001E-3</v>
      </c>
      <c r="M198" s="185">
        <v>197</v>
      </c>
      <c r="N198" s="185">
        <v>1871.5974000000001</v>
      </c>
      <c r="O198" s="22">
        <v>2.8502295699234199E-6</v>
      </c>
      <c r="P198" s="22">
        <v>5.98473400508856E-3</v>
      </c>
      <c r="Q198" s="22">
        <v>1.905E-3</v>
      </c>
      <c r="R198" s="185">
        <v>0.15240000000000001</v>
      </c>
      <c r="S198" s="23">
        <v>3157560.29296875</v>
      </c>
      <c r="T198" s="185">
        <v>538.50245457174299</v>
      </c>
      <c r="U198" s="186">
        <v>572.110777943789</v>
      </c>
      <c r="V198" s="185">
        <v>0.03</v>
      </c>
      <c r="W198" s="22">
        <v>59941.941909049798</v>
      </c>
      <c r="X198" s="185">
        <v>2.8728955433497301E-2</v>
      </c>
      <c r="Y198" s="185">
        <v>5.8998379376894601</v>
      </c>
      <c r="Z198" s="185">
        <v>5.8998379765319902</v>
      </c>
      <c r="AA198" s="185">
        <v>-3.8842527416704797E-8</v>
      </c>
      <c r="AB198" s="185">
        <v>8.2529416135113194E-6</v>
      </c>
      <c r="AC198" s="185">
        <v>742.63182352334502</v>
      </c>
      <c r="AD198" s="185">
        <v>1796.0388933148599</v>
      </c>
      <c r="AE198" s="185">
        <v>572.110777943789</v>
      </c>
      <c r="AF198" s="25">
        <v>0</v>
      </c>
      <c r="AG198" s="185">
        <v>8.3881602138876905E-6</v>
      </c>
      <c r="AH198" s="185">
        <v>24.173023106052099</v>
      </c>
      <c r="AI198" s="185">
        <v>0.215527955719856</v>
      </c>
      <c r="AJ198" s="185">
        <v>15.816757992124501</v>
      </c>
      <c r="AK198" s="185">
        <v>5.4988144008337398</v>
      </c>
      <c r="AL198" s="185">
        <v>2.1883527698787102</v>
      </c>
      <c r="AM198" s="185">
        <v>634.44823391253794</v>
      </c>
      <c r="AN198" s="185">
        <v>5.7881379689206402E-9</v>
      </c>
      <c r="AO198" s="185">
        <v>1.3521860037637601E-7</v>
      </c>
      <c r="AP198" s="185">
        <v>1.80618173777312</v>
      </c>
      <c r="AQ198" s="185">
        <v>2.7621159244891201E-5</v>
      </c>
      <c r="AR198" s="185">
        <v>4.26168940713203E-6</v>
      </c>
      <c r="AS198" s="185">
        <v>8.0358634398289599</v>
      </c>
      <c r="AT198" s="185">
        <v>7.3695722662894596</v>
      </c>
      <c r="AU198" s="185">
        <v>1.58834884508311</v>
      </c>
      <c r="AV198" s="185">
        <v>0.217832892690006</v>
      </c>
      <c r="AW198" s="185">
        <v>8.1390795056625696E-3</v>
      </c>
      <c r="AX198" s="185">
        <v>0.21783289008448201</v>
      </c>
      <c r="AY198" s="185">
        <v>2.6055239077393801E-9</v>
      </c>
      <c r="AZ198" s="185">
        <v>692257.60600924003</v>
      </c>
      <c r="BA198" s="185">
        <v>1.52925692178384E-5</v>
      </c>
      <c r="BB198" s="23">
        <v>3185278.9049469298</v>
      </c>
      <c r="BC198" s="23">
        <v>27718.6119781751</v>
      </c>
      <c r="BD198" s="67">
        <v>0.87784901653022696</v>
      </c>
      <c r="BE198" s="23">
        <v>3186135.9</v>
      </c>
      <c r="BF198" s="185">
        <v>0.99973102369767897</v>
      </c>
      <c r="BG198" s="185">
        <v>1</v>
      </c>
      <c r="BH198" s="185">
        <v>-0.1</v>
      </c>
      <c r="BI198" s="185">
        <v>4.5999999999999999E-2</v>
      </c>
      <c r="BJ198" s="185">
        <v>5625</v>
      </c>
      <c r="BK198" s="185">
        <v>1</v>
      </c>
      <c r="BL198" s="185">
        <v>95.945779346582995</v>
      </c>
      <c r="BM198" s="185">
        <v>3.1852789049469199</v>
      </c>
      <c r="BN198" s="185">
        <v>95.945779346582995</v>
      </c>
      <c r="BO198" s="185">
        <v>1</v>
      </c>
      <c r="BP198" s="185">
        <v>3129.9302266965501</v>
      </c>
      <c r="BQ198" s="185">
        <v>1</v>
      </c>
      <c r="BR198" s="185">
        <v>0.15240000000000001</v>
      </c>
    </row>
    <row r="199" spans="1:70">
      <c r="A199" s="20" t="s">
        <v>3281</v>
      </c>
      <c r="B199" s="185">
        <v>18960582.556212999</v>
      </c>
      <c r="C199" s="185">
        <v>634.44823391832597</v>
      </c>
      <c r="D199" s="185">
        <v>149.14958101226799</v>
      </c>
      <c r="E199" s="185">
        <v>520.38377569771103</v>
      </c>
      <c r="F199" s="185">
        <v>2467301.6327637699</v>
      </c>
      <c r="G199" s="185">
        <v>1775044.0267545299</v>
      </c>
      <c r="H199" s="185">
        <v>2.5972810943896E-5</v>
      </c>
      <c r="I199" s="185">
        <v>5.9480773118925399E-5</v>
      </c>
      <c r="J199" s="185">
        <v>0.43661798563056398</v>
      </c>
      <c r="K199" s="185">
        <v>16063.580349286</v>
      </c>
      <c r="L199" s="185">
        <v>1.6624879026359001E-3</v>
      </c>
      <c r="M199" s="185">
        <v>198</v>
      </c>
      <c r="N199" s="185">
        <v>1885.1596999999999</v>
      </c>
      <c r="O199" s="22">
        <v>2.8502295699234199E-6</v>
      </c>
      <c r="P199" s="22">
        <v>5.98473400508856E-3</v>
      </c>
      <c r="Q199" s="22">
        <v>1.905E-3</v>
      </c>
      <c r="R199" s="185">
        <v>0.15240000000000001</v>
      </c>
      <c r="S199" s="23">
        <v>3199926.7578125</v>
      </c>
      <c r="T199" s="185">
        <v>537.34621978095004</v>
      </c>
      <c r="U199" s="186">
        <v>571.16045110159996</v>
      </c>
      <c r="V199" s="185">
        <v>0.03</v>
      </c>
      <c r="W199" s="22">
        <v>60376.303806941498</v>
      </c>
      <c r="X199" s="185">
        <v>2.8643038996504201E-2</v>
      </c>
      <c r="Y199" s="185">
        <v>5.9086797632693697</v>
      </c>
      <c r="Z199" s="185">
        <v>5.9086797749799098</v>
      </c>
      <c r="AA199" s="185">
        <v>-1.1710546310439401E-8</v>
      </c>
      <c r="AB199" s="185">
        <v>8.1590216640322296E-6</v>
      </c>
      <c r="AC199" s="185">
        <v>743.62628600811399</v>
      </c>
      <c r="AD199" s="185">
        <v>1806.34657636468</v>
      </c>
      <c r="AE199" s="185">
        <v>571.16045253786206</v>
      </c>
      <c r="AF199" s="25">
        <v>1.43626277804287E-6</v>
      </c>
      <c r="AG199" s="185">
        <v>8.2938048507331203E-6</v>
      </c>
      <c r="AH199" s="185">
        <v>24.451283074264399</v>
      </c>
      <c r="AI199" s="185">
        <v>0.21676489655905701</v>
      </c>
      <c r="AJ199" s="185">
        <v>15.7285942227386</v>
      </c>
      <c r="AK199" s="185">
        <v>5.5589003833866997</v>
      </c>
      <c r="AL199" s="185">
        <v>2.1883527698787102</v>
      </c>
      <c r="AM199" s="185">
        <v>634.448233897102</v>
      </c>
      <c r="AN199" s="185">
        <v>2.1224082047410801E-8</v>
      </c>
      <c r="AO199" s="185">
        <v>1.34783186700881E-7</v>
      </c>
      <c r="AP199" s="185">
        <v>1.81014887837498</v>
      </c>
      <c r="AQ199" s="185">
        <v>2.75002222893038E-5</v>
      </c>
      <c r="AR199" s="185">
        <v>4.2142940187170004E-6</v>
      </c>
      <c r="AS199" s="185">
        <v>7.9921003385864502</v>
      </c>
      <c r="AT199" s="185">
        <v>7.3422679807281197</v>
      </c>
      <c r="AU199" s="185">
        <v>1.5915459593514101</v>
      </c>
      <c r="AV199" s="185">
        <v>0.21860291902356699</v>
      </c>
      <c r="AW199" s="185">
        <v>8.0464553273057807E-3</v>
      </c>
      <c r="AX199" s="185">
        <v>0.218602914569138</v>
      </c>
      <c r="AY199" s="185">
        <v>4.4544298527515702E-9</v>
      </c>
      <c r="AZ199" s="185">
        <v>692257.60600924003</v>
      </c>
      <c r="BA199" s="185">
        <v>1.5192243366187399E-5</v>
      </c>
      <c r="BB199" s="23">
        <v>3195989.1440480002</v>
      </c>
      <c r="BC199" s="23">
        <v>-3937.6137645007102</v>
      </c>
      <c r="BD199" s="67">
        <v>-0.12305324660594701</v>
      </c>
      <c r="BE199" s="23">
        <v>3091498.2</v>
      </c>
      <c r="BF199" s="185">
        <v>1.0337994516859199</v>
      </c>
      <c r="BG199" s="185">
        <v>1</v>
      </c>
      <c r="BH199" s="185">
        <v>-0.13600000000000001</v>
      </c>
      <c r="BI199" s="185">
        <v>4.5999999999999999E-2</v>
      </c>
      <c r="BJ199" s="185">
        <v>5625</v>
      </c>
      <c r="BK199" s="185">
        <v>1</v>
      </c>
      <c r="BL199" s="185">
        <v>97.102014137375903</v>
      </c>
      <c r="BM199" s="185">
        <v>3.1959891440480002</v>
      </c>
      <c r="BN199" s="185">
        <v>97.102014137375903</v>
      </c>
      <c r="BO199" s="185">
        <v>1</v>
      </c>
      <c r="BP199" s="185">
        <v>3260.6400185450798</v>
      </c>
      <c r="BQ199" s="185">
        <v>1</v>
      </c>
      <c r="BR199" s="185">
        <v>0.15240000000000001</v>
      </c>
    </row>
    <row r="200" spans="1:70">
      <c r="A200" s="20" t="s">
        <v>3282</v>
      </c>
      <c r="B200" s="185">
        <v>18960582.556212999</v>
      </c>
      <c r="C200" s="185">
        <v>634.44823391832597</v>
      </c>
      <c r="D200" s="185">
        <v>149.14958101226799</v>
      </c>
      <c r="E200" s="185">
        <v>520.38377569771103</v>
      </c>
      <c r="F200" s="185">
        <v>2467301.6327637699</v>
      </c>
      <c r="G200" s="185">
        <v>1775044.0267545299</v>
      </c>
      <c r="H200" s="185">
        <v>2.5972810943896E-5</v>
      </c>
      <c r="I200" s="185">
        <v>5.9480773118925399E-5</v>
      </c>
      <c r="J200" s="185">
        <v>0.43661798563056398</v>
      </c>
      <c r="K200" s="185">
        <v>16063.580349286</v>
      </c>
      <c r="L200" s="185">
        <v>1.6624879026359001E-3</v>
      </c>
      <c r="M200" s="185">
        <v>199</v>
      </c>
      <c r="N200" s="185">
        <v>2034.345</v>
      </c>
      <c r="O200" s="22">
        <v>2.8502295699234199E-6</v>
      </c>
      <c r="P200" s="22">
        <v>5.98473400508856E-3</v>
      </c>
      <c r="Q200" s="22">
        <v>1.905E-3</v>
      </c>
      <c r="R200" s="185">
        <v>0.15240000000000001</v>
      </c>
      <c r="S200" s="23">
        <v>4617700.1953125</v>
      </c>
      <c r="T200" s="185">
        <v>491.16937847279701</v>
      </c>
      <c r="U200" s="186">
        <v>536.38710837813596</v>
      </c>
      <c r="V200" s="185">
        <v>0.03</v>
      </c>
      <c r="W200" s="22">
        <v>65154.2846837498</v>
      </c>
      <c r="X200" s="185">
        <v>2.77604663894368E-2</v>
      </c>
      <c r="Y200" s="185">
        <v>6.00187050427395</v>
      </c>
      <c r="Z200" s="185">
        <v>6.0018705113914601</v>
      </c>
      <c r="AA200" s="185">
        <v>-7.11750747228734E-9</v>
      </c>
      <c r="AB200" s="185">
        <v>7.2289880152804102E-6</v>
      </c>
      <c r="AC200" s="185">
        <v>794.18426519942898</v>
      </c>
      <c r="AD200" s="185">
        <v>1919.0282633735201</v>
      </c>
      <c r="AE200" s="185">
        <v>536.38710837813596</v>
      </c>
      <c r="AF200" s="25">
        <v>0</v>
      </c>
      <c r="AG200" s="185">
        <v>7.4058109777987798E-6</v>
      </c>
      <c r="AH200" s="185">
        <v>27.5970229712118</v>
      </c>
      <c r="AI200" s="185">
        <v>0.23028690531870999</v>
      </c>
      <c r="AJ200" s="185">
        <v>14.920693521887401</v>
      </c>
      <c r="AK200" s="185">
        <v>8.2680131689867302</v>
      </c>
      <c r="AL200" s="185">
        <v>2.1883527698787102</v>
      </c>
      <c r="AM200" s="185">
        <v>634.44823389904104</v>
      </c>
      <c r="AN200" s="185">
        <v>1.9284584595879999E-8</v>
      </c>
      <c r="AO200" s="185">
        <v>1.7682296251836901E-7</v>
      </c>
      <c r="AP200" s="185">
        <v>1.86422210826845</v>
      </c>
      <c r="AQ200" s="185">
        <v>2.5928028012823499E-5</v>
      </c>
      <c r="AR200" s="185">
        <v>3.7913169701585802E-6</v>
      </c>
      <c r="AS200" s="185">
        <v>7.63847183321991</v>
      </c>
      <c r="AT200" s="185">
        <v>7.1159878067077003</v>
      </c>
      <c r="AU200" s="185">
        <v>1.63871881029239</v>
      </c>
      <c r="AV200" s="185">
        <v>0.225503297976065</v>
      </c>
      <c r="AW200" s="185">
        <v>7.1292529327389798E-3</v>
      </c>
      <c r="AX200" s="185">
        <v>0.22550328883776599</v>
      </c>
      <c r="AY200" s="185">
        <v>9.1382985623056406E-9</v>
      </c>
      <c r="AZ200" s="185">
        <v>692257.60600924003</v>
      </c>
      <c r="BA200" s="185">
        <v>1.3908229012961499E-5</v>
      </c>
      <c r="BB200" s="23">
        <v>4579924.4434871599</v>
      </c>
      <c r="BC200" s="23">
        <v>-37775.751825342901</v>
      </c>
      <c r="BD200" s="67">
        <v>-0.81806419272714204</v>
      </c>
      <c r="BE200" s="23">
        <v>4164058.8</v>
      </c>
      <c r="BF200" s="185">
        <v>1.0998702620354801</v>
      </c>
      <c r="BG200" s="185">
        <v>1</v>
      </c>
      <c r="BH200" s="185">
        <v>-0.25700000000000001</v>
      </c>
      <c r="BI200" s="185">
        <v>4.5999999999999999E-2</v>
      </c>
      <c r="BJ200" s="185">
        <v>5625</v>
      </c>
      <c r="BK200" s="185">
        <v>1</v>
      </c>
      <c r="BL200" s="185">
        <v>143.27885544552899</v>
      </c>
      <c r="BM200" s="185">
        <v>4.57992444348716</v>
      </c>
      <c r="BN200" s="185">
        <v>143.27885544552899</v>
      </c>
      <c r="BO200" s="185">
        <v>1</v>
      </c>
      <c r="BP200" s="185">
        <v>10666.5219821385</v>
      </c>
      <c r="BQ200" s="185">
        <v>1</v>
      </c>
      <c r="BR200" s="185">
        <v>0.15240000000000001</v>
      </c>
    </row>
    <row r="201" spans="1:70">
      <c r="A201" s="20" t="s">
        <v>3283</v>
      </c>
      <c r="B201" s="185">
        <v>18960582.556212999</v>
      </c>
      <c r="C201" s="185">
        <v>634.44823391832597</v>
      </c>
      <c r="D201" s="185">
        <v>149.14958101226799</v>
      </c>
      <c r="E201" s="185">
        <v>520.38377569771103</v>
      </c>
      <c r="F201" s="185">
        <v>2467301.6327637699</v>
      </c>
      <c r="G201" s="185">
        <v>1775044.0267545299</v>
      </c>
      <c r="H201" s="185">
        <v>2.5972810943896E-5</v>
      </c>
      <c r="I201" s="185">
        <v>5.9480773118925399E-5</v>
      </c>
      <c r="J201" s="185">
        <v>0.43661798563056398</v>
      </c>
      <c r="K201" s="185">
        <v>16063.580349286</v>
      </c>
      <c r="L201" s="185">
        <v>1.6624879026359001E-3</v>
      </c>
      <c r="M201" s="185">
        <v>200</v>
      </c>
      <c r="N201" s="185">
        <v>2034.345</v>
      </c>
      <c r="O201" s="22">
        <v>2.8502295699234199E-6</v>
      </c>
      <c r="P201" s="22">
        <v>5.98473400508856E-3</v>
      </c>
      <c r="Q201" s="22">
        <v>1.905E-3</v>
      </c>
      <c r="R201" s="185">
        <v>0.15240000000000001</v>
      </c>
      <c r="S201" s="23">
        <v>3898645.01953125</v>
      </c>
      <c r="T201" s="185">
        <v>516.78076663997103</v>
      </c>
      <c r="U201" s="186">
        <v>554.95731990969398</v>
      </c>
      <c r="V201" s="185">
        <v>0.03</v>
      </c>
      <c r="W201" s="22">
        <v>65154.2846837498</v>
      </c>
      <c r="X201" s="185">
        <v>2.77604663894368E-2</v>
      </c>
      <c r="Y201" s="185">
        <v>6.00187050427395</v>
      </c>
      <c r="Z201" s="185">
        <v>6.0018705113914601</v>
      </c>
      <c r="AA201" s="185">
        <v>-7.11750747228734E-9</v>
      </c>
      <c r="AB201" s="185">
        <v>7.2289880152804102E-6</v>
      </c>
      <c r="AC201" s="185">
        <v>763.56078518722404</v>
      </c>
      <c r="AD201" s="185">
        <v>1919.0282633735201</v>
      </c>
      <c r="AE201" s="185">
        <v>554.95732154530197</v>
      </c>
      <c r="AF201" s="25">
        <v>1.63560775945371E-6</v>
      </c>
      <c r="AG201" s="185">
        <v>7.3801253999512301E-6</v>
      </c>
      <c r="AH201" s="185">
        <v>27.5970229712118</v>
      </c>
      <c r="AI201" s="185">
        <v>0.23028690531870999</v>
      </c>
      <c r="AJ201" s="185">
        <v>14.8689440732254</v>
      </c>
      <c r="AK201" s="185">
        <v>6.69028396493625</v>
      </c>
      <c r="AL201" s="185">
        <v>2.1883527698787102</v>
      </c>
      <c r="AM201" s="185">
        <v>634.448233893561</v>
      </c>
      <c r="AN201" s="185">
        <v>2.47650859819259E-8</v>
      </c>
      <c r="AO201" s="185">
        <v>1.5113738467082E-7</v>
      </c>
      <c r="AP201" s="185">
        <v>1.85724225643353</v>
      </c>
      <c r="AQ201" s="185">
        <v>2.6123278642486699E-5</v>
      </c>
      <c r="AR201" s="185">
        <v>3.76563139231103E-6</v>
      </c>
      <c r="AS201" s="185">
        <v>7.5867223845579401</v>
      </c>
      <c r="AT201" s="185">
        <v>7.0819983237453599</v>
      </c>
      <c r="AU201" s="185">
        <v>1.63089147744761</v>
      </c>
      <c r="AV201" s="185">
        <v>0.22635077898591899</v>
      </c>
      <c r="AW201" s="185">
        <v>7.1292529327389798E-3</v>
      </c>
      <c r="AX201" s="185">
        <v>0.226350770925213</v>
      </c>
      <c r="AY201" s="185">
        <v>8.0607057695303297E-9</v>
      </c>
      <c r="AZ201" s="185">
        <v>692257.60600924003</v>
      </c>
      <c r="BA201" s="185">
        <v>1.4065627977177E-5</v>
      </c>
      <c r="BB201" s="23">
        <v>3870831.4433764899</v>
      </c>
      <c r="BC201" s="23">
        <v>-27813.5761547578</v>
      </c>
      <c r="BD201" s="67">
        <v>-0.71341648227572896</v>
      </c>
      <c r="BE201" s="23">
        <v>3722416.2</v>
      </c>
      <c r="BF201" s="185">
        <v>1.0398706741541901</v>
      </c>
      <c r="BG201" s="185">
        <v>1</v>
      </c>
      <c r="BH201" s="185">
        <v>-0.189</v>
      </c>
      <c r="BI201" s="185">
        <v>4.5999999999999999E-2</v>
      </c>
      <c r="BJ201" s="185">
        <v>5625</v>
      </c>
      <c r="BK201" s="185">
        <v>1</v>
      </c>
      <c r="BL201" s="185">
        <v>117.66746727835501</v>
      </c>
      <c r="BM201" s="185">
        <v>3.8708314433764901</v>
      </c>
      <c r="BN201" s="185">
        <v>117.66746727835501</v>
      </c>
      <c r="BO201" s="185">
        <v>1</v>
      </c>
      <c r="BP201" s="185">
        <v>6032.2354734343298</v>
      </c>
      <c r="BQ201" s="185">
        <v>1</v>
      </c>
      <c r="BR201" s="185">
        <v>0.15240000000000001</v>
      </c>
    </row>
    <row r="202" spans="1:70">
      <c r="A202" s="20" t="s">
        <v>3284</v>
      </c>
      <c r="B202" s="185">
        <v>18960582.556212999</v>
      </c>
      <c r="C202" s="185">
        <v>634.44823391832597</v>
      </c>
      <c r="D202" s="185">
        <v>149.14958101226799</v>
      </c>
      <c r="E202" s="185">
        <v>520.38377569771103</v>
      </c>
      <c r="F202" s="185">
        <v>2467301.6327637699</v>
      </c>
      <c r="G202" s="185">
        <v>1775044.0267545299</v>
      </c>
      <c r="H202" s="185">
        <v>2.5972810943896E-5</v>
      </c>
      <c r="I202" s="185">
        <v>5.9480773118925399E-5</v>
      </c>
      <c r="J202" s="185">
        <v>0.43661798563056398</v>
      </c>
      <c r="K202" s="185">
        <v>16063.580349286</v>
      </c>
      <c r="L202" s="185">
        <v>1.6624879026359001E-3</v>
      </c>
      <c r="M202" s="185">
        <v>201</v>
      </c>
      <c r="N202" s="185">
        <v>2047.9073000000001</v>
      </c>
      <c r="O202" s="22">
        <v>2.8502295699234199E-6</v>
      </c>
      <c r="P202" s="22">
        <v>5.98473400508856E-3</v>
      </c>
      <c r="Q202" s="22">
        <v>1.905E-3</v>
      </c>
      <c r="R202" s="185">
        <v>0.15240000000000001</v>
      </c>
      <c r="S202" s="23">
        <v>4632226.5625</v>
      </c>
      <c r="T202" s="185">
        <v>491.16937847279701</v>
      </c>
      <c r="U202" s="186">
        <v>536.22895717939798</v>
      </c>
      <c r="V202" s="185">
        <v>0.03</v>
      </c>
      <c r="W202" s="22">
        <v>65588.6465816415</v>
      </c>
      <c r="X202" s="185">
        <v>2.7685474811265799E-2</v>
      </c>
      <c r="Y202" s="185">
        <v>6.0099936332252604</v>
      </c>
      <c r="Z202" s="185">
        <v>6.0099936385649304</v>
      </c>
      <c r="AA202" s="185">
        <v>-5.3396638222125098E-9</v>
      </c>
      <c r="AB202" s="185">
        <v>7.1528795247520302E-6</v>
      </c>
      <c r="AC202" s="185">
        <v>793.617086737205</v>
      </c>
      <c r="AD202" s="185">
        <v>1929.2107278755</v>
      </c>
      <c r="AE202" s="185">
        <v>536.22895911556805</v>
      </c>
      <c r="AF202" s="25">
        <v>1.93617074728536E-6</v>
      </c>
      <c r="AG202" s="185">
        <v>7.3311103597214103E-6</v>
      </c>
      <c r="AH202" s="185">
        <v>27.890662442441201</v>
      </c>
      <c r="AI202" s="185">
        <v>0.23150881970289799</v>
      </c>
      <c r="AJ202" s="185">
        <v>14.8485635204344</v>
      </c>
      <c r="AK202" s="185">
        <v>8.2513129398966498</v>
      </c>
      <c r="AL202" s="185">
        <v>2.1883527698787102</v>
      </c>
      <c r="AM202" s="185">
        <v>634.44823385595305</v>
      </c>
      <c r="AN202" s="185">
        <v>6.2373032960749697E-8</v>
      </c>
      <c r="AO202" s="185">
        <v>1.78230834969379E-7</v>
      </c>
      <c r="AP202" s="185">
        <v>1.8684798425493101</v>
      </c>
      <c r="AQ202" s="185">
        <v>2.5809997438255901E-5</v>
      </c>
      <c r="AR202" s="185">
        <v>3.7546705973453902E-6</v>
      </c>
      <c r="AS202" s="185">
        <v>7.6047777386220003</v>
      </c>
      <c r="AT202" s="185">
        <v>7.0938834979672398</v>
      </c>
      <c r="AU202" s="185">
        <v>1.6422965957242599</v>
      </c>
      <c r="AV202" s="185">
        <v>0.226183246825054</v>
      </c>
      <c r="AW202" s="185">
        <v>7.0541944766786199E-3</v>
      </c>
      <c r="AX202" s="185">
        <v>0.22618323666943699</v>
      </c>
      <c r="AY202" s="185">
        <v>1.01556172082962E-8</v>
      </c>
      <c r="AZ202" s="185">
        <v>692257.60600924003</v>
      </c>
      <c r="BA202" s="185">
        <v>1.3813366807875901E-5</v>
      </c>
      <c r="BB202" s="23">
        <v>4648092.7033490604</v>
      </c>
      <c r="BC202" s="23">
        <v>15866.1408490594</v>
      </c>
      <c r="BD202" s="67">
        <v>0.342516511983743</v>
      </c>
      <c r="BE202" s="23">
        <v>4164058.8</v>
      </c>
      <c r="BF202" s="185">
        <v>1.1162408905823</v>
      </c>
      <c r="BG202" s="185">
        <v>1</v>
      </c>
      <c r="BH202" s="185">
        <v>-0.26300000000000001</v>
      </c>
      <c r="BI202" s="185">
        <v>4.5999999999999999E-2</v>
      </c>
      <c r="BJ202" s="185">
        <v>5625</v>
      </c>
      <c r="BK202" s="185">
        <v>1</v>
      </c>
      <c r="BL202" s="185">
        <v>143.27885544552899</v>
      </c>
      <c r="BM202" s="185">
        <v>4.64809270334906</v>
      </c>
      <c r="BN202" s="185">
        <v>143.27885544552899</v>
      </c>
      <c r="BO202" s="185">
        <v>1</v>
      </c>
      <c r="BP202" s="185">
        <v>10666.5219821385</v>
      </c>
      <c r="BQ202" s="185">
        <v>1</v>
      </c>
      <c r="BR202" s="185">
        <v>0.15240000000000001</v>
      </c>
    </row>
    <row r="203" spans="1:70">
      <c r="A203" s="20" t="s">
        <v>3285</v>
      </c>
      <c r="B203" s="185">
        <v>18960582.556212999</v>
      </c>
      <c r="C203" s="185">
        <v>634.44823391832597</v>
      </c>
      <c r="D203" s="185">
        <v>149.14958101226799</v>
      </c>
      <c r="E203" s="185">
        <v>520.38377569771103</v>
      </c>
      <c r="F203" s="185">
        <v>2467301.6327637699</v>
      </c>
      <c r="G203" s="185">
        <v>1775044.0267545299</v>
      </c>
      <c r="H203" s="185">
        <v>2.5972810943896E-5</v>
      </c>
      <c r="I203" s="185">
        <v>5.9480773118925399E-5</v>
      </c>
      <c r="J203" s="185">
        <v>0.43661798563056398</v>
      </c>
      <c r="K203" s="185">
        <v>16063.580349286</v>
      </c>
      <c r="L203" s="185">
        <v>1.6624879026359001E-3</v>
      </c>
      <c r="M203" s="185">
        <v>202</v>
      </c>
      <c r="N203" s="185">
        <v>2047.9073000000001</v>
      </c>
      <c r="O203" s="22">
        <v>2.8502295699234199E-6</v>
      </c>
      <c r="P203" s="22">
        <v>5.98473400508856E-3</v>
      </c>
      <c r="Q203" s="22">
        <v>1.905E-3</v>
      </c>
      <c r="R203" s="185">
        <v>0.15240000000000001</v>
      </c>
      <c r="S203" s="23">
        <v>3879760.7421875</v>
      </c>
      <c r="T203" s="185">
        <v>517.88193873595401</v>
      </c>
      <c r="U203" s="186">
        <v>555.62197199353</v>
      </c>
      <c r="V203" s="185">
        <v>0.03</v>
      </c>
      <c r="W203" s="22">
        <v>65588.6465816415</v>
      </c>
      <c r="X203" s="185">
        <v>2.7685474811265799E-2</v>
      </c>
      <c r="Y203" s="185">
        <v>6.0099936332252604</v>
      </c>
      <c r="Z203" s="185">
        <v>6.0099936385649304</v>
      </c>
      <c r="AA203" s="185">
        <v>-5.3396638222125098E-9</v>
      </c>
      <c r="AB203" s="185">
        <v>7.1528795247520302E-6</v>
      </c>
      <c r="AC203" s="185">
        <v>761.79574948842196</v>
      </c>
      <c r="AD203" s="185">
        <v>1929.2107278755</v>
      </c>
      <c r="AE203" s="185">
        <v>555.62197361148696</v>
      </c>
      <c r="AF203" s="25">
        <v>1.6179574231500699E-6</v>
      </c>
      <c r="AG203" s="185">
        <v>7.3039135526401804E-6</v>
      </c>
      <c r="AH203" s="185">
        <v>27.890662442441201</v>
      </c>
      <c r="AI203" s="185">
        <v>0.23150881970289799</v>
      </c>
      <c r="AJ203" s="185">
        <v>14.793478615463201</v>
      </c>
      <c r="AK203" s="185">
        <v>6.6094903462737999</v>
      </c>
      <c r="AL203" s="185">
        <v>2.1883527698787102</v>
      </c>
      <c r="AM203" s="185">
        <v>634.44823384830499</v>
      </c>
      <c r="AN203" s="185">
        <v>7.0021087594795999E-8</v>
      </c>
      <c r="AO203" s="185">
        <v>1.5103402788814599E-7</v>
      </c>
      <c r="AP203" s="185">
        <v>1.8609766419723801</v>
      </c>
      <c r="AQ203" s="185">
        <v>2.6018541687124799E-5</v>
      </c>
      <c r="AR203" s="185">
        <v>3.7274737902641598E-6</v>
      </c>
      <c r="AS203" s="185">
        <v>7.5496928336507896</v>
      </c>
      <c r="AT203" s="185">
        <v>7.0575343907432098</v>
      </c>
      <c r="AU203" s="185">
        <v>1.63388145681357</v>
      </c>
      <c r="AV203" s="185">
        <v>0.227095185158811</v>
      </c>
      <c r="AW203" s="185">
        <v>7.0541944766786199E-3</v>
      </c>
      <c r="AX203" s="185">
        <v>0.22709517621429501</v>
      </c>
      <c r="AY203" s="185">
        <v>8.9445166551183097E-9</v>
      </c>
      <c r="AZ203" s="185">
        <v>692257.60600924003</v>
      </c>
      <c r="BA203" s="185">
        <v>1.3981122116368299E-5</v>
      </c>
      <c r="BB203" s="23">
        <v>3891564.7387400898</v>
      </c>
      <c r="BC203" s="23">
        <v>11803.9965525931</v>
      </c>
      <c r="BD203" s="67">
        <v>0.30424547638310601</v>
      </c>
      <c r="BE203" s="23">
        <v>3722416.2</v>
      </c>
      <c r="BF203" s="185">
        <v>1.04544052294316</v>
      </c>
      <c r="BG203" s="185">
        <v>1</v>
      </c>
      <c r="BH203" s="185">
        <v>-0.187</v>
      </c>
      <c r="BI203" s="185">
        <v>4.5999999999999999E-2</v>
      </c>
      <c r="BJ203" s="185">
        <v>5625</v>
      </c>
      <c r="BK203" s="185">
        <v>1</v>
      </c>
      <c r="BL203" s="185">
        <v>116.566295182372</v>
      </c>
      <c r="BM203" s="185">
        <v>3.8915647387400898</v>
      </c>
      <c r="BN203" s="185">
        <v>116.566295182372</v>
      </c>
      <c r="BO203" s="185">
        <v>1</v>
      </c>
      <c r="BP203" s="185">
        <v>5862.3975579541202</v>
      </c>
      <c r="BQ203" s="185">
        <v>1</v>
      </c>
      <c r="BR203" s="185">
        <v>0.15240000000000001</v>
      </c>
    </row>
    <row r="204" spans="1:70">
      <c r="A204" s="20" t="s">
        <v>3286</v>
      </c>
      <c r="B204" s="185">
        <v>18960582.556212999</v>
      </c>
      <c r="C204" s="185">
        <v>634.44823391832597</v>
      </c>
      <c r="D204" s="185">
        <v>149.14958101226799</v>
      </c>
      <c r="E204" s="185">
        <v>520.38377569771103</v>
      </c>
      <c r="F204" s="185">
        <v>2467301.6327637699</v>
      </c>
      <c r="G204" s="185">
        <v>1775044.0267545299</v>
      </c>
      <c r="H204" s="185">
        <v>2.5972810943896E-5</v>
      </c>
      <c r="I204" s="185">
        <v>5.9480773118925399E-5</v>
      </c>
      <c r="J204" s="185">
        <v>0.43661798563056398</v>
      </c>
      <c r="K204" s="185">
        <v>16063.580349286</v>
      </c>
      <c r="L204" s="185">
        <v>1.6624879026359001E-3</v>
      </c>
      <c r="M204" s="185">
        <v>203</v>
      </c>
      <c r="N204" s="185">
        <v>2061.4695999999999</v>
      </c>
      <c r="O204" s="22">
        <v>2.8502295699234199E-6</v>
      </c>
      <c r="P204" s="22">
        <v>5.98473400508856E-3</v>
      </c>
      <c r="Q204" s="22">
        <v>1.905E-3</v>
      </c>
      <c r="R204" s="185">
        <v>0.15240000000000001</v>
      </c>
      <c r="S204" s="23">
        <v>3430295.99609375</v>
      </c>
      <c r="T204" s="185">
        <v>534.05487488333199</v>
      </c>
      <c r="U204" s="186">
        <v>567.20325345200501</v>
      </c>
      <c r="V204" s="185">
        <v>0.03</v>
      </c>
      <c r="W204" s="22">
        <v>66023.008479533193</v>
      </c>
      <c r="X204" s="185">
        <v>2.7611290226907802E-2</v>
      </c>
      <c r="Y204" s="185">
        <v>6.0180618873112204</v>
      </c>
      <c r="Z204" s="185">
        <v>6.0180619341428496</v>
      </c>
      <c r="AA204" s="185">
        <v>-4.6831631905774897E-8</v>
      </c>
      <c r="AB204" s="185">
        <v>7.0780382335173803E-6</v>
      </c>
      <c r="AC204" s="185">
        <v>742.28489107037694</v>
      </c>
      <c r="AD204" s="185">
        <v>1939.3833880575601</v>
      </c>
      <c r="AE204" s="185">
        <v>567.20325345200501</v>
      </c>
      <c r="AF204" s="25">
        <v>0</v>
      </c>
      <c r="AG204" s="185">
        <v>7.2109691790268698E-6</v>
      </c>
      <c r="AH204" s="185">
        <v>28.185570879174001</v>
      </c>
      <c r="AI204" s="185">
        <v>0.23272955755074301</v>
      </c>
      <c r="AJ204" s="185">
        <v>14.682240249448601</v>
      </c>
      <c r="AK204" s="185">
        <v>5.6103239006692798</v>
      </c>
      <c r="AL204" s="185">
        <v>2.1883527698787102</v>
      </c>
      <c r="AM204" s="185">
        <v>634.44823393768104</v>
      </c>
      <c r="AN204" s="185">
        <v>-1.9354843061592001E-8</v>
      </c>
      <c r="AO204" s="185">
        <v>1.3293094550949101E-7</v>
      </c>
      <c r="AP204" s="185">
        <v>1.8596128204093301</v>
      </c>
      <c r="AQ204" s="185">
        <v>2.6056719161324499E-5</v>
      </c>
      <c r="AR204" s="185">
        <v>3.67195006226818E-6</v>
      </c>
      <c r="AS204" s="185">
        <v>7.4764503438738501</v>
      </c>
      <c r="AT204" s="185">
        <v>7.0087906319622704</v>
      </c>
      <c r="AU204" s="185">
        <v>1.63115274274237</v>
      </c>
      <c r="AV204" s="185">
        <v>0.228460077666955</v>
      </c>
      <c r="AW204" s="185">
        <v>6.98038573693569E-3</v>
      </c>
      <c r="AX204" s="185">
        <v>0.22846006862992699</v>
      </c>
      <c r="AY204" s="185">
        <v>9.0370281535801006E-9</v>
      </c>
      <c r="AZ204" s="185">
        <v>692257.60600924003</v>
      </c>
      <c r="BA204" s="185">
        <v>1.40119055296624E-5</v>
      </c>
      <c r="BB204" s="23">
        <v>3417593.2813150198</v>
      </c>
      <c r="BC204" s="23">
        <v>-12702.7147787306</v>
      </c>
      <c r="BD204" s="67">
        <v>-0.37030958241492501</v>
      </c>
      <c r="BE204" s="23">
        <v>3438503.1</v>
      </c>
      <c r="BF204" s="185">
        <v>0.99391891818129197</v>
      </c>
      <c r="BG204" s="185">
        <v>1</v>
      </c>
      <c r="BH204" s="185">
        <v>-0.14599999999999999</v>
      </c>
      <c r="BI204" s="185">
        <v>4.5999999999999999E-2</v>
      </c>
      <c r="BJ204" s="185">
        <v>5625</v>
      </c>
      <c r="BK204" s="185">
        <v>1</v>
      </c>
      <c r="BL204" s="185">
        <v>100.39335903499401</v>
      </c>
      <c r="BM204" s="185">
        <v>3.4175932813150198</v>
      </c>
      <c r="BN204" s="185">
        <v>100.39335903499401</v>
      </c>
      <c r="BO204" s="185">
        <v>1</v>
      </c>
      <c r="BP204" s="185">
        <v>3647.35781552969</v>
      </c>
      <c r="BQ204" s="185">
        <v>1</v>
      </c>
      <c r="BR204" s="185">
        <v>0.15240000000000001</v>
      </c>
    </row>
    <row r="205" spans="1:70">
      <c r="A205" s="20" t="s">
        <v>3287</v>
      </c>
      <c r="B205" s="185">
        <v>18960582.556212999</v>
      </c>
      <c r="C205" s="185">
        <v>634.44823391832597</v>
      </c>
      <c r="D205" s="185">
        <v>149.14958101226799</v>
      </c>
      <c r="E205" s="185">
        <v>520.38377569771103</v>
      </c>
      <c r="F205" s="185">
        <v>2467301.6327637699</v>
      </c>
      <c r="G205" s="185">
        <v>1775044.0267545299</v>
      </c>
      <c r="H205" s="185">
        <v>2.5972810943896E-5</v>
      </c>
      <c r="I205" s="185">
        <v>5.9480773118925399E-5</v>
      </c>
      <c r="J205" s="185">
        <v>0.43661798563056398</v>
      </c>
      <c r="K205" s="185">
        <v>16063.580349286</v>
      </c>
      <c r="L205" s="185">
        <v>1.6624879026359001E-3</v>
      </c>
      <c r="M205" s="185">
        <v>204</v>
      </c>
      <c r="N205" s="185">
        <v>2075.0319</v>
      </c>
      <c r="O205" s="22">
        <v>2.8502295699234199E-6</v>
      </c>
      <c r="P205" s="22">
        <v>5.98473400508856E-3</v>
      </c>
      <c r="Q205" s="22">
        <v>1.905E-3</v>
      </c>
      <c r="R205" s="185">
        <v>0.15240000000000001</v>
      </c>
      <c r="S205" s="23">
        <v>3329451.42578125</v>
      </c>
      <c r="T205" s="185">
        <v>537.92469521286102</v>
      </c>
      <c r="U205" s="186">
        <v>569.88828393948199</v>
      </c>
      <c r="V205" s="185">
        <v>0.03</v>
      </c>
      <c r="W205" s="22">
        <v>66457.370377424799</v>
      </c>
      <c r="X205" s="185">
        <v>2.7537897758732399E-2</v>
      </c>
      <c r="Y205" s="185">
        <v>6.0260760524703603</v>
      </c>
      <c r="Z205" s="185">
        <v>6.0260760849766299</v>
      </c>
      <c r="AA205" s="185">
        <v>-3.25062741168836E-8</v>
      </c>
      <c r="AB205" s="185">
        <v>7.0044354320592796E-6</v>
      </c>
      <c r="AC205" s="185">
        <v>737.37856462913498</v>
      </c>
      <c r="AD205" s="185">
        <v>1949.5463069387699</v>
      </c>
      <c r="AE205" s="185">
        <v>569.88828393948199</v>
      </c>
      <c r="AF205" s="25">
        <v>0</v>
      </c>
      <c r="AG205" s="185">
        <v>7.1328723961948796E-6</v>
      </c>
      <c r="AH205" s="185">
        <v>28.481745638371301</v>
      </c>
      <c r="AI205" s="185">
        <v>0.23394912642465099</v>
      </c>
      <c r="AJ205" s="185">
        <v>14.599333373088999</v>
      </c>
      <c r="AK205" s="185">
        <v>5.3647685667212501</v>
      </c>
      <c r="AL205" s="185">
        <v>2.1883527698787102</v>
      </c>
      <c r="AM205" s="185">
        <v>634.44823395019796</v>
      </c>
      <c r="AN205" s="185">
        <v>-3.1871650207904201E-8</v>
      </c>
      <c r="AO205" s="185">
        <v>1.2843696413560201E-7</v>
      </c>
      <c r="AP205" s="185">
        <v>1.8619531584993301</v>
      </c>
      <c r="AQ205" s="185">
        <v>2.5991257570707702E-5</v>
      </c>
      <c r="AR205" s="185">
        <v>3.6306546801652402E-6</v>
      </c>
      <c r="AS205" s="185">
        <v>7.4311070062846403</v>
      </c>
      <c r="AT205" s="185">
        <v>6.9783741952806499</v>
      </c>
      <c r="AU205" s="185">
        <v>1.63258454685023</v>
      </c>
      <c r="AV205" s="185">
        <v>0.229368611649099</v>
      </c>
      <c r="AW205" s="185">
        <v>6.9077984000852502E-3</v>
      </c>
      <c r="AX205" s="185">
        <v>0.22936860189177799</v>
      </c>
      <c r="AY205" s="185">
        <v>9.7573205626311205E-9</v>
      </c>
      <c r="AZ205" s="185">
        <v>692257.60600924003</v>
      </c>
      <c r="BA205" s="185">
        <v>1.3959136110414201E-5</v>
      </c>
      <c r="BB205" s="23">
        <v>3314537.7806892502</v>
      </c>
      <c r="BC205" s="23">
        <v>-14913.645092004899</v>
      </c>
      <c r="BD205" s="67">
        <v>-0.44793100078057002</v>
      </c>
      <c r="BE205" s="23">
        <v>3375411.3</v>
      </c>
      <c r="BF205" s="185">
        <v>0.98196559947797901</v>
      </c>
      <c r="BG205" s="185">
        <v>1</v>
      </c>
      <c r="BH205" s="185">
        <v>-0.13800000000000001</v>
      </c>
      <c r="BI205" s="185">
        <v>4.5999999999999999E-2</v>
      </c>
      <c r="BJ205" s="185">
        <v>5625</v>
      </c>
      <c r="BK205" s="185">
        <v>1</v>
      </c>
      <c r="BL205" s="185">
        <v>96.523538705464901</v>
      </c>
      <c r="BM205" s="185">
        <v>3.31453778068924</v>
      </c>
      <c r="BN205" s="185">
        <v>96.523538705464901</v>
      </c>
      <c r="BO205" s="185">
        <v>1</v>
      </c>
      <c r="BP205" s="185">
        <v>3194.9104277881902</v>
      </c>
      <c r="BQ205" s="185">
        <v>1</v>
      </c>
      <c r="BR205" s="185">
        <v>0.15240000000000001</v>
      </c>
    </row>
    <row r="206" spans="1:70">
      <c r="A206" s="20" t="s">
        <v>3288</v>
      </c>
      <c r="B206" s="185">
        <v>18960582.556212999</v>
      </c>
      <c r="C206" s="185">
        <v>634.44823391832597</v>
      </c>
      <c r="D206" s="185">
        <v>149.14958101226799</v>
      </c>
      <c r="E206" s="185">
        <v>520.38377569771103</v>
      </c>
      <c r="F206" s="185">
        <v>2467301.6327637699</v>
      </c>
      <c r="G206" s="185">
        <v>1775044.0267545299</v>
      </c>
      <c r="H206" s="185">
        <v>2.5972810943896E-5</v>
      </c>
      <c r="I206" s="185">
        <v>5.9480773118925399E-5</v>
      </c>
      <c r="J206" s="185">
        <v>0.43661798563056398</v>
      </c>
      <c r="K206" s="185">
        <v>16063.580349286</v>
      </c>
      <c r="L206" s="185">
        <v>1.6624879026359001E-3</v>
      </c>
      <c r="M206" s="185">
        <v>205</v>
      </c>
      <c r="N206" s="185">
        <v>2685.3353999999999</v>
      </c>
      <c r="O206" s="22">
        <v>2.8502295699234199E-6</v>
      </c>
      <c r="P206" s="22">
        <v>5.98473400508856E-3</v>
      </c>
      <c r="Q206" s="22">
        <v>1.905E-3</v>
      </c>
      <c r="R206" s="185">
        <v>0.15240000000000001</v>
      </c>
      <c r="S206" s="23">
        <v>3002368.1640625</v>
      </c>
      <c r="T206" s="185">
        <v>561.28950888079305</v>
      </c>
      <c r="U206" s="186">
        <v>583.562217611032</v>
      </c>
      <c r="V206" s="185">
        <v>0.03</v>
      </c>
      <c r="W206" s="22">
        <v>86003.655782549802</v>
      </c>
      <c r="X206" s="185">
        <v>2.48783807458107E-2</v>
      </c>
      <c r="Y206" s="185">
        <v>6.3399954316979397</v>
      </c>
      <c r="Z206" s="185">
        <v>6.3399954657620103</v>
      </c>
      <c r="AA206" s="185">
        <v>-3.4064068010763997E-8</v>
      </c>
      <c r="AB206" s="185">
        <v>4.6295021533103401E-6</v>
      </c>
      <c r="AC206" s="185">
        <v>700.19218316204797</v>
      </c>
      <c r="AD206" s="185">
        <v>2398.0209791092798</v>
      </c>
      <c r="AE206" s="185">
        <v>583.562217611032</v>
      </c>
      <c r="AF206" s="25">
        <v>0</v>
      </c>
      <c r="AG206" s="185">
        <v>4.7256519565741301E-6</v>
      </c>
      <c r="AH206" s="185">
        <v>43.092872993623303</v>
      </c>
      <c r="AI206" s="185">
        <v>0.28776690823595802</v>
      </c>
      <c r="AJ206" s="185">
        <v>11.897335991426299</v>
      </c>
      <c r="AK206" s="185">
        <v>3.6735375386752001</v>
      </c>
      <c r="AL206" s="185">
        <v>2.1883527698787102</v>
      </c>
      <c r="AM206" s="185">
        <v>634.44823401952601</v>
      </c>
      <c r="AN206" s="185">
        <v>-1.012001575873E-7</v>
      </c>
      <c r="AO206" s="185">
        <v>9.6149803263795002E-8</v>
      </c>
      <c r="AP206" s="185">
        <v>1.9820169256284399</v>
      </c>
      <c r="AQ206" s="185">
        <v>2.29377110550839E-5</v>
      </c>
      <c r="AR206" s="185">
        <v>2.41090087991896E-6</v>
      </c>
      <c r="AS206" s="185">
        <v>6.0697017203135797</v>
      </c>
      <c r="AT206" s="185">
        <v>5.9665473194135501</v>
      </c>
      <c r="AU206" s="185">
        <v>1.71697487495118</v>
      </c>
      <c r="AV206" s="185">
        <v>0.26504205067725201</v>
      </c>
      <c r="AW206" s="185">
        <v>4.5656310031009098E-3</v>
      </c>
      <c r="AX206" s="185">
        <v>0.265042050348819</v>
      </c>
      <c r="AY206" s="185">
        <v>3.2843211483779602E-10</v>
      </c>
      <c r="AZ206" s="185">
        <v>692257.60600924003</v>
      </c>
      <c r="BA206" s="185">
        <v>1.15729138124343E-5</v>
      </c>
      <c r="BB206" s="23">
        <v>2992934.1739844298</v>
      </c>
      <c r="BC206" s="23">
        <v>-9433.9900780692697</v>
      </c>
      <c r="BD206" s="67">
        <v>-0.31421829577702898</v>
      </c>
      <c r="BE206" s="23">
        <v>3596232.6</v>
      </c>
      <c r="BF206" s="185">
        <v>0.83224154466105205</v>
      </c>
      <c r="BG206" s="185">
        <v>1</v>
      </c>
      <c r="BH206" s="185">
        <v>-0.104</v>
      </c>
      <c r="BI206" s="185">
        <v>4.5999999999999999E-2</v>
      </c>
      <c r="BJ206" s="185">
        <v>5625</v>
      </c>
      <c r="BK206" s="185">
        <v>1</v>
      </c>
      <c r="BL206" s="185">
        <v>73.158725037532903</v>
      </c>
      <c r="BM206" s="185">
        <v>2.99293417398443</v>
      </c>
      <c r="BN206" s="185">
        <v>73.158725037532903</v>
      </c>
      <c r="BO206" s="185">
        <v>1</v>
      </c>
      <c r="BP206" s="185">
        <v>1099.5010461147101</v>
      </c>
      <c r="BQ206" s="185">
        <v>1</v>
      </c>
      <c r="BR206" s="185">
        <v>0.15240000000000001</v>
      </c>
    </row>
    <row r="207" spans="1:70">
      <c r="A207" s="20" t="s">
        <v>3289</v>
      </c>
      <c r="B207" s="185">
        <v>18960582.556212999</v>
      </c>
      <c r="C207" s="185">
        <v>634.44823391832597</v>
      </c>
      <c r="D207" s="185">
        <v>149.14958101226799</v>
      </c>
      <c r="E207" s="185">
        <v>520.38377569771103</v>
      </c>
      <c r="F207" s="185">
        <v>2467301.6327637699</v>
      </c>
      <c r="G207" s="185">
        <v>1775044.0267545299</v>
      </c>
      <c r="H207" s="185">
        <v>2.5972810943896E-5</v>
      </c>
      <c r="I207" s="185">
        <v>5.9480773118925399E-5</v>
      </c>
      <c r="J207" s="185">
        <v>0.43661798563056398</v>
      </c>
      <c r="K207" s="185">
        <v>16063.580349286</v>
      </c>
      <c r="L207" s="185">
        <v>1.6624879026359001E-3</v>
      </c>
      <c r="M207" s="185">
        <v>206</v>
      </c>
      <c r="N207" s="185">
        <v>2698.8977</v>
      </c>
      <c r="O207" s="22">
        <v>2.8502295699234199E-6</v>
      </c>
      <c r="P207" s="22">
        <v>5.98473400508856E-3</v>
      </c>
      <c r="Q207" s="22">
        <v>1.905E-3</v>
      </c>
      <c r="R207" s="185">
        <v>0.15240000000000001</v>
      </c>
      <c r="S207" s="23">
        <v>4171740.72265625</v>
      </c>
      <c r="T207" s="185">
        <v>525.63284033909497</v>
      </c>
      <c r="U207" s="186">
        <v>556.42488400592697</v>
      </c>
      <c r="V207" s="185">
        <v>0.03</v>
      </c>
      <c r="W207" s="22">
        <v>86438.017680441495</v>
      </c>
      <c r="X207" s="185">
        <v>2.4830525859102299E-2</v>
      </c>
      <c r="Y207" s="185">
        <v>6.3461019016727098</v>
      </c>
      <c r="Z207" s="185">
        <v>6.3461019330903401</v>
      </c>
      <c r="AA207" s="185">
        <v>-3.1417631163321897E-8</v>
      </c>
      <c r="AB207" s="185">
        <v>4.5919242072455102E-6</v>
      </c>
      <c r="AC207" s="185">
        <v>735.45349696470896</v>
      </c>
      <c r="AD207" s="185">
        <v>2407.8130717556101</v>
      </c>
      <c r="AE207" s="185">
        <v>556.42488400592697</v>
      </c>
      <c r="AF207" s="25">
        <v>0</v>
      </c>
      <c r="AG207" s="185">
        <v>4.7219781386298901E-6</v>
      </c>
      <c r="AH207" s="185">
        <v>43.445522903344802</v>
      </c>
      <c r="AI207" s="185">
        <v>0.28894197728270299</v>
      </c>
      <c r="AJ207" s="185">
        <v>11.9366306422439</v>
      </c>
      <c r="AK207" s="185">
        <v>5.63708871938237</v>
      </c>
      <c r="AL207" s="185">
        <v>2.1883527698787102</v>
      </c>
      <c r="AM207" s="185">
        <v>634.44823408354603</v>
      </c>
      <c r="AN207" s="185">
        <v>-1.6521983070561001E-7</v>
      </c>
      <c r="AO207" s="185">
        <v>1.3005393138438201E-7</v>
      </c>
      <c r="AP207" s="185">
        <v>2.0023275411607102</v>
      </c>
      <c r="AQ207" s="185">
        <v>2.2474733646825099E-5</v>
      </c>
      <c r="AR207" s="185">
        <v>2.42601603500714E-6</v>
      </c>
      <c r="AS207" s="185">
        <v>6.13269619042405</v>
      </c>
      <c r="AT207" s="185">
        <v>6.0181724427732197</v>
      </c>
      <c r="AU207" s="185">
        <v>1.73890264524317</v>
      </c>
      <c r="AV207" s="185">
        <v>0.26342489591753998</v>
      </c>
      <c r="AW207" s="185">
        <v>4.5285715029851703E-3</v>
      </c>
      <c r="AX207" s="185">
        <v>0.26342489168070399</v>
      </c>
      <c r="AY207" s="185">
        <v>4.2368362707101401E-9</v>
      </c>
      <c r="AZ207" s="185">
        <v>692257.60600924003</v>
      </c>
      <c r="BA207" s="185">
        <v>1.12243043082736E-5</v>
      </c>
      <c r="BB207" s="23">
        <v>4174029.71402134</v>
      </c>
      <c r="BC207" s="23">
        <v>2288.9913650890799</v>
      </c>
      <c r="BD207" s="67">
        <v>5.4868974782105402E-2</v>
      </c>
      <c r="BE207" s="23">
        <v>4511063.7</v>
      </c>
      <c r="BF207" s="185">
        <v>0.92528724744484103</v>
      </c>
      <c r="BG207" s="185">
        <v>1</v>
      </c>
      <c r="BH207" s="185">
        <v>-0.20200000000000001</v>
      </c>
      <c r="BI207" s="185">
        <v>4.5999999999999999E-2</v>
      </c>
      <c r="BJ207" s="185">
        <v>5625</v>
      </c>
      <c r="BK207" s="185">
        <v>1</v>
      </c>
      <c r="BL207" s="185">
        <v>108.815393579231</v>
      </c>
      <c r="BM207" s="185">
        <v>4.1740297140213398</v>
      </c>
      <c r="BN207" s="185">
        <v>108.815393579231</v>
      </c>
      <c r="BO207" s="185">
        <v>1</v>
      </c>
      <c r="BP207" s="185">
        <v>4735.5583934644701</v>
      </c>
      <c r="BQ207" s="185">
        <v>1</v>
      </c>
      <c r="BR207" s="185">
        <v>0.15240000000000001</v>
      </c>
    </row>
    <row r="208" spans="1:70">
      <c r="A208" s="20" t="s">
        <v>3290</v>
      </c>
      <c r="B208" s="185">
        <v>18960582.556212999</v>
      </c>
      <c r="C208" s="185">
        <v>634.44823391832597</v>
      </c>
      <c r="D208" s="185">
        <v>149.14958101226799</v>
      </c>
      <c r="E208" s="185">
        <v>520.38377569771103</v>
      </c>
      <c r="F208" s="185">
        <v>2467301.6327637699</v>
      </c>
      <c r="G208" s="185">
        <v>1775044.0267545299</v>
      </c>
      <c r="H208" s="185">
        <v>2.5972810943896E-5</v>
      </c>
      <c r="I208" s="185">
        <v>5.9480773118925399E-5</v>
      </c>
      <c r="J208" s="185">
        <v>0.43661798563056398</v>
      </c>
      <c r="K208" s="185">
        <v>16063.580349286</v>
      </c>
      <c r="L208" s="185">
        <v>1.6624879026359001E-3</v>
      </c>
      <c r="M208" s="185">
        <v>207</v>
      </c>
      <c r="N208" s="185">
        <v>2726.0223000000001</v>
      </c>
      <c r="O208" s="22">
        <v>2.8502295699234199E-6</v>
      </c>
      <c r="P208" s="22">
        <v>5.98473400508856E-3</v>
      </c>
      <c r="Q208" s="22">
        <v>1.905E-3</v>
      </c>
      <c r="R208" s="185">
        <v>0.15240000000000001</v>
      </c>
      <c r="S208" s="23">
        <v>5599682.6171875</v>
      </c>
      <c r="T208" s="185">
        <v>481.73347125662798</v>
      </c>
      <c r="U208" s="186">
        <v>522.65403768029603</v>
      </c>
      <c r="V208" s="185">
        <v>0.03</v>
      </c>
      <c r="W208" s="22">
        <v>87306.741476224794</v>
      </c>
      <c r="X208" s="185">
        <v>2.4735969360293E-2</v>
      </c>
      <c r="Y208" s="185">
        <v>6.3582197371331297</v>
      </c>
      <c r="Z208" s="185">
        <v>6.35821976348383</v>
      </c>
      <c r="AA208" s="185">
        <v>-2.63506914066625E-8</v>
      </c>
      <c r="AB208" s="185">
        <v>4.5182029201920501E-6</v>
      </c>
      <c r="AC208" s="185">
        <v>779.03964791992098</v>
      </c>
      <c r="AD208" s="185">
        <v>2427.37713909897</v>
      </c>
      <c r="AE208" s="185">
        <v>522.65403768029603</v>
      </c>
      <c r="AF208" s="25">
        <v>0</v>
      </c>
      <c r="AG208" s="185">
        <v>4.6871749131915003E-6</v>
      </c>
      <c r="AH208" s="185">
        <v>44.1544020576722</v>
      </c>
      <c r="AI208" s="185">
        <v>0.29128970118544001</v>
      </c>
      <c r="AJ208" s="185">
        <v>11.944925177154101</v>
      </c>
      <c r="AK208" s="185">
        <v>8.06760128503395</v>
      </c>
      <c r="AL208" s="185">
        <v>2.1883527698787102</v>
      </c>
      <c r="AM208" s="185">
        <v>634.44823388160501</v>
      </c>
      <c r="AN208" s="185">
        <v>3.6721303331432897E-8</v>
      </c>
      <c r="AO208" s="185">
        <v>1.6897199299945399E-7</v>
      </c>
      <c r="AP208" s="185">
        <v>2.0282266702596701</v>
      </c>
      <c r="AQ208" s="185">
        <v>2.1904422969598699E-5</v>
      </c>
      <c r="AR208" s="185">
        <v>2.4280734530954799E-6</v>
      </c>
      <c r="AS208" s="185">
        <v>6.1877690205743399</v>
      </c>
      <c r="AT208" s="185">
        <v>6.06287302511143</v>
      </c>
      <c r="AU208" s="185">
        <v>1.7660524718099699</v>
      </c>
      <c r="AV208" s="185">
        <v>0.26217419844970302</v>
      </c>
      <c r="AW208" s="185">
        <v>4.4558673152316E-3</v>
      </c>
      <c r="AX208" s="185">
        <v>0.26217418793809999</v>
      </c>
      <c r="AY208" s="185">
        <v>1.05116024218255E-8</v>
      </c>
      <c r="AZ208" s="185">
        <v>692257.60600924003</v>
      </c>
      <c r="BA208" s="185">
        <v>1.07997904232244E-5</v>
      </c>
      <c r="BB208" s="23">
        <v>5636258.23348385</v>
      </c>
      <c r="BC208" s="23">
        <v>36575.616296354703</v>
      </c>
      <c r="BD208" s="67">
        <v>0.65317302420123902</v>
      </c>
      <c r="BE208" s="23">
        <v>5236619.4000000004</v>
      </c>
      <c r="BF208" s="185">
        <v>1.07631618854787</v>
      </c>
      <c r="BG208" s="185">
        <v>1</v>
      </c>
      <c r="BH208" s="185">
        <v>-0.376</v>
      </c>
      <c r="BI208" s="185">
        <v>4.5999999999999999E-2</v>
      </c>
      <c r="BJ208" s="185">
        <v>5625</v>
      </c>
      <c r="BK208" s="185">
        <v>1</v>
      </c>
      <c r="BL208" s="185">
        <v>152.71476266169799</v>
      </c>
      <c r="BM208" s="185">
        <v>5.6362582334838498</v>
      </c>
      <c r="BN208" s="185">
        <v>152.71476266169799</v>
      </c>
      <c r="BO208" s="185">
        <v>1</v>
      </c>
      <c r="BP208" s="185">
        <v>12704.6177218829</v>
      </c>
      <c r="BQ208" s="185">
        <v>1</v>
      </c>
      <c r="BR208" s="185">
        <v>0.15240000000000001</v>
      </c>
    </row>
    <row r="209" spans="1:70">
      <c r="A209" s="20" t="s">
        <v>3291</v>
      </c>
      <c r="B209" s="185">
        <v>18960582.556212999</v>
      </c>
      <c r="C209" s="185">
        <v>634.44823391832597</v>
      </c>
      <c r="D209" s="185">
        <v>149.14958101226799</v>
      </c>
      <c r="E209" s="185">
        <v>520.38377569771103</v>
      </c>
      <c r="F209" s="185">
        <v>2467301.6327637699</v>
      </c>
      <c r="G209" s="185">
        <v>1775044.0267545299</v>
      </c>
      <c r="H209" s="185">
        <v>2.5972810943896E-5</v>
      </c>
      <c r="I209" s="185">
        <v>5.9480773118925399E-5</v>
      </c>
      <c r="J209" s="185">
        <v>0.43661798563056398</v>
      </c>
      <c r="K209" s="185">
        <v>16063.580349286</v>
      </c>
      <c r="L209" s="185">
        <v>1.6624879026359001E-3</v>
      </c>
      <c r="M209" s="185">
        <v>208</v>
      </c>
      <c r="N209" s="185">
        <v>2726.0223000000001</v>
      </c>
      <c r="O209" s="22">
        <v>2.8502295699234199E-6</v>
      </c>
      <c r="P209" s="22">
        <v>5.98473400508856E-3</v>
      </c>
      <c r="Q209" s="22">
        <v>1.905E-3</v>
      </c>
      <c r="R209" s="185">
        <v>0.15240000000000001</v>
      </c>
      <c r="S209" s="23">
        <v>5580798.33984375</v>
      </c>
      <c r="T209" s="185">
        <v>482.30962211684403</v>
      </c>
      <c r="U209" s="186">
        <v>523.09218869690801</v>
      </c>
      <c r="V209" s="185">
        <v>0.03</v>
      </c>
      <c r="W209" s="22">
        <v>87306.741476224794</v>
      </c>
      <c r="X209" s="185">
        <v>2.4735969360293E-2</v>
      </c>
      <c r="Y209" s="185">
        <v>6.3582197371331297</v>
      </c>
      <c r="Z209" s="185">
        <v>6.35821976348383</v>
      </c>
      <c r="AA209" s="185">
        <v>-2.63506914066625E-8</v>
      </c>
      <c r="AB209" s="185">
        <v>4.5182029201920501E-6</v>
      </c>
      <c r="AC209" s="185">
        <v>778.42953571381599</v>
      </c>
      <c r="AD209" s="185">
        <v>2427.37713909897</v>
      </c>
      <c r="AE209" s="185">
        <v>523.09218869690801</v>
      </c>
      <c r="AF209" s="25">
        <v>0</v>
      </c>
      <c r="AG209" s="185">
        <v>4.6854684467396101E-6</v>
      </c>
      <c r="AH209" s="185">
        <v>44.1544020576722</v>
      </c>
      <c r="AI209" s="185">
        <v>0.29128970118544001</v>
      </c>
      <c r="AJ209" s="185">
        <v>11.940576371218199</v>
      </c>
      <c r="AK209" s="185">
        <v>8.0346159325614206</v>
      </c>
      <c r="AL209" s="185">
        <v>2.1883527698787102</v>
      </c>
      <c r="AM209" s="185">
        <v>634.44823388054101</v>
      </c>
      <c r="AN209" s="185">
        <v>3.7784616324643099E-8</v>
      </c>
      <c r="AO209" s="185">
        <v>1.67265526547563E-7</v>
      </c>
      <c r="AP209" s="185">
        <v>2.0273199640725701</v>
      </c>
      <c r="AQ209" s="185">
        <v>2.1924020583699901E-5</v>
      </c>
      <c r="AR209" s="185">
        <v>2.4263669866435901E-6</v>
      </c>
      <c r="AS209" s="185">
        <v>6.1834202146384296</v>
      </c>
      <c r="AT209" s="185">
        <v>6.0593577558577101</v>
      </c>
      <c r="AU209" s="185">
        <v>1.76502851007947</v>
      </c>
      <c r="AV209" s="185">
        <v>0.262291453993099</v>
      </c>
      <c r="AW209" s="185">
        <v>4.4558673152316E-3</v>
      </c>
      <c r="AX209" s="185">
        <v>0.262291443705574</v>
      </c>
      <c r="AY209" s="185">
        <v>1.02875248320089E-8</v>
      </c>
      <c r="AZ209" s="185">
        <v>692257.60600924003</v>
      </c>
      <c r="BA209" s="185">
        <v>1.0814287321305699E-5</v>
      </c>
      <c r="BB209" s="23">
        <v>5571857.7715575201</v>
      </c>
      <c r="BC209" s="23">
        <v>-8940.5682862326503</v>
      </c>
      <c r="BD209" s="67">
        <v>-0.16020231769354601</v>
      </c>
      <c r="BE209" s="23">
        <v>5110435.8</v>
      </c>
      <c r="BF209" s="185">
        <v>1.0902901415095601</v>
      </c>
      <c r="BG209" s="185">
        <v>1</v>
      </c>
      <c r="BH209" s="185">
        <v>-0.39300000000000002</v>
      </c>
      <c r="BI209" s="185">
        <v>4.5999999999999999E-2</v>
      </c>
      <c r="BJ209" s="185">
        <v>5625</v>
      </c>
      <c r="BK209" s="185">
        <v>1</v>
      </c>
      <c r="BL209" s="185">
        <v>152.138611801482</v>
      </c>
      <c r="BM209" s="185">
        <v>5.5718577715575197</v>
      </c>
      <c r="BN209" s="185">
        <v>152.138611801482</v>
      </c>
      <c r="BO209" s="185">
        <v>1</v>
      </c>
      <c r="BP209" s="185">
        <v>12575.068256763499</v>
      </c>
      <c r="BQ209" s="185">
        <v>1</v>
      </c>
      <c r="BR209" s="185">
        <v>0.15240000000000001</v>
      </c>
    </row>
    <row r="210" spans="1:70">
      <c r="A210" s="20" t="s">
        <v>3292</v>
      </c>
      <c r="B210" s="185">
        <v>18960582.556212999</v>
      </c>
      <c r="C210" s="185">
        <v>634.44823391832597</v>
      </c>
      <c r="D210" s="185">
        <v>149.14958101226799</v>
      </c>
      <c r="E210" s="185">
        <v>520.38377569771103</v>
      </c>
      <c r="F210" s="185">
        <v>2467301.6327637699</v>
      </c>
      <c r="G210" s="185">
        <v>1775044.0267545299</v>
      </c>
      <c r="H210" s="185">
        <v>2.5972810943896E-5</v>
      </c>
      <c r="I210" s="185">
        <v>5.9480773118925399E-5</v>
      </c>
      <c r="J210" s="185">
        <v>0.43661798563056398</v>
      </c>
      <c r="K210" s="185">
        <v>16063.580349286</v>
      </c>
      <c r="L210" s="185">
        <v>1.6624879026359001E-3</v>
      </c>
      <c r="M210" s="185">
        <v>209</v>
      </c>
      <c r="N210" s="185">
        <v>2726.0223000000001</v>
      </c>
      <c r="O210" s="22">
        <v>2.8502295699234199E-6</v>
      </c>
      <c r="P210" s="22">
        <v>5.98473400508856E-3</v>
      </c>
      <c r="Q210" s="22">
        <v>1.905E-3</v>
      </c>
      <c r="R210" s="185">
        <v>0.15240000000000001</v>
      </c>
      <c r="S210" s="23">
        <v>3080810.546875</v>
      </c>
      <c r="T210" s="185">
        <v>559.60722906880403</v>
      </c>
      <c r="U210" s="186">
        <v>582.12073943012103</v>
      </c>
      <c r="V210" s="185">
        <v>0.03</v>
      </c>
      <c r="W210" s="22">
        <v>87306.741476224794</v>
      </c>
      <c r="X210" s="185">
        <v>2.4735969360293E-2</v>
      </c>
      <c r="Y210" s="185">
        <v>6.3582197371331297</v>
      </c>
      <c r="Z210" s="185">
        <v>6.35821976348383</v>
      </c>
      <c r="AA210" s="185">
        <v>-2.63506914066625E-8</v>
      </c>
      <c r="AB210" s="185">
        <v>4.5182029201920501E-6</v>
      </c>
      <c r="AC210" s="185">
        <v>701.28132171557695</v>
      </c>
      <c r="AD210" s="185">
        <v>2427.37713909897</v>
      </c>
      <c r="AE210" s="185">
        <v>582.12073943012103</v>
      </c>
      <c r="AF210" s="25">
        <v>0</v>
      </c>
      <c r="AG210" s="185">
        <v>4.6166259228747197E-6</v>
      </c>
      <c r="AH210" s="185">
        <v>44.1544020576722</v>
      </c>
      <c r="AI210" s="185">
        <v>0.29128970118544001</v>
      </c>
      <c r="AJ210" s="185">
        <v>11.7651361941814</v>
      </c>
      <c r="AK210" s="185">
        <v>3.7495866709252801</v>
      </c>
      <c r="AL210" s="185">
        <v>2.1883527698787102</v>
      </c>
      <c r="AM210" s="185">
        <v>634.44823386674295</v>
      </c>
      <c r="AN210" s="185">
        <v>5.1583128879428801E-8</v>
      </c>
      <c r="AO210" s="185">
        <v>9.8423002682679705E-8</v>
      </c>
      <c r="AP210" s="185">
        <v>1.99028036475446</v>
      </c>
      <c r="AQ210" s="185">
        <v>2.2747636432460698E-5</v>
      </c>
      <c r="AR210" s="185">
        <v>2.3575244627787001E-6</v>
      </c>
      <c r="AS210" s="185">
        <v>6.0079800376016896</v>
      </c>
      <c r="AT210" s="185">
        <v>5.9154429591005497</v>
      </c>
      <c r="AU210" s="185">
        <v>1.7231076119359101</v>
      </c>
      <c r="AV210" s="185">
        <v>0.26717275281855202</v>
      </c>
      <c r="AW210" s="185">
        <v>4.4558673152316E-3</v>
      </c>
      <c r="AX210" s="185">
        <v>0.26717275095829401</v>
      </c>
      <c r="AY210" s="185">
        <v>1.8602580587057101E-9</v>
      </c>
      <c r="AZ210" s="185">
        <v>692257.60600924003</v>
      </c>
      <c r="BA210" s="185">
        <v>1.14293628351537E-5</v>
      </c>
      <c r="BB210" s="23">
        <v>3102173.4337624102</v>
      </c>
      <c r="BC210" s="23">
        <v>21362.886887407902</v>
      </c>
      <c r="BD210" s="67">
        <v>0.69341774063572903</v>
      </c>
      <c r="BE210" s="23">
        <v>3785508</v>
      </c>
      <c r="BF210" s="185">
        <v>0.81948669340083502</v>
      </c>
      <c r="BG210" s="185">
        <v>1</v>
      </c>
      <c r="BH210" s="185">
        <v>-9.2999999999999999E-2</v>
      </c>
      <c r="BI210" s="185">
        <v>4.5999999999999999E-2</v>
      </c>
      <c r="BJ210" s="185">
        <v>5625</v>
      </c>
      <c r="BK210" s="185">
        <v>1</v>
      </c>
      <c r="BL210" s="185">
        <v>74.841004849521894</v>
      </c>
      <c r="BM210" s="185">
        <v>3.1021734337624101</v>
      </c>
      <c r="BN210" s="185">
        <v>74.841004849521894</v>
      </c>
      <c r="BO210" s="185">
        <v>1</v>
      </c>
      <c r="BP210" s="185">
        <v>1213.89561892441</v>
      </c>
      <c r="BQ210" s="185">
        <v>1</v>
      </c>
      <c r="BR210" s="185">
        <v>0.15240000000000001</v>
      </c>
    </row>
    <row r="211" spans="1:70">
      <c r="A211" s="20" t="s">
        <v>3293</v>
      </c>
      <c r="B211" s="185">
        <v>18960582.556212999</v>
      </c>
      <c r="C211" s="185">
        <v>634.44823391832597</v>
      </c>
      <c r="D211" s="185">
        <v>149.14958101226799</v>
      </c>
      <c r="E211" s="185">
        <v>520.38377569771103</v>
      </c>
      <c r="F211" s="185">
        <v>2467301.6327637699</v>
      </c>
      <c r="G211" s="185">
        <v>1775044.0267545299</v>
      </c>
      <c r="H211" s="185">
        <v>2.5972810943896E-5</v>
      </c>
      <c r="I211" s="185">
        <v>5.9480773118925399E-5</v>
      </c>
      <c r="J211" s="185">
        <v>0.43661798563056398</v>
      </c>
      <c r="K211" s="185">
        <v>16063.580349286</v>
      </c>
      <c r="L211" s="185">
        <v>1.6624879026359001E-3</v>
      </c>
      <c r="M211" s="185">
        <v>210</v>
      </c>
      <c r="N211" s="185">
        <v>2739.5846000000001</v>
      </c>
      <c r="O211" s="22">
        <v>2.8502295699234199E-6</v>
      </c>
      <c r="P211" s="22">
        <v>5.98473400508856E-3</v>
      </c>
      <c r="Q211" s="22">
        <v>1.905E-3</v>
      </c>
      <c r="R211" s="185">
        <v>0.15240000000000001</v>
      </c>
      <c r="S211" s="23">
        <v>4507299.8046875</v>
      </c>
      <c r="T211" s="185">
        <v>516.17931085542295</v>
      </c>
      <c r="U211" s="186">
        <v>548.954058648456</v>
      </c>
      <c r="V211" s="185">
        <v>0.03</v>
      </c>
      <c r="W211" s="22">
        <v>87741.103374116501</v>
      </c>
      <c r="X211" s="185">
        <v>2.4689257625448699E-2</v>
      </c>
      <c r="Y211" s="185">
        <v>6.3642317268426796</v>
      </c>
      <c r="Z211" s="185">
        <v>6.3642317508062201</v>
      </c>
      <c r="AA211" s="185">
        <v>-2.3963539597105001E-8</v>
      </c>
      <c r="AB211" s="185">
        <v>4.4820429169196396E-6</v>
      </c>
      <c r="AC211" s="185">
        <v>743.97533892875197</v>
      </c>
      <c r="AD211" s="185">
        <v>2437.1492054158398</v>
      </c>
      <c r="AE211" s="185">
        <v>548.95406008820999</v>
      </c>
      <c r="AF211" s="25">
        <v>1.4397531913345999E-6</v>
      </c>
      <c r="AG211" s="185">
        <v>4.6191106521656098E-6</v>
      </c>
      <c r="AH211" s="185">
        <v>44.510628749939897</v>
      </c>
      <c r="AI211" s="185">
        <v>0.29246236703598</v>
      </c>
      <c r="AJ211" s="185">
        <v>11.818857591237</v>
      </c>
      <c r="AK211" s="185">
        <v>6.1346958209654199</v>
      </c>
      <c r="AL211" s="185">
        <v>2.1883527698787102</v>
      </c>
      <c r="AM211" s="185">
        <v>634.44823383720404</v>
      </c>
      <c r="AN211" s="185">
        <v>8.1121925177285395E-8</v>
      </c>
      <c r="AO211" s="185">
        <v>1.3706773524596401E-7</v>
      </c>
      <c r="AP211" s="185">
        <v>2.0137429392349802</v>
      </c>
      <c r="AQ211" s="185">
        <v>2.2220648733605102E-5</v>
      </c>
      <c r="AR211" s="185">
        <v>2.37808919370579E-6</v>
      </c>
      <c r="AS211" s="185">
        <v>6.0847855001029396</v>
      </c>
      <c r="AT211" s="185">
        <v>5.9789573760941002</v>
      </c>
      <c r="AU211" s="185">
        <v>1.74862002661972</v>
      </c>
      <c r="AV211" s="185">
        <v>0.265122912615261</v>
      </c>
      <c r="AW211" s="185">
        <v>4.42020619519202E-3</v>
      </c>
      <c r="AX211" s="185">
        <v>0.26512290553248502</v>
      </c>
      <c r="AY211" s="185">
        <v>7.0827758102964797E-9</v>
      </c>
      <c r="AZ211" s="185">
        <v>692257.60600924003</v>
      </c>
      <c r="BA211" s="185">
        <v>1.1034501127560401E-5</v>
      </c>
      <c r="BB211" s="23">
        <v>4474804.0003333604</v>
      </c>
      <c r="BC211" s="23">
        <v>-32495.8043541359</v>
      </c>
      <c r="BD211" s="67">
        <v>-0.72095946048099402</v>
      </c>
      <c r="BE211" s="23">
        <v>4574155.5</v>
      </c>
      <c r="BF211" s="185">
        <v>0.97827981587713098</v>
      </c>
      <c r="BG211" s="185">
        <v>1</v>
      </c>
      <c r="BH211" s="185">
        <v>-0.26700000000000002</v>
      </c>
      <c r="BI211" s="185">
        <v>4.5999999999999999E-2</v>
      </c>
      <c r="BJ211" s="185">
        <v>5625</v>
      </c>
      <c r="BK211" s="185">
        <v>1</v>
      </c>
      <c r="BL211" s="185">
        <v>118.268923062903</v>
      </c>
      <c r="BM211" s="185">
        <v>4.4748040003333598</v>
      </c>
      <c r="BN211" s="185">
        <v>118.268923062903</v>
      </c>
      <c r="BO211" s="185">
        <v>1</v>
      </c>
      <c r="BP211" s="185">
        <v>6126.0243174266298</v>
      </c>
      <c r="BQ211" s="185">
        <v>1</v>
      </c>
      <c r="BR211" s="185">
        <v>0.15240000000000001</v>
      </c>
    </row>
    <row r="212" spans="1:70">
      <c r="A212" s="20" t="s">
        <v>3294</v>
      </c>
      <c r="B212" s="185">
        <v>18960582.556212999</v>
      </c>
      <c r="C212" s="185">
        <v>634.44823391832597</v>
      </c>
      <c r="D212" s="185">
        <v>149.14958101226799</v>
      </c>
      <c r="E212" s="185">
        <v>520.38377569771103</v>
      </c>
      <c r="F212" s="185">
        <v>2467301.6327637699</v>
      </c>
      <c r="G212" s="185">
        <v>1775044.0267545299</v>
      </c>
      <c r="H212" s="185">
        <v>2.5972810943896E-5</v>
      </c>
      <c r="I212" s="185">
        <v>5.9480773118925399E-5</v>
      </c>
      <c r="J212" s="185">
        <v>0.43661798563056398</v>
      </c>
      <c r="K212" s="185">
        <v>16063.580349286</v>
      </c>
      <c r="L212" s="185">
        <v>1.6624879026359001E-3</v>
      </c>
      <c r="M212" s="185">
        <v>211</v>
      </c>
      <c r="N212" s="185">
        <v>2766.7091999999998</v>
      </c>
      <c r="O212" s="22">
        <v>2.8502295699234199E-6</v>
      </c>
      <c r="P212" s="22">
        <v>5.98473400508856E-3</v>
      </c>
      <c r="Q212" s="22">
        <v>1.905E-3</v>
      </c>
      <c r="R212" s="185">
        <v>0.15240000000000001</v>
      </c>
      <c r="S212" s="23">
        <v>4529089.35546875</v>
      </c>
      <c r="T212" s="185">
        <v>516.17931085542295</v>
      </c>
      <c r="U212" s="186">
        <v>548.78962655413102</v>
      </c>
      <c r="V212" s="185">
        <v>0.03</v>
      </c>
      <c r="W212" s="22">
        <v>88609.8271698998</v>
      </c>
      <c r="X212" s="185">
        <v>2.4596942564935501E-2</v>
      </c>
      <c r="Y212" s="185">
        <v>6.3761633767970602</v>
      </c>
      <c r="Z212" s="185">
        <v>6.3761633963344897</v>
      </c>
      <c r="AA212" s="185">
        <v>-1.95374338929355E-8</v>
      </c>
      <c r="AB212" s="185">
        <v>4.4110839093320403E-6</v>
      </c>
      <c r="AC212" s="185">
        <v>743.35466623393097</v>
      </c>
      <c r="AD212" s="185">
        <v>2456.67362836139</v>
      </c>
      <c r="AE212" s="185">
        <v>548.78962655413102</v>
      </c>
      <c r="AF212" s="25">
        <v>0</v>
      </c>
      <c r="AG212" s="185">
        <v>4.5485534710139797E-6</v>
      </c>
      <c r="AH212" s="185">
        <v>45.226650051759599</v>
      </c>
      <c r="AI212" s="185">
        <v>0.294805333538392</v>
      </c>
      <c r="AJ212" s="185">
        <v>11.731560482342999</v>
      </c>
      <c r="AK212" s="185">
        <v>6.1164363946280504</v>
      </c>
      <c r="AL212" s="185">
        <v>2.1883527698787102</v>
      </c>
      <c r="AM212" s="185">
        <v>634.44823379382603</v>
      </c>
      <c r="AN212" s="185">
        <v>1.2449959285731901E-7</v>
      </c>
      <c r="AO212" s="185">
        <v>1.3746956168194299E-7</v>
      </c>
      <c r="AP212" s="185">
        <v>2.01903249350657</v>
      </c>
      <c r="AQ212" s="185">
        <v>2.2104371890163199E-5</v>
      </c>
      <c r="AR212" s="185">
        <v>2.34301151634796E-6</v>
      </c>
      <c r="AS212" s="185">
        <v>6.0430599508231699</v>
      </c>
      <c r="AT212" s="185">
        <v>5.9445524901784204</v>
      </c>
      <c r="AU212" s="185">
        <v>1.75248577960353</v>
      </c>
      <c r="AV212" s="185">
        <v>0.26654671390304402</v>
      </c>
      <c r="AW212" s="185">
        <v>4.3502261769821603E-3</v>
      </c>
      <c r="AX212" s="185">
        <v>0.26654670528736901</v>
      </c>
      <c r="AY212" s="185">
        <v>8.6156756728961203E-9</v>
      </c>
      <c r="AZ212" s="185">
        <v>692257.60600924003</v>
      </c>
      <c r="BA212" s="185">
        <v>1.0948002056060599E-5</v>
      </c>
      <c r="BB212" s="23">
        <v>4523380.9181830697</v>
      </c>
      <c r="BC212" s="23">
        <v>-5708.43728567567</v>
      </c>
      <c r="BD212" s="67">
        <v>-0.12603940522354401</v>
      </c>
      <c r="BE212" s="23">
        <v>4479517.8</v>
      </c>
      <c r="BF212" s="185">
        <v>1.00979192853817</v>
      </c>
      <c r="BG212" s="185">
        <v>1</v>
      </c>
      <c r="BH212" s="185">
        <v>-0.28999999999999998</v>
      </c>
      <c r="BI212" s="185">
        <v>4.5999999999999999E-2</v>
      </c>
      <c r="BJ212" s="185">
        <v>5625</v>
      </c>
      <c r="BK212" s="185">
        <v>1</v>
      </c>
      <c r="BL212" s="185">
        <v>118.268923062903</v>
      </c>
      <c r="BM212" s="185">
        <v>4.5233809181830704</v>
      </c>
      <c r="BN212" s="185">
        <v>118.268923062903</v>
      </c>
      <c r="BO212" s="185">
        <v>1</v>
      </c>
      <c r="BP212" s="185">
        <v>6126.0243174266298</v>
      </c>
      <c r="BQ212" s="185">
        <v>1</v>
      </c>
      <c r="BR212" s="185">
        <v>0.15240000000000001</v>
      </c>
    </row>
    <row r="213" spans="1:70">
      <c r="A213" s="20" t="s">
        <v>3295</v>
      </c>
      <c r="B213" s="185">
        <v>18960582.556212999</v>
      </c>
      <c r="C213" s="185">
        <v>634.44823391832597</v>
      </c>
      <c r="D213" s="185">
        <v>149.14958101226799</v>
      </c>
      <c r="E213" s="185">
        <v>520.38377569771103</v>
      </c>
      <c r="F213" s="185">
        <v>2467301.6327637699</v>
      </c>
      <c r="G213" s="185">
        <v>1775044.0267545299</v>
      </c>
      <c r="H213" s="185">
        <v>2.5972810943896E-5</v>
      </c>
      <c r="I213" s="185">
        <v>5.9480773118925399E-5</v>
      </c>
      <c r="J213" s="185">
        <v>0.43661798563056398</v>
      </c>
      <c r="K213" s="185">
        <v>16063.580349286</v>
      </c>
      <c r="L213" s="185">
        <v>1.6624879026359001E-3</v>
      </c>
      <c r="M213" s="185">
        <v>212</v>
      </c>
      <c r="N213" s="185">
        <v>3377.0127000000002</v>
      </c>
      <c r="O213" s="22">
        <v>2.8502295699234199E-6</v>
      </c>
      <c r="P213" s="22">
        <v>5.98473400508856E-3</v>
      </c>
      <c r="Q213" s="22">
        <v>1.905E-3</v>
      </c>
      <c r="R213" s="185">
        <v>0.15240000000000001</v>
      </c>
      <c r="S213" s="23">
        <v>3469864.55078125</v>
      </c>
      <c r="T213" s="185">
        <v>558.46565244536998</v>
      </c>
      <c r="U213" s="186">
        <v>578.93422027787301</v>
      </c>
      <c r="V213" s="185">
        <v>0.03</v>
      </c>
      <c r="W213" s="22">
        <v>108156.11257502501</v>
      </c>
      <c r="X213" s="185">
        <v>2.2842853749086001E-2</v>
      </c>
      <c r="Y213" s="185">
        <v>6.6164467317851301</v>
      </c>
      <c r="Z213" s="185">
        <v>6.6164467598196204</v>
      </c>
      <c r="AA213" s="185">
        <v>-2.8034487620232101E-8</v>
      </c>
      <c r="AB213" s="185">
        <v>3.1881425212607502E-6</v>
      </c>
      <c r="AC213" s="185">
        <v>694.28831051424697</v>
      </c>
      <c r="AD213" s="185">
        <v>2889.6900303443399</v>
      </c>
      <c r="AE213" s="185">
        <v>578.93422122075594</v>
      </c>
      <c r="AF213" s="25">
        <v>9.4288304808287596E-7</v>
      </c>
      <c r="AG213" s="185">
        <v>3.2848665206392098E-6</v>
      </c>
      <c r="AH213" s="185">
        <v>62.575166256186201</v>
      </c>
      <c r="AI213" s="185">
        <v>0.34676809462331698</v>
      </c>
      <c r="AJ213" s="185">
        <v>9.9656126359086894</v>
      </c>
      <c r="AK213" s="185">
        <v>3.57988804127538</v>
      </c>
      <c r="AL213" s="185">
        <v>2.1883527698787102</v>
      </c>
      <c r="AM213" s="185">
        <v>634.44823386842995</v>
      </c>
      <c r="AN213" s="185">
        <v>4.9896016207640099E-8</v>
      </c>
      <c r="AO213" s="185">
        <v>9.6723999378458301E-8</v>
      </c>
      <c r="AP213" s="185">
        <v>2.0813508315570299</v>
      </c>
      <c r="AQ213" s="185">
        <v>2.0800521028343399E-5</v>
      </c>
      <c r="AR213" s="185">
        <v>1.69079526000883E-6</v>
      </c>
      <c r="AS213" s="185">
        <v>5.1295267256703401</v>
      </c>
      <c r="AT213" s="185">
        <v>5.125066993611</v>
      </c>
      <c r="AU213" s="185">
        <v>1.77720971619134</v>
      </c>
      <c r="AV213" s="185">
        <v>0.304141115365689</v>
      </c>
      <c r="AW213" s="185">
        <v>3.1441571588781202E-3</v>
      </c>
      <c r="AX213" s="185">
        <v>0.30414111373362601</v>
      </c>
      <c r="AY213" s="185">
        <v>1.63206270720195E-9</v>
      </c>
      <c r="AZ213" s="185">
        <v>692257.60600924003</v>
      </c>
      <c r="BA213" s="185">
        <v>9.9937601642981097E-6</v>
      </c>
      <c r="BB213" s="23">
        <v>3486557.2980555501</v>
      </c>
      <c r="BC213" s="23">
        <v>16692.747274300498</v>
      </c>
      <c r="BD213" s="67">
        <v>0.481077777821101</v>
      </c>
      <c r="BE213" s="23">
        <v>4258696.5</v>
      </c>
      <c r="BF213" s="185">
        <v>0.818691188267478</v>
      </c>
      <c r="BG213" s="185">
        <v>1</v>
      </c>
      <c r="BH213" s="185">
        <v>-0.161</v>
      </c>
      <c r="BI213" s="185">
        <v>4.5999999999999999E-2</v>
      </c>
      <c r="BJ213" s="185">
        <v>5625</v>
      </c>
      <c r="BK213" s="185">
        <v>1</v>
      </c>
      <c r="BL213" s="185">
        <v>75.982581472955999</v>
      </c>
      <c r="BM213" s="185">
        <v>3.4865572980555499</v>
      </c>
      <c r="BN213" s="185">
        <v>75.982581472955999</v>
      </c>
      <c r="BO213" s="185">
        <v>1</v>
      </c>
      <c r="BP213" s="185">
        <v>1294.7461694579199</v>
      </c>
      <c r="BQ213" s="185">
        <v>1</v>
      </c>
      <c r="BR213" s="185">
        <v>0.15240000000000001</v>
      </c>
    </row>
    <row r="214" spans="1:70">
      <c r="A214" s="20" t="s">
        <v>3296</v>
      </c>
      <c r="B214" s="185">
        <v>18960582.556212999</v>
      </c>
      <c r="C214" s="185">
        <v>634.44823391832597</v>
      </c>
      <c r="D214" s="185">
        <v>149.14958101226799</v>
      </c>
      <c r="E214" s="185">
        <v>520.38377569771103</v>
      </c>
      <c r="F214" s="185">
        <v>2467301.6327637699</v>
      </c>
      <c r="G214" s="185">
        <v>1775044.0267545299</v>
      </c>
      <c r="H214" s="185">
        <v>2.5972810943896E-5</v>
      </c>
      <c r="I214" s="185">
        <v>5.9480773118925399E-5</v>
      </c>
      <c r="J214" s="185">
        <v>0.43661798563056398</v>
      </c>
      <c r="K214" s="185">
        <v>16063.580349286</v>
      </c>
      <c r="L214" s="185">
        <v>1.6624879026359001E-3</v>
      </c>
      <c r="M214" s="185">
        <v>213</v>
      </c>
      <c r="N214" s="185">
        <v>3458.3865000000001</v>
      </c>
      <c r="O214" s="22">
        <v>2.8502295699234199E-6</v>
      </c>
      <c r="P214" s="22">
        <v>5.98473400508856E-3</v>
      </c>
      <c r="Q214" s="22">
        <v>1.905E-3</v>
      </c>
      <c r="R214" s="185">
        <v>0.15240000000000001</v>
      </c>
      <c r="S214" s="23">
        <v>3695875.87890625</v>
      </c>
      <c r="T214" s="185">
        <v>553.48995463629501</v>
      </c>
      <c r="U214" s="186">
        <v>574.77876918332402</v>
      </c>
      <c r="V214" s="185">
        <v>0.03</v>
      </c>
      <c r="W214" s="22">
        <v>110762.283962375</v>
      </c>
      <c r="X214" s="185">
        <v>2.2647019765432101E-2</v>
      </c>
      <c r="Y214" s="185">
        <v>6.6449921225727904</v>
      </c>
      <c r="Z214" s="185">
        <v>6.6449921260745999</v>
      </c>
      <c r="AA214" s="185">
        <v>-3.5018077326753899E-9</v>
      </c>
      <c r="AB214" s="185">
        <v>3.0661638644763198E-6</v>
      </c>
      <c r="AC214" s="185">
        <v>697.63178377571103</v>
      </c>
      <c r="AD214" s="185">
        <v>2946.6085378586199</v>
      </c>
      <c r="AE214" s="185">
        <v>574.77877015964202</v>
      </c>
      <c r="AF214" s="25">
        <v>9.7631766493577701E-7</v>
      </c>
      <c r="AG214" s="185">
        <v>3.1667926678027201E-6</v>
      </c>
      <c r="AH214" s="185">
        <v>65.064542253478393</v>
      </c>
      <c r="AI214" s="185">
        <v>0.353598419742021</v>
      </c>
      <c r="AJ214" s="185">
        <v>9.7966386483733103</v>
      </c>
      <c r="AK214" s="185">
        <v>3.80676036295058</v>
      </c>
      <c r="AL214" s="185">
        <v>2.1883527698787102</v>
      </c>
      <c r="AM214" s="185">
        <v>634.44823405418799</v>
      </c>
      <c r="AN214" s="185">
        <v>-1.3586236491391901E-7</v>
      </c>
      <c r="AO214" s="185">
        <v>1.00628803326398E-7</v>
      </c>
      <c r="AP214" s="185">
        <v>2.0942074905509598</v>
      </c>
      <c r="AQ214" s="185">
        <v>2.05459098449622E-5</v>
      </c>
      <c r="AR214" s="185">
        <v>1.63371073556456E-6</v>
      </c>
      <c r="AS214" s="185">
        <v>5.0539695557016504</v>
      </c>
      <c r="AT214" s="185">
        <v>5.0508699257262801</v>
      </c>
      <c r="AU214" s="185">
        <v>1.78597962405931</v>
      </c>
      <c r="AV214" s="185">
        <v>0.30822786649165101</v>
      </c>
      <c r="AW214" s="185">
        <v>3.0238613865274399E-3</v>
      </c>
      <c r="AX214" s="185">
        <v>0.30822786457552898</v>
      </c>
      <c r="AY214" s="185">
        <v>1.9161222053476499E-9</v>
      </c>
      <c r="AZ214" s="185">
        <v>692257.60600924003</v>
      </c>
      <c r="BA214" s="185">
        <v>9.8108281713560096E-6</v>
      </c>
      <c r="BB214" s="23">
        <v>3694946.2287502298</v>
      </c>
      <c r="BC214" s="23">
        <v>-929.65015602065296</v>
      </c>
      <c r="BD214" s="67">
        <v>-2.51537169125867E-2</v>
      </c>
      <c r="BE214" s="23">
        <v>4668793.2</v>
      </c>
      <c r="BF214" s="185">
        <v>0.79141355602347696</v>
      </c>
      <c r="BG214" s="185">
        <v>1</v>
      </c>
      <c r="BH214" s="185">
        <v>-0.156</v>
      </c>
      <c r="BI214" s="185">
        <v>4.5999999999999999E-2</v>
      </c>
      <c r="BJ214" s="185">
        <v>5625</v>
      </c>
      <c r="BK214" s="185">
        <v>1</v>
      </c>
      <c r="BL214" s="185">
        <v>80.958279282031</v>
      </c>
      <c r="BM214" s="185">
        <v>3.6949462287502302</v>
      </c>
      <c r="BN214" s="185">
        <v>80.958279282031</v>
      </c>
      <c r="BO214" s="185">
        <v>1</v>
      </c>
      <c r="BP214" s="185">
        <v>1677.58064174485</v>
      </c>
      <c r="BQ214" s="185">
        <v>1</v>
      </c>
      <c r="BR214" s="185">
        <v>0.15240000000000001</v>
      </c>
    </row>
    <row r="215" spans="1:70">
      <c r="A215" s="20" t="s">
        <v>3297</v>
      </c>
      <c r="B215" s="185">
        <v>18960582.556212999</v>
      </c>
      <c r="C215" s="185">
        <v>634.44823391832597</v>
      </c>
      <c r="D215" s="185">
        <v>149.14958101226799</v>
      </c>
      <c r="E215" s="185">
        <v>520.38377569771103</v>
      </c>
      <c r="F215" s="185">
        <v>2467301.6327637699</v>
      </c>
      <c r="G215" s="185">
        <v>1775044.0267545299</v>
      </c>
      <c r="H215" s="185">
        <v>2.5972810943896E-5</v>
      </c>
      <c r="I215" s="185">
        <v>5.9480773118925399E-5</v>
      </c>
      <c r="J215" s="185">
        <v>0.43661798563056398</v>
      </c>
      <c r="K215" s="185">
        <v>16063.580349286</v>
      </c>
      <c r="L215" s="185">
        <v>1.6624879026359001E-3</v>
      </c>
      <c r="M215" s="185">
        <v>214</v>
      </c>
      <c r="N215" s="185">
        <v>3485.5111000000002</v>
      </c>
      <c r="O215" s="22">
        <v>2.8502295699234199E-6</v>
      </c>
      <c r="P215" s="22">
        <v>5.98473400508856E-3</v>
      </c>
      <c r="Q215" s="22">
        <v>1.905E-3</v>
      </c>
      <c r="R215" s="185">
        <v>0.15240000000000001</v>
      </c>
      <c r="S215" s="23">
        <v>3753381.34765625</v>
      </c>
      <c r="T215" s="185">
        <v>552.32824485842298</v>
      </c>
      <c r="U215" s="186">
        <v>573.780050311732</v>
      </c>
      <c r="V215" s="185">
        <v>0.03</v>
      </c>
      <c r="W215" s="22">
        <v>111631.007758158</v>
      </c>
      <c r="X215" s="185">
        <v>2.25833669063405E-2</v>
      </c>
      <c r="Y215" s="185">
        <v>6.6543502294361199</v>
      </c>
      <c r="Z215" s="185">
        <v>6.6543502370940999</v>
      </c>
      <c r="AA215" s="185">
        <v>-7.6579791397079994E-9</v>
      </c>
      <c r="AB215" s="185">
        <v>3.0271353797416399E-6</v>
      </c>
      <c r="AC215" s="185">
        <v>698.304834556537</v>
      </c>
      <c r="AD215" s="185">
        <v>2965.54283494523</v>
      </c>
      <c r="AE215" s="185">
        <v>573.780050311732</v>
      </c>
      <c r="AF215" s="25">
        <v>0</v>
      </c>
      <c r="AG215" s="185">
        <v>3.1284219667872699E-6</v>
      </c>
      <c r="AH215" s="185">
        <v>65.903411407168306</v>
      </c>
      <c r="AI215" s="185">
        <v>0.35587057006084599</v>
      </c>
      <c r="AJ215" s="185">
        <v>9.7401253000433208</v>
      </c>
      <c r="AK215" s="185">
        <v>3.8566199988274099</v>
      </c>
      <c r="AL215" s="185">
        <v>2.1883527698787102</v>
      </c>
      <c r="AM215" s="185">
        <v>634.44823387087797</v>
      </c>
      <c r="AN215" s="185">
        <v>4.7447770157305098E-8</v>
      </c>
      <c r="AO215" s="185">
        <v>1.01286587045632E-7</v>
      </c>
      <c r="AP215" s="185">
        <v>2.0978640071565602</v>
      </c>
      <c r="AQ215" s="185">
        <v>2.04743504029397E-5</v>
      </c>
      <c r="AR215" s="185">
        <v>1.61485427691645E-6</v>
      </c>
      <c r="AS215" s="185">
        <v>5.0277370397797796</v>
      </c>
      <c r="AT215" s="185">
        <v>5.02484995095827</v>
      </c>
      <c r="AU215" s="185">
        <v>1.7881962165177301</v>
      </c>
      <c r="AV215" s="185">
        <v>0.30966779063882499</v>
      </c>
      <c r="AW215" s="185">
        <v>2.9853713601687201E-3</v>
      </c>
      <c r="AX215" s="185">
        <v>0.30966778864637301</v>
      </c>
      <c r="AY215" s="185">
        <v>1.9924516481140102E-9</v>
      </c>
      <c r="AZ215" s="185">
        <v>692257.60600924003</v>
      </c>
      <c r="BA215" s="185">
        <v>9.7596175600965692E-6</v>
      </c>
      <c r="BB215" s="23">
        <v>3738613.9456288102</v>
      </c>
      <c r="BC215" s="23">
        <v>-14767.402027440699</v>
      </c>
      <c r="BD215" s="67">
        <v>-0.39344262305406402</v>
      </c>
      <c r="BE215" s="23">
        <v>4542609.5999999996</v>
      </c>
      <c r="BF215" s="185">
        <v>0.82301018023402395</v>
      </c>
      <c r="BG215" s="185">
        <v>1</v>
      </c>
      <c r="BH215" s="185">
        <v>-0.186</v>
      </c>
      <c r="BI215" s="185">
        <v>4.5999999999999999E-2</v>
      </c>
      <c r="BJ215" s="185">
        <v>5625</v>
      </c>
      <c r="BK215" s="185">
        <v>1</v>
      </c>
      <c r="BL215" s="185">
        <v>82.119989059903006</v>
      </c>
      <c r="BM215" s="185">
        <v>3.7386139456288099</v>
      </c>
      <c r="BN215" s="185">
        <v>82.119989059903006</v>
      </c>
      <c r="BO215" s="185">
        <v>1</v>
      </c>
      <c r="BP215" s="185">
        <v>1774.09347840635</v>
      </c>
      <c r="BQ215" s="185">
        <v>1</v>
      </c>
      <c r="BR215" s="185">
        <v>0.15240000000000001</v>
      </c>
    </row>
    <row r="216" spans="1:70">
      <c r="A216" s="20" t="s">
        <v>3298</v>
      </c>
      <c r="B216" s="185">
        <v>18960582.556212999</v>
      </c>
      <c r="C216" s="185">
        <v>634.44823391832597</v>
      </c>
      <c r="D216" s="185">
        <v>149.14958101226799</v>
      </c>
      <c r="E216" s="185">
        <v>520.38377569771103</v>
      </c>
      <c r="F216" s="185">
        <v>2467301.6327637699</v>
      </c>
      <c r="G216" s="185">
        <v>1775044.0267545299</v>
      </c>
      <c r="H216" s="185">
        <v>2.5972810943896E-5</v>
      </c>
      <c r="I216" s="185">
        <v>5.9480773118925399E-5</v>
      </c>
      <c r="J216" s="185">
        <v>0.43661798563056398</v>
      </c>
      <c r="K216" s="185">
        <v>16063.580349286</v>
      </c>
      <c r="L216" s="185">
        <v>1.6624879026359001E-3</v>
      </c>
      <c r="M216" s="185">
        <v>215</v>
      </c>
      <c r="N216" s="185">
        <v>3499.0734000000002</v>
      </c>
      <c r="O216" s="22">
        <v>2.8502295699234199E-6</v>
      </c>
      <c r="P216" s="22">
        <v>5.98473400508856E-3</v>
      </c>
      <c r="Q216" s="22">
        <v>1.905E-3</v>
      </c>
      <c r="R216" s="185">
        <v>0.15240000000000001</v>
      </c>
      <c r="S216" s="23">
        <v>3819602.63671875</v>
      </c>
      <c r="T216" s="185">
        <v>550.74250143598601</v>
      </c>
      <c r="U216" s="186">
        <v>572.48816978034995</v>
      </c>
      <c r="V216" s="185">
        <v>0.03</v>
      </c>
      <c r="W216" s="22">
        <v>112065.36965605</v>
      </c>
      <c r="X216" s="185">
        <v>2.2551835812529699E-2</v>
      </c>
      <c r="Y216" s="185">
        <v>6.65900053050576</v>
      </c>
      <c r="Z216" s="185">
        <v>6.6590005392263896</v>
      </c>
      <c r="AA216" s="185">
        <v>-8.7206322163524402E-9</v>
      </c>
      <c r="AB216" s="185">
        <v>3.0079143673425098E-6</v>
      </c>
      <c r="AC216" s="185">
        <v>699.49127495502603</v>
      </c>
      <c r="AD216" s="185">
        <v>2975.0028723136102</v>
      </c>
      <c r="AE216" s="185">
        <v>572.48817077526303</v>
      </c>
      <c r="AF216" s="25">
        <v>9.9491273886087605E-7</v>
      </c>
      <c r="AG216" s="185">
        <v>3.1106916129621898E-6</v>
      </c>
      <c r="AH216" s="185">
        <v>66.324543837517894</v>
      </c>
      <c r="AI216" s="185">
        <v>0.35700579186624798</v>
      </c>
      <c r="AJ216" s="185">
        <v>9.7158178303878007</v>
      </c>
      <c r="AK216" s="185">
        <v>3.9323910926272401</v>
      </c>
      <c r="AL216" s="185">
        <v>2.1883527698787102</v>
      </c>
      <c r="AM216" s="185">
        <v>634.44823385057805</v>
      </c>
      <c r="AN216" s="185">
        <v>6.7748374021903106E-8</v>
      </c>
      <c r="AO216" s="185">
        <v>1.0277724561969E-7</v>
      </c>
      <c r="AP216" s="185">
        <v>2.10080783312518</v>
      </c>
      <c r="AQ216" s="185">
        <v>2.0417009894445998E-5</v>
      </c>
      <c r="AR216" s="185">
        <v>1.60673442929094E-6</v>
      </c>
      <c r="AS216" s="185">
        <v>5.0184142175178197</v>
      </c>
      <c r="AT216" s="185">
        <v>5.0155699543710996</v>
      </c>
      <c r="AU216" s="185">
        <v>1.7905875232208199</v>
      </c>
      <c r="AV216" s="185">
        <v>0.310220309904364</v>
      </c>
      <c r="AW216" s="185">
        <v>2.9664155313961298E-3</v>
      </c>
      <c r="AX216" s="185">
        <v>0.31022030787314098</v>
      </c>
      <c r="AY216" s="185">
        <v>2.0312230786245798E-9</v>
      </c>
      <c r="AZ216" s="185">
        <v>692257.60600924003</v>
      </c>
      <c r="BA216" s="185">
        <v>9.7186470711476308E-6</v>
      </c>
      <c r="BB216" s="23">
        <v>3809628.6789195901</v>
      </c>
      <c r="BC216" s="23">
        <v>-9973.9577991645801</v>
      </c>
      <c r="BD216" s="67">
        <v>-0.26112553445435799</v>
      </c>
      <c r="BE216" s="23">
        <v>4542609.5999999996</v>
      </c>
      <c r="BF216" s="185">
        <v>0.83864320608127696</v>
      </c>
      <c r="BG216" s="185">
        <v>1</v>
      </c>
      <c r="BH216" s="185">
        <v>-0.19900000000000001</v>
      </c>
      <c r="BI216" s="185">
        <v>4.5999999999999999E-2</v>
      </c>
      <c r="BJ216" s="185">
        <v>5625</v>
      </c>
      <c r="BK216" s="185">
        <v>1</v>
      </c>
      <c r="BL216" s="185">
        <v>83.705732482339997</v>
      </c>
      <c r="BM216" s="185">
        <v>3.8096286789195899</v>
      </c>
      <c r="BN216" s="185">
        <v>83.705732482339997</v>
      </c>
      <c r="BO216" s="185">
        <v>1</v>
      </c>
      <c r="BP216" s="185">
        <v>1910.1910518178699</v>
      </c>
      <c r="BQ216" s="185">
        <v>1</v>
      </c>
      <c r="BR216" s="185">
        <v>0.15240000000000001</v>
      </c>
    </row>
    <row r="217" spans="1:70">
      <c r="A217" s="20" t="s">
        <v>3299</v>
      </c>
      <c r="B217" s="185">
        <v>18960582.556212999</v>
      </c>
      <c r="C217" s="185">
        <v>634.44823391832597</v>
      </c>
      <c r="D217" s="185">
        <v>149.14958101226799</v>
      </c>
      <c r="E217" s="185">
        <v>520.38377569771103</v>
      </c>
      <c r="F217" s="185">
        <v>2467301.6327637699</v>
      </c>
      <c r="G217" s="185">
        <v>1775044.0267545299</v>
      </c>
      <c r="H217" s="185">
        <v>2.5972810943896E-5</v>
      </c>
      <c r="I217" s="185">
        <v>5.9480773118925399E-5</v>
      </c>
      <c r="J217" s="185">
        <v>0.43661798563056398</v>
      </c>
      <c r="K217" s="185">
        <v>16063.580349286</v>
      </c>
      <c r="L217" s="185">
        <v>1.6624879026359001E-3</v>
      </c>
      <c r="M217" s="185">
        <v>216</v>
      </c>
      <c r="N217" s="185">
        <v>1939.4088999999999</v>
      </c>
      <c r="O217" s="22">
        <v>2.8502295699234199E-6</v>
      </c>
      <c r="P217" s="22">
        <v>5.98473400508856E-3</v>
      </c>
      <c r="Q217" s="22">
        <v>1.905E-3</v>
      </c>
      <c r="R217" s="185">
        <v>0.69596000000000002</v>
      </c>
      <c r="S217" s="23">
        <v>4757805.95703125</v>
      </c>
      <c r="T217" s="185">
        <v>299.02073658241198</v>
      </c>
      <c r="U217" s="186">
        <v>522.19508849638601</v>
      </c>
      <c r="V217" s="185">
        <v>0.03</v>
      </c>
      <c r="W217" s="22">
        <v>62113.751398508197</v>
      </c>
      <c r="X217" s="185">
        <v>2.83092601952524E-2</v>
      </c>
      <c r="Y217" s="185">
        <v>5.9434106746186597</v>
      </c>
      <c r="Z217" s="185">
        <v>5.9434106924163803</v>
      </c>
      <c r="AA217" s="185">
        <v>-1.7797724183310499E-8</v>
      </c>
      <c r="AB217" s="185">
        <v>7.7998488366138193E-6</v>
      </c>
      <c r="AC217" s="185">
        <v>824.76654334572197</v>
      </c>
      <c r="AD217" s="185">
        <v>1847.46844965574</v>
      </c>
      <c r="AE217" s="185">
        <v>522.19509074405096</v>
      </c>
      <c r="AF217" s="25">
        <v>2.2476654066849699E-6</v>
      </c>
      <c r="AG217" s="185">
        <v>7.9907672512179895E-6</v>
      </c>
      <c r="AH217" s="185">
        <v>25.577232648385198</v>
      </c>
      <c r="AI217" s="185">
        <v>0.22169959664756</v>
      </c>
      <c r="AJ217" s="185">
        <v>15.498887543483001</v>
      </c>
      <c r="AK217" s="185">
        <v>9.7343649639911796</v>
      </c>
      <c r="AL217" s="185">
        <v>2.1883527698787102</v>
      </c>
      <c r="AM217" s="185">
        <v>634.44823391337695</v>
      </c>
      <c r="AN217" s="185">
        <v>4.9490154196973898E-9</v>
      </c>
      <c r="AO217" s="185">
        <v>1.90918414604165E-7</v>
      </c>
      <c r="AP217" s="185">
        <v>1.83975481484638</v>
      </c>
      <c r="AQ217" s="185">
        <v>2.6622258678238799E-5</v>
      </c>
      <c r="AR217" s="185">
        <v>4.0908428329110799E-6</v>
      </c>
      <c r="AS217" s="185">
        <v>7.9345963950693301</v>
      </c>
      <c r="AT217" s="185">
        <v>7.3061624439967998</v>
      </c>
      <c r="AU217" s="185">
        <v>1.6197732668756399</v>
      </c>
      <c r="AV217" s="185">
        <v>0.21998154797073699</v>
      </c>
      <c r="AW217" s="185">
        <v>7.6922378451602397E-3</v>
      </c>
      <c r="AX217" s="185">
        <v>0.21998154374930901</v>
      </c>
      <c r="AY217" s="185">
        <v>4.2214272077956097E-9</v>
      </c>
      <c r="AZ217" s="185">
        <v>692257.60600924003</v>
      </c>
      <c r="BA217" s="185">
        <v>1.44705470877987E-5</v>
      </c>
      <c r="BB217" s="23">
        <v>4752852.6740098204</v>
      </c>
      <c r="BC217" s="23">
        <v>-4953.2830214276901</v>
      </c>
      <c r="BD217" s="67">
        <v>-0.104108554786846</v>
      </c>
      <c r="BE217" s="23">
        <v>2082029.4</v>
      </c>
      <c r="BF217" s="185">
        <v>2.2827980594365398</v>
      </c>
      <c r="BG217" s="185">
        <v>1</v>
      </c>
      <c r="BH217" s="185">
        <v>-0.113</v>
      </c>
      <c r="BI217" s="185">
        <v>4.5999999999999999E-2</v>
      </c>
      <c r="BJ217" s="185">
        <v>5625</v>
      </c>
      <c r="BK217" s="185">
        <v>1</v>
      </c>
      <c r="BL217" s="185">
        <v>335.42749733591398</v>
      </c>
      <c r="BM217" s="185">
        <v>4.7528526740098203</v>
      </c>
      <c r="BN217" s="185">
        <v>335.42749733591398</v>
      </c>
      <c r="BO217" s="185">
        <v>1</v>
      </c>
      <c r="BP217" s="185">
        <v>87277.406182161503</v>
      </c>
      <c r="BQ217" s="185">
        <v>1</v>
      </c>
      <c r="BR217" s="185">
        <v>0.69596000000000002</v>
      </c>
    </row>
    <row r="218" spans="1:70">
      <c r="A218" s="20" t="s">
        <v>3300</v>
      </c>
      <c r="B218" s="185">
        <v>18960582.556212999</v>
      </c>
      <c r="C218" s="185">
        <v>634.44823391832597</v>
      </c>
      <c r="D218" s="185">
        <v>149.14958101226799</v>
      </c>
      <c r="E218" s="185">
        <v>520.38377569771103</v>
      </c>
      <c r="F218" s="185">
        <v>2467301.6327637699</v>
      </c>
      <c r="G218" s="185">
        <v>1775044.0267545299</v>
      </c>
      <c r="H218" s="185">
        <v>2.5972810943896E-5</v>
      </c>
      <c r="I218" s="185">
        <v>5.9480773118925399E-5</v>
      </c>
      <c r="J218" s="185">
        <v>0.43661798563056398</v>
      </c>
      <c r="K218" s="185">
        <v>16063.580349286</v>
      </c>
      <c r="L218" s="185">
        <v>1.6624879026359001E-3</v>
      </c>
      <c r="M218" s="185">
        <v>217</v>
      </c>
      <c r="N218" s="185">
        <v>1980.0958000000001</v>
      </c>
      <c r="O218" s="22">
        <v>2.8502295699234199E-6</v>
      </c>
      <c r="P218" s="22">
        <v>5.98473400508856E-3</v>
      </c>
      <c r="Q218" s="22">
        <v>1.905E-3</v>
      </c>
      <c r="R218" s="185">
        <v>0.69596000000000002</v>
      </c>
      <c r="S218" s="23">
        <v>4869246.34765625</v>
      </c>
      <c r="T218" s="185">
        <v>296.26172292177802</v>
      </c>
      <c r="U218" s="186">
        <v>519.97022270798595</v>
      </c>
      <c r="V218" s="185">
        <v>0.03</v>
      </c>
      <c r="W218" s="22">
        <v>63416.837092183203</v>
      </c>
      <c r="X218" s="185">
        <v>2.8068795115359198E-2</v>
      </c>
      <c r="Y218" s="185">
        <v>5.9688149502597696</v>
      </c>
      <c r="Z218" s="185">
        <v>5.96881496562143</v>
      </c>
      <c r="AA218" s="185">
        <v>-1.5361651506395901E-8</v>
      </c>
      <c r="AB218" s="185">
        <v>7.5467037009651301E-6</v>
      </c>
      <c r="AC218" s="185">
        <v>825.31097339210396</v>
      </c>
      <c r="AD218" s="185">
        <v>1878.19843314684</v>
      </c>
      <c r="AE218" s="185">
        <v>519.97022270798595</v>
      </c>
      <c r="AF218" s="25">
        <v>0</v>
      </c>
      <c r="AG218" s="185">
        <v>7.7373697165469102E-6</v>
      </c>
      <c r="AH218" s="185">
        <v>26.435190279273101</v>
      </c>
      <c r="AI218" s="185">
        <v>0.22538725093265999</v>
      </c>
      <c r="AJ218" s="185">
        <v>15.2570243341692</v>
      </c>
      <c r="AK218" s="185">
        <v>9.8101323771631694</v>
      </c>
      <c r="AL218" s="185">
        <v>2.1883527698787102</v>
      </c>
      <c r="AM218" s="185">
        <v>634.44823380953198</v>
      </c>
      <c r="AN218" s="185">
        <v>1.08794097286591E-7</v>
      </c>
      <c r="AO218" s="185">
        <v>1.9066601558178399E-7</v>
      </c>
      <c r="AP218" s="185">
        <v>1.8519804458428</v>
      </c>
      <c r="AQ218" s="185">
        <v>2.62719314134373E-5</v>
      </c>
      <c r="AR218" s="185">
        <v>3.9640178660643498E-6</v>
      </c>
      <c r="AS218" s="185">
        <v>7.8164956902972396</v>
      </c>
      <c r="AT218" s="185">
        <v>7.2311816633771704</v>
      </c>
      <c r="AU218" s="185">
        <v>1.62981615610324</v>
      </c>
      <c r="AV218" s="185">
        <v>0.22216428973956001</v>
      </c>
      <c r="AW218" s="185">
        <v>7.4425852386104403E-3</v>
      </c>
      <c r="AX218" s="185">
        <v>0.22216428345028799</v>
      </c>
      <c r="AY218" s="185">
        <v>6.2892724361773803E-9</v>
      </c>
      <c r="AZ218" s="185">
        <v>692257.60600924003</v>
      </c>
      <c r="BA218" s="185">
        <v>1.4185857886572599E-5</v>
      </c>
      <c r="BB218" s="23">
        <v>4841825.9114256501</v>
      </c>
      <c r="BC218" s="23">
        <v>-27420.436230600801</v>
      </c>
      <c r="BD218" s="67">
        <v>-0.56313511933523897</v>
      </c>
      <c r="BE218" s="23">
        <v>2082029.4</v>
      </c>
      <c r="BF218" s="185">
        <v>2.3255319600317099</v>
      </c>
      <c r="BG218" s="185">
        <v>1</v>
      </c>
      <c r="BH218" s="185">
        <v>-0.17599999999999999</v>
      </c>
      <c r="BI218" s="185">
        <v>4.5999999999999999E-2</v>
      </c>
      <c r="BJ218" s="185">
        <v>5625</v>
      </c>
      <c r="BK218" s="185">
        <v>1</v>
      </c>
      <c r="BL218" s="185">
        <v>338.18651099654801</v>
      </c>
      <c r="BM218" s="185">
        <v>4.8418259114256497</v>
      </c>
      <c r="BN218" s="185">
        <v>338.18651099654801</v>
      </c>
      <c r="BO218" s="185">
        <v>1</v>
      </c>
      <c r="BP218" s="185">
        <v>88915.195340294405</v>
      </c>
      <c r="BQ218" s="185">
        <v>1</v>
      </c>
      <c r="BR218" s="185">
        <v>0.69596000000000002</v>
      </c>
    </row>
    <row r="219" spans="1:70">
      <c r="A219" s="20" t="s">
        <v>3301</v>
      </c>
      <c r="B219" s="185">
        <v>18960582.556212999</v>
      </c>
      <c r="C219" s="185">
        <v>634.44823391832597</v>
      </c>
      <c r="D219" s="185">
        <v>149.14958101226799</v>
      </c>
      <c r="E219" s="185">
        <v>520.38377569771103</v>
      </c>
      <c r="F219" s="185">
        <v>2467301.6327637699</v>
      </c>
      <c r="G219" s="185">
        <v>1775044.0267545299</v>
      </c>
      <c r="H219" s="185">
        <v>2.5972810943896E-5</v>
      </c>
      <c r="I219" s="185">
        <v>5.9480773118925399E-5</v>
      </c>
      <c r="J219" s="185">
        <v>0.43661798563056398</v>
      </c>
      <c r="K219" s="185">
        <v>16063.580349286</v>
      </c>
      <c r="L219" s="185">
        <v>1.6624879026359001E-3</v>
      </c>
      <c r="M219" s="185">
        <v>218</v>
      </c>
      <c r="N219" s="185">
        <v>2183.5302999999999</v>
      </c>
      <c r="O219" s="22">
        <v>2.8502295699234199E-6</v>
      </c>
      <c r="P219" s="22">
        <v>5.98473400508856E-3</v>
      </c>
      <c r="Q219" s="22">
        <v>1.905E-3</v>
      </c>
      <c r="R219" s="185">
        <v>0.69596000000000002</v>
      </c>
      <c r="S219" s="23">
        <v>5206018.06640625</v>
      </c>
      <c r="T219" s="185">
        <v>297.89465084985301</v>
      </c>
      <c r="U219" s="186">
        <v>514.79157281219204</v>
      </c>
      <c r="V219" s="185">
        <v>0.03</v>
      </c>
      <c r="W219" s="22">
        <v>69932.265560558197</v>
      </c>
      <c r="X219" s="185">
        <v>2.6977699453061801E-2</v>
      </c>
      <c r="Y219" s="185">
        <v>6.0883210266442198</v>
      </c>
      <c r="Z219" s="185">
        <v>6.0883210344052801</v>
      </c>
      <c r="AA219" s="185">
        <v>-7.7610655679904994E-9</v>
      </c>
      <c r="AB219" s="185">
        <v>6.4569900462768704E-6</v>
      </c>
      <c r="AC219" s="185">
        <v>818.92667708811098</v>
      </c>
      <c r="AD219" s="185">
        <v>2030.5096834251899</v>
      </c>
      <c r="AE219" s="185">
        <v>514.79157500145902</v>
      </c>
      <c r="AF219" s="25">
        <v>2.1892666381973001E-6</v>
      </c>
      <c r="AG219" s="185">
        <v>6.6449034299615198E-6</v>
      </c>
      <c r="AH219" s="185">
        <v>30.896524059432299</v>
      </c>
      <c r="AI219" s="185">
        <v>0.24366487984582999</v>
      </c>
      <c r="AJ219" s="185">
        <v>14.165397123319799</v>
      </c>
      <c r="AK219" s="185">
        <v>9.7092053180152593</v>
      </c>
      <c r="AL219" s="185">
        <v>2.1883527698787102</v>
      </c>
      <c r="AM219" s="185">
        <v>634.44823397229902</v>
      </c>
      <c r="AN219" s="185">
        <v>-5.39730535820127E-8</v>
      </c>
      <c r="AO219" s="185">
        <v>1.8791338368465701E-7</v>
      </c>
      <c r="AP219" s="185">
        <v>1.9088777488394799</v>
      </c>
      <c r="AQ219" s="185">
        <v>2.4729114434388201E-5</v>
      </c>
      <c r="AR219" s="185">
        <v>3.4164084068230901E-6</v>
      </c>
      <c r="AS219" s="185">
        <v>7.2829924961569699</v>
      </c>
      <c r="AT219" s="185">
        <v>6.8777091745608097</v>
      </c>
      <c r="AU219" s="185">
        <v>1.67585617963392</v>
      </c>
      <c r="AV219" s="185">
        <v>0.233021569205561</v>
      </c>
      <c r="AW219" s="185">
        <v>6.3679058710266996E-3</v>
      </c>
      <c r="AX219" s="185">
        <v>0.23302156388499801</v>
      </c>
      <c r="AY219" s="185">
        <v>5.3205630456965E-9</v>
      </c>
      <c r="AZ219" s="185">
        <v>692257.60600924003</v>
      </c>
      <c r="BA219" s="185">
        <v>1.29547921282138E-5</v>
      </c>
      <c r="BB219" s="23">
        <v>5225390.4604399996</v>
      </c>
      <c r="BC219" s="23">
        <v>19372.3940337477</v>
      </c>
      <c r="BD219" s="67">
        <v>0.37211538236402297</v>
      </c>
      <c r="BE219" s="23">
        <v>2397488.4</v>
      </c>
      <c r="BF219" s="185">
        <v>2.1795269000842699</v>
      </c>
      <c r="BG219" s="185">
        <v>1</v>
      </c>
      <c r="BH219" s="185">
        <v>-6.9000000000000006E-2</v>
      </c>
      <c r="BI219" s="185">
        <v>4.5999999999999999E-2</v>
      </c>
      <c r="BJ219" s="185">
        <v>5625</v>
      </c>
      <c r="BK219" s="185">
        <v>1</v>
      </c>
      <c r="BL219" s="185">
        <v>336.55358306847302</v>
      </c>
      <c r="BM219" s="185">
        <v>5.2253904604399999</v>
      </c>
      <c r="BN219" s="185">
        <v>336.55358306847302</v>
      </c>
      <c r="BO219" s="185">
        <v>1</v>
      </c>
      <c r="BP219" s="185">
        <v>87944.027630749697</v>
      </c>
      <c r="BQ219" s="185">
        <v>1</v>
      </c>
      <c r="BR219" s="185">
        <v>0.69596000000000002</v>
      </c>
    </row>
    <row r="220" spans="1:70">
      <c r="A220" s="20" t="s">
        <v>3302</v>
      </c>
      <c r="B220" s="185">
        <v>18960582.556212999</v>
      </c>
      <c r="C220" s="185">
        <v>634.44823391832597</v>
      </c>
      <c r="D220" s="185">
        <v>149.14958101226799</v>
      </c>
      <c r="E220" s="185">
        <v>520.38377569771103</v>
      </c>
      <c r="F220" s="185">
        <v>2467301.6327637699</v>
      </c>
      <c r="G220" s="185">
        <v>1775044.0267545299</v>
      </c>
      <c r="H220" s="185">
        <v>2.5972810943896E-5</v>
      </c>
      <c r="I220" s="185">
        <v>5.9480773118925399E-5</v>
      </c>
      <c r="J220" s="185">
        <v>0.43661798563056398</v>
      </c>
      <c r="K220" s="185">
        <v>16063.580349286</v>
      </c>
      <c r="L220" s="185">
        <v>1.6624879026359001E-3</v>
      </c>
      <c r="M220" s="185">
        <v>219</v>
      </c>
      <c r="N220" s="185">
        <v>2237.7795000000001</v>
      </c>
      <c r="O220" s="22">
        <v>2.8502295699234199E-6</v>
      </c>
      <c r="P220" s="22">
        <v>5.98473400508856E-3</v>
      </c>
      <c r="Q220" s="22">
        <v>1.905E-3</v>
      </c>
      <c r="R220" s="185">
        <v>0.69596000000000002</v>
      </c>
      <c r="S220" s="23">
        <v>5308802.63671875</v>
      </c>
      <c r="T220" s="185">
        <v>297.33158579482898</v>
      </c>
      <c r="U220" s="186">
        <v>513.14887331007901</v>
      </c>
      <c r="V220" s="185">
        <v>0.03</v>
      </c>
      <c r="W220" s="22">
        <v>71669.713152124794</v>
      </c>
      <c r="X220" s="185">
        <v>2.6714291734591802E-2</v>
      </c>
      <c r="Y220" s="185">
        <v>6.1182633683354597</v>
      </c>
      <c r="Z220" s="185">
        <v>6.11826337149511</v>
      </c>
      <c r="AA220" s="185">
        <v>-3.1596503191622101E-9</v>
      </c>
      <c r="AB220" s="185">
        <v>6.2083362143430397E-6</v>
      </c>
      <c r="AC220" s="185">
        <v>817.88575613791897</v>
      </c>
      <c r="AD220" s="185">
        <v>2070.7730741799401</v>
      </c>
      <c r="AE220" s="185">
        <v>513.14887331007901</v>
      </c>
      <c r="AF220" s="25">
        <v>0</v>
      </c>
      <c r="AG220" s="185">
        <v>6.3966377394363902E-6</v>
      </c>
      <c r="AH220" s="185">
        <v>32.133979447731797</v>
      </c>
      <c r="AI220" s="185">
        <v>0.248496560458105</v>
      </c>
      <c r="AJ220" s="185">
        <v>13.9065461376463</v>
      </c>
      <c r="AK220" s="185">
        <v>9.7128660529817008</v>
      </c>
      <c r="AL220" s="185">
        <v>2.1883527698787102</v>
      </c>
      <c r="AM220" s="185">
        <v>634.44823382027005</v>
      </c>
      <c r="AN220" s="185">
        <v>9.8056375463784193E-8</v>
      </c>
      <c r="AO220" s="185">
        <v>1.8830152509335101E-7</v>
      </c>
      <c r="AP220" s="185">
        <v>1.92341716461832</v>
      </c>
      <c r="AQ220" s="185">
        <v>2.4356664871989101E-5</v>
      </c>
      <c r="AR220" s="185">
        <v>3.2924696322648699E-6</v>
      </c>
      <c r="AS220" s="185">
        <v>7.1579605900779297</v>
      </c>
      <c r="AT220" s="185">
        <v>6.7911255330585396</v>
      </c>
      <c r="AU220" s="185">
        <v>1.68757133660426</v>
      </c>
      <c r="AV220" s="185">
        <v>0.23584582801405801</v>
      </c>
      <c r="AW220" s="185">
        <v>6.1226826037029799E-3</v>
      </c>
      <c r="AX220" s="185">
        <v>0.23584582091739001</v>
      </c>
      <c r="AY220" s="185">
        <v>7.0966679754924697E-9</v>
      </c>
      <c r="AZ220" s="185">
        <v>692257.60600924003</v>
      </c>
      <c r="BA220" s="185">
        <v>1.26632252846836E-5</v>
      </c>
      <c r="BB220" s="23">
        <v>5356745.1889211498</v>
      </c>
      <c r="BC220" s="23">
        <v>47942.552202398001</v>
      </c>
      <c r="BD220" s="67">
        <v>0.903076559501375</v>
      </c>
      <c r="BE220" s="23">
        <v>2397488.4</v>
      </c>
      <c r="BF220" s="185">
        <v>2.2343153730884202</v>
      </c>
      <c r="BG220" s="185">
        <v>1</v>
      </c>
      <c r="BH220" s="185">
        <v>-0.128</v>
      </c>
      <c r="BI220" s="185">
        <v>4.5999999999999999E-2</v>
      </c>
      <c r="BJ220" s="185">
        <v>5625</v>
      </c>
      <c r="BK220" s="185">
        <v>1</v>
      </c>
      <c r="BL220" s="185">
        <v>337.11664812349699</v>
      </c>
      <c r="BM220" s="185">
        <v>5.3567451889211499</v>
      </c>
      <c r="BN220" s="185">
        <v>337.11664812349699</v>
      </c>
      <c r="BO220" s="185">
        <v>1</v>
      </c>
      <c r="BP220" s="185">
        <v>88278.302592141903</v>
      </c>
      <c r="BQ220" s="185">
        <v>1</v>
      </c>
      <c r="BR220" s="185">
        <v>0.69596000000000002</v>
      </c>
    </row>
    <row r="221" spans="1:70">
      <c r="A221" s="20" t="s">
        <v>1231</v>
      </c>
      <c r="B221" s="185">
        <v>18960582.556212999</v>
      </c>
      <c r="C221" s="185">
        <v>634.44823391832597</v>
      </c>
      <c r="D221" s="185">
        <v>149.14958101226799</v>
      </c>
      <c r="E221" s="185">
        <v>520.38377569771103</v>
      </c>
      <c r="F221" s="185">
        <v>2467301.6327637699</v>
      </c>
      <c r="G221" s="185">
        <v>1775044.0267545299</v>
      </c>
      <c r="H221" s="185">
        <v>2.5972810943896E-5</v>
      </c>
      <c r="I221" s="185">
        <v>5.9480773118925399E-5</v>
      </c>
      <c r="J221" s="185">
        <v>0.43661798563056398</v>
      </c>
      <c r="K221" s="185">
        <v>16063.580349286</v>
      </c>
      <c r="L221" s="185">
        <v>1.6624879026359001E-3</v>
      </c>
      <c r="M221" s="185">
        <v>220</v>
      </c>
      <c r="N221" s="185">
        <v>2793.8337999999999</v>
      </c>
      <c r="O221" s="22">
        <v>2.8502295699234199E-6</v>
      </c>
      <c r="P221" s="22">
        <v>5.98473400508856E-3</v>
      </c>
      <c r="Q221" s="22">
        <v>1.905E-3</v>
      </c>
      <c r="R221" s="185">
        <v>0.69596000000000002</v>
      </c>
      <c r="S221" s="23">
        <v>6217053.22265625</v>
      </c>
      <c r="T221" s="185">
        <v>298.45770121924102</v>
      </c>
      <c r="U221" s="186">
        <v>500.89519821428598</v>
      </c>
      <c r="V221" s="185">
        <v>0.03</v>
      </c>
      <c r="W221" s="22">
        <v>89478.550965683098</v>
      </c>
      <c r="X221" s="185">
        <v>2.45060735861381E-2</v>
      </c>
      <c r="Y221" s="185">
        <v>6.3879739049883204</v>
      </c>
      <c r="Z221" s="185">
        <v>6.3879739206029802</v>
      </c>
      <c r="AA221" s="185">
        <v>-1.5614659787388499E-8</v>
      </c>
      <c r="AB221" s="185">
        <v>4.3418879052211302E-6</v>
      </c>
      <c r="AC221" s="185">
        <v>804.34668939333199</v>
      </c>
      <c r="AD221" s="185">
        <v>2476.1720656518701</v>
      </c>
      <c r="AE221" s="185">
        <v>500.89519821428598</v>
      </c>
      <c r="AF221" s="25">
        <v>0</v>
      </c>
      <c r="AG221" s="185">
        <v>4.5237369909956704E-6</v>
      </c>
      <c r="AH221" s="185">
        <v>45.947420263063499</v>
      </c>
      <c r="AI221" s="185">
        <v>0.29714518171461501</v>
      </c>
      <c r="AJ221" s="185">
        <v>11.760158708094</v>
      </c>
      <c r="AK221" s="185">
        <v>9.5334112903946906</v>
      </c>
      <c r="AL221" s="185">
        <v>2.1883527698787102</v>
      </c>
      <c r="AM221" s="185">
        <v>634.44823377511</v>
      </c>
      <c r="AN221" s="185">
        <v>1.4321619801194201E-7</v>
      </c>
      <c r="AO221" s="185">
        <v>1.8184908577453499E-7</v>
      </c>
      <c r="AP221" s="185">
        <v>2.0490560465612599</v>
      </c>
      <c r="AQ221" s="185">
        <v>2.1461354103123902E-5</v>
      </c>
      <c r="AR221" s="185">
        <v>2.3527930383850998E-6</v>
      </c>
      <c r="AS221" s="185">
        <v>6.1164518613221803</v>
      </c>
      <c r="AT221" s="185">
        <v>6.0049108358792296</v>
      </c>
      <c r="AU221" s="185">
        <v>1.78433032150739</v>
      </c>
      <c r="AV221" s="185">
        <v>0.26472572505386699</v>
      </c>
      <c r="AW221" s="185">
        <v>4.2819848388863302E-3</v>
      </c>
      <c r="AX221" s="185">
        <v>0.26472572450722498</v>
      </c>
      <c r="AY221" s="185">
        <v>5.4664195392462003E-10</v>
      </c>
      <c r="AZ221" s="185">
        <v>692257.60600924003</v>
      </c>
      <c r="BA221" s="185">
        <v>1.04737760292797E-5</v>
      </c>
      <c r="BB221" s="23">
        <v>6254596.8717347998</v>
      </c>
      <c r="BC221" s="23">
        <v>37543.649078549803</v>
      </c>
      <c r="BD221" s="67">
        <v>0.60388173840514803</v>
      </c>
      <c r="BE221" s="23">
        <v>2996860.5</v>
      </c>
      <c r="BF221" s="185">
        <v>2.0870497214450898</v>
      </c>
      <c r="BG221" s="185">
        <v>1</v>
      </c>
      <c r="BH221" s="185">
        <v>-0.11899999999999999</v>
      </c>
      <c r="BI221" s="185">
        <v>4.5999999999999999E-2</v>
      </c>
      <c r="BJ221" s="185">
        <v>5625</v>
      </c>
      <c r="BK221" s="185">
        <v>1</v>
      </c>
      <c r="BL221" s="185">
        <v>335.99053269908501</v>
      </c>
      <c r="BM221" s="185">
        <v>6.2545968717348002</v>
      </c>
      <c r="BN221" s="185">
        <v>335.99053269908501</v>
      </c>
      <c r="BO221" s="185">
        <v>1</v>
      </c>
      <c r="BP221" s="185">
        <v>87610.395447488103</v>
      </c>
      <c r="BQ221" s="185">
        <v>1</v>
      </c>
      <c r="BR221" s="185">
        <v>0.69596000000000002</v>
      </c>
    </row>
    <row r="222" spans="1:70">
      <c r="A222" s="20" t="s">
        <v>1232</v>
      </c>
      <c r="B222" s="185">
        <v>18960582.556212999</v>
      </c>
      <c r="C222" s="185">
        <v>634.44823391832597</v>
      </c>
      <c r="D222" s="185">
        <v>149.14958101226799</v>
      </c>
      <c r="E222" s="185">
        <v>520.38377569771103</v>
      </c>
      <c r="F222" s="185">
        <v>2467301.6327637699</v>
      </c>
      <c r="G222" s="185">
        <v>1775044.0267545299</v>
      </c>
      <c r="H222" s="185">
        <v>2.5972810943896E-5</v>
      </c>
      <c r="I222" s="185">
        <v>5.9480773118925399E-5</v>
      </c>
      <c r="J222" s="185">
        <v>0.43661798563056398</v>
      </c>
      <c r="K222" s="185">
        <v>16063.580349286</v>
      </c>
      <c r="L222" s="185">
        <v>1.6624879026359001E-3</v>
      </c>
      <c r="M222" s="185">
        <v>221</v>
      </c>
      <c r="N222" s="185">
        <v>2861.6453000000001</v>
      </c>
      <c r="O222" s="22">
        <v>2.8502295699234199E-6</v>
      </c>
      <c r="P222" s="22">
        <v>5.98473400508856E-3</v>
      </c>
      <c r="Q222" s="22">
        <v>1.905E-3</v>
      </c>
      <c r="R222" s="185">
        <v>0.69596000000000002</v>
      </c>
      <c r="S222" s="23">
        <v>6336169.43359375</v>
      </c>
      <c r="T222" s="185">
        <v>297.89465084985301</v>
      </c>
      <c r="U222" s="186">
        <v>499.32176043104198</v>
      </c>
      <c r="V222" s="185">
        <v>0.03</v>
      </c>
      <c r="W222" s="22">
        <v>91650.360455141403</v>
      </c>
      <c r="X222" s="185">
        <v>2.4284988303401998E-2</v>
      </c>
      <c r="Y222" s="185">
        <v>6.4169853926356204</v>
      </c>
      <c r="Z222" s="185">
        <v>6.4169854006844904</v>
      </c>
      <c r="AA222" s="185">
        <v>-8.0488700149317099E-9</v>
      </c>
      <c r="AB222" s="185">
        <v>4.1762257979177299E-6</v>
      </c>
      <c r="AC222" s="185">
        <v>803.224312066621</v>
      </c>
      <c r="AD222" s="185">
        <v>2524.8067203953901</v>
      </c>
      <c r="AE222" s="185">
        <v>499.32176043104198</v>
      </c>
      <c r="AF222" s="25">
        <v>0</v>
      </c>
      <c r="AG222" s="185">
        <v>4.3579957719578804E-6</v>
      </c>
      <c r="AH222" s="185">
        <v>47.770057935032703</v>
      </c>
      <c r="AI222" s="185">
        <v>0.30298142933320998</v>
      </c>
      <c r="AJ222" s="185">
        <v>11.551807887132799</v>
      </c>
      <c r="AK222" s="185">
        <v>9.5327603657751894</v>
      </c>
      <c r="AL222" s="185">
        <v>2.1883527698787102</v>
      </c>
      <c r="AM222" s="185">
        <v>634.44823371085704</v>
      </c>
      <c r="AN222" s="185">
        <v>2.07469383894932E-7</v>
      </c>
      <c r="AO222" s="185">
        <v>1.8176997404015201E-7</v>
      </c>
      <c r="AP222" s="185">
        <v>2.0626425005871099</v>
      </c>
      <c r="AQ222" s="185">
        <v>2.11795569598776E-5</v>
      </c>
      <c r="AR222" s="185">
        <v>2.2698828729990201E-6</v>
      </c>
      <c r="AS222" s="185">
        <v>6.0168142070953499</v>
      </c>
      <c r="AT222" s="185">
        <v>5.9227895888251396</v>
      </c>
      <c r="AU222" s="185">
        <v>1.7944952552621001</v>
      </c>
      <c r="AV222" s="185">
        <v>0.26814724532501399</v>
      </c>
      <c r="AW222" s="185">
        <v>4.1186082968530501E-3</v>
      </c>
      <c r="AX222" s="185">
        <v>0.26814724458671302</v>
      </c>
      <c r="AY222" s="185">
        <v>7.3830142000019805E-10</v>
      </c>
      <c r="AZ222" s="185">
        <v>692257.60600924003</v>
      </c>
      <c r="BA222" s="185">
        <v>1.02681666618665E-5</v>
      </c>
      <c r="BB222" s="23">
        <v>6377063.1859235298</v>
      </c>
      <c r="BC222" s="23">
        <v>40893.752329780698</v>
      </c>
      <c r="BD222" s="67">
        <v>0.64540181190493495</v>
      </c>
      <c r="BE222" s="23">
        <v>2776039.2</v>
      </c>
      <c r="BF222" s="185">
        <v>2.2971805246566901</v>
      </c>
      <c r="BG222" s="185">
        <v>1</v>
      </c>
      <c r="BH222" s="185">
        <v>-0.33800000000000002</v>
      </c>
      <c r="BI222" s="185">
        <v>4.5999999999999999E-2</v>
      </c>
      <c r="BJ222" s="185">
        <v>5625</v>
      </c>
      <c r="BK222" s="185">
        <v>1</v>
      </c>
      <c r="BL222" s="185">
        <v>336.55358306847302</v>
      </c>
      <c r="BM222" s="185">
        <v>6.3770631859235296</v>
      </c>
      <c r="BN222" s="185">
        <v>336.55358306847302</v>
      </c>
      <c r="BO222" s="185">
        <v>1</v>
      </c>
      <c r="BP222" s="185">
        <v>87944.027630749697</v>
      </c>
      <c r="BQ222" s="185">
        <v>1</v>
      </c>
      <c r="BR222" s="185">
        <v>0.69596000000000002</v>
      </c>
    </row>
    <row r="223" spans="1:70">
      <c r="A223" s="20" t="s">
        <v>1233</v>
      </c>
      <c r="B223" s="185">
        <v>18960582.556212999</v>
      </c>
      <c r="C223" s="185">
        <v>634.44823391832597</v>
      </c>
      <c r="D223" s="185">
        <v>149.14958101226799</v>
      </c>
      <c r="E223" s="185">
        <v>520.38377569771103</v>
      </c>
      <c r="F223" s="185">
        <v>2467301.6327637699</v>
      </c>
      <c r="G223" s="185">
        <v>1775044.0267545299</v>
      </c>
      <c r="H223" s="185">
        <v>2.5972810943896E-5</v>
      </c>
      <c r="I223" s="185">
        <v>5.9480773118925399E-5</v>
      </c>
      <c r="J223" s="185">
        <v>0.43661798563056398</v>
      </c>
      <c r="K223" s="185">
        <v>16063.580349286</v>
      </c>
      <c r="L223" s="185">
        <v>1.6624879026359001E-3</v>
      </c>
      <c r="M223" s="185">
        <v>222</v>
      </c>
      <c r="N223" s="185">
        <v>3471.9488000000001</v>
      </c>
      <c r="O223" s="22">
        <v>2.8502295699234199E-6</v>
      </c>
      <c r="P223" s="22">
        <v>5.98473400508856E-3</v>
      </c>
      <c r="Q223" s="22">
        <v>1.905E-3</v>
      </c>
      <c r="R223" s="185">
        <v>0.69596000000000002</v>
      </c>
      <c r="S223" s="23">
        <v>7260546.38671875</v>
      </c>
      <c r="T223" s="185">
        <v>299.02073658241198</v>
      </c>
      <c r="U223" s="186">
        <v>489.261216608371</v>
      </c>
      <c r="V223" s="185">
        <v>0.03</v>
      </c>
      <c r="W223" s="22">
        <v>111196.645860266</v>
      </c>
      <c r="X223" s="185">
        <v>2.2615094215070301E-2</v>
      </c>
      <c r="Y223" s="185">
        <v>6.6496808099286699</v>
      </c>
      <c r="Z223" s="185">
        <v>6.6496808158942198</v>
      </c>
      <c r="AA223" s="185">
        <v>-5.9655480555420598E-9</v>
      </c>
      <c r="AB223" s="185">
        <v>3.0465509744099398E-6</v>
      </c>
      <c r="AC223" s="185">
        <v>790.92049740726395</v>
      </c>
      <c r="AD223" s="185">
        <v>2956.0780652656899</v>
      </c>
      <c r="AE223" s="185">
        <v>489.261216608371</v>
      </c>
      <c r="AF223" s="25">
        <v>0</v>
      </c>
      <c r="AG223" s="185">
        <v>3.2244121972817902E-6</v>
      </c>
      <c r="AH223" s="185">
        <v>65.483410582009796</v>
      </c>
      <c r="AI223" s="185">
        <v>0.354734780369442</v>
      </c>
      <c r="AJ223" s="185">
        <v>10.006944010246601</v>
      </c>
      <c r="AK223" s="185">
        <v>9.3449473760680508</v>
      </c>
      <c r="AL223" s="185">
        <v>2.1883527698787102</v>
      </c>
      <c r="AM223" s="185">
        <v>634.44823399622703</v>
      </c>
      <c r="AN223" s="185">
        <v>-7.79012907514698E-8</v>
      </c>
      <c r="AO223" s="185">
        <v>1.77861222871854E-7</v>
      </c>
      <c r="AP223" s="185">
        <v>2.1678557530007301</v>
      </c>
      <c r="AQ223" s="185">
        <v>1.9173616331603302E-5</v>
      </c>
      <c r="AR223" s="185">
        <v>1.70113671007682E-6</v>
      </c>
      <c r="AS223" s="185">
        <v>5.2794676269567899</v>
      </c>
      <c r="AT223" s="185">
        <v>5.2691263220339097</v>
      </c>
      <c r="AU223" s="185">
        <v>1.8691423685855399</v>
      </c>
      <c r="AV223" s="185">
        <v>0.29871338441518502</v>
      </c>
      <c r="AW223" s="185">
        <v>3.0045190866467798E-3</v>
      </c>
      <c r="AX223" s="185">
        <v>0.29871338330912101</v>
      </c>
      <c r="AY223" s="185">
        <v>1.1060639071303099E-9</v>
      </c>
      <c r="AZ223" s="185">
        <v>692257.60600924003</v>
      </c>
      <c r="BA223" s="185">
        <v>8.8445074378511194E-6</v>
      </c>
      <c r="BB223" s="23">
        <v>7244344.6957942601</v>
      </c>
      <c r="BC223" s="23">
        <v>-16201.6909244899</v>
      </c>
      <c r="BD223" s="67">
        <v>-0.22314699282311001</v>
      </c>
      <c r="BE223" s="23">
        <v>3533140.8</v>
      </c>
      <c r="BF223" s="185">
        <v>2.0503979620043098</v>
      </c>
      <c r="BG223" s="185">
        <v>1</v>
      </c>
      <c r="BH223" s="185">
        <v>-0.23100000000000001</v>
      </c>
      <c r="BI223" s="185">
        <v>4.5999999999999999E-2</v>
      </c>
      <c r="BJ223" s="185">
        <v>5625</v>
      </c>
      <c r="BK223" s="185">
        <v>1</v>
      </c>
      <c r="BL223" s="185">
        <v>335.42749733591398</v>
      </c>
      <c r="BM223" s="185">
        <v>7.2443446957942603</v>
      </c>
      <c r="BN223" s="185">
        <v>335.42749733591398</v>
      </c>
      <c r="BO223" s="185">
        <v>1</v>
      </c>
      <c r="BP223" s="185">
        <v>87277.406182161503</v>
      </c>
      <c r="BQ223" s="185">
        <v>1</v>
      </c>
      <c r="BR223" s="185">
        <v>0.69596000000000002</v>
      </c>
    </row>
    <row r="224" spans="1:70">
      <c r="A224" s="20" t="s">
        <v>1234</v>
      </c>
      <c r="B224" s="185">
        <v>18960582.556212999</v>
      </c>
      <c r="C224" s="185">
        <v>634.44823391832597</v>
      </c>
      <c r="D224" s="185">
        <v>149.14958101226799</v>
      </c>
      <c r="E224" s="185">
        <v>520.38377569771103</v>
      </c>
      <c r="F224" s="185">
        <v>2467301.6327637699</v>
      </c>
      <c r="G224" s="185">
        <v>1775044.0267545299</v>
      </c>
      <c r="H224" s="185">
        <v>2.5972810943896E-5</v>
      </c>
      <c r="I224" s="185">
        <v>5.9480773118925399E-5</v>
      </c>
      <c r="J224" s="185">
        <v>0.43661798563056398</v>
      </c>
      <c r="K224" s="185">
        <v>16063.580349286</v>
      </c>
      <c r="L224" s="185">
        <v>1.6624879026359001E-3</v>
      </c>
      <c r="M224" s="185">
        <v>223</v>
      </c>
      <c r="N224" s="185">
        <v>3648.2586999999999</v>
      </c>
      <c r="O224" s="22">
        <v>2.8502295699234199E-6</v>
      </c>
      <c r="P224" s="22">
        <v>5.98473400508856E-3</v>
      </c>
      <c r="Q224" s="22">
        <v>1.905E-3</v>
      </c>
      <c r="R224" s="185">
        <v>0.69596000000000002</v>
      </c>
      <c r="S224" s="23">
        <v>7583984.375</v>
      </c>
      <c r="T224" s="185">
        <v>296.26172292177802</v>
      </c>
      <c r="U224" s="186">
        <v>485.37357309828798</v>
      </c>
      <c r="V224" s="185">
        <v>0.03</v>
      </c>
      <c r="W224" s="22">
        <v>116843.35053285801</v>
      </c>
      <c r="X224" s="185">
        <v>2.2217391970833899E-2</v>
      </c>
      <c r="Y224" s="185">
        <v>6.7089331033772401</v>
      </c>
      <c r="Z224" s="185">
        <v>6.7089331074216201</v>
      </c>
      <c r="AA224" s="185">
        <v>-4.0443861593075797E-9</v>
      </c>
      <c r="AB224" s="185">
        <v>2.8085951652339198E-6</v>
      </c>
      <c r="AC224" s="185">
        <v>789.22604747791502</v>
      </c>
      <c r="AD224" s="185">
        <v>3078.7579867486702</v>
      </c>
      <c r="AE224" s="185">
        <v>485.37357309828798</v>
      </c>
      <c r="AF224" s="25">
        <v>0</v>
      </c>
      <c r="AG224" s="185">
        <v>2.98662448596844E-6</v>
      </c>
      <c r="AH224" s="185">
        <v>71.031436209031696</v>
      </c>
      <c r="AI224" s="185">
        <v>0.36945659557261701</v>
      </c>
      <c r="AJ224" s="185">
        <v>9.6536419838261995</v>
      </c>
      <c r="AK224" s="185">
        <v>9.3829056901855008</v>
      </c>
      <c r="AL224" s="185">
        <v>2.1883527698787102</v>
      </c>
      <c r="AM224" s="185">
        <v>634.44823392618298</v>
      </c>
      <c r="AN224" s="185">
        <v>-7.8573521022917703E-9</v>
      </c>
      <c r="AO224" s="185">
        <v>1.7802932073451699E-7</v>
      </c>
      <c r="AP224" s="185">
        <v>2.19530577840146</v>
      </c>
      <c r="AQ224" s="185">
        <v>1.8697121675961001E-5</v>
      </c>
      <c r="AR224" s="185">
        <v>1.5823269033514801E-6</v>
      </c>
      <c r="AS224" s="185">
        <v>5.1145423531135403</v>
      </c>
      <c r="AT224" s="185">
        <v>5.1104396193435901</v>
      </c>
      <c r="AU224" s="185">
        <v>1.8880856236421</v>
      </c>
      <c r="AV224" s="185">
        <v>0.30722015475935199</v>
      </c>
      <c r="AW224" s="185">
        <v>2.7698462462928501E-3</v>
      </c>
      <c r="AX224" s="185">
        <v>0.30722014808514903</v>
      </c>
      <c r="AY224" s="185">
        <v>6.6742025794930304E-9</v>
      </c>
      <c r="AZ224" s="185">
        <v>692257.60600924003</v>
      </c>
      <c r="BA224" s="185">
        <v>8.5168644203977707E-6</v>
      </c>
      <c r="BB224" s="23">
        <v>7530144.0635849703</v>
      </c>
      <c r="BC224" s="23">
        <v>-53840.311415029697</v>
      </c>
      <c r="BD224" s="67">
        <v>-0.70992118064628396</v>
      </c>
      <c r="BE224" s="23">
        <v>3533140.8</v>
      </c>
      <c r="BF224" s="185">
        <v>2.1312889833275199</v>
      </c>
      <c r="BG224" s="185">
        <v>1</v>
      </c>
      <c r="BH224" s="185">
        <v>-0.35099999999999998</v>
      </c>
      <c r="BI224" s="185">
        <v>4.5999999999999999E-2</v>
      </c>
      <c r="BJ224" s="185">
        <v>5625</v>
      </c>
      <c r="BK224" s="185">
        <v>1</v>
      </c>
      <c r="BL224" s="185">
        <v>338.18651099654801</v>
      </c>
      <c r="BM224" s="185">
        <v>7.5301440635849701</v>
      </c>
      <c r="BN224" s="185">
        <v>338.18651099654801</v>
      </c>
      <c r="BO224" s="185">
        <v>1</v>
      </c>
      <c r="BP224" s="185">
        <v>88915.195340294405</v>
      </c>
      <c r="BQ224" s="185">
        <v>1</v>
      </c>
      <c r="BR224" s="185">
        <v>0.69596000000000002</v>
      </c>
    </row>
    <row r="225" spans="1:70">
      <c r="A225" s="20" t="s">
        <v>1235</v>
      </c>
      <c r="B225" s="185">
        <v>18960582.556212999</v>
      </c>
      <c r="C225" s="185">
        <v>634.44823391832597</v>
      </c>
      <c r="D225" s="185">
        <v>149.14958101226799</v>
      </c>
      <c r="E225" s="185">
        <v>520.38377569771103</v>
      </c>
      <c r="F225" s="185">
        <v>2467301.6327637699</v>
      </c>
      <c r="G225" s="185">
        <v>1775044.0267545299</v>
      </c>
      <c r="H225" s="185">
        <v>2.5972810943896E-5</v>
      </c>
      <c r="I225" s="185">
        <v>5.9480773118925399E-5</v>
      </c>
      <c r="J225" s="185">
        <v>0.43661798563056398</v>
      </c>
      <c r="K225" s="185">
        <v>16063.580349286</v>
      </c>
      <c r="L225" s="185">
        <v>1.6624879026359001E-3</v>
      </c>
      <c r="M225" s="185">
        <v>224</v>
      </c>
      <c r="N225" s="185">
        <v>3783.8816999999999</v>
      </c>
      <c r="O225" s="22">
        <v>2.8502295699234199E-6</v>
      </c>
      <c r="P225" s="22">
        <v>5.98473400508856E-3</v>
      </c>
      <c r="Q225" s="22">
        <v>1.905E-3</v>
      </c>
      <c r="R225" s="185">
        <v>0.69596000000000002</v>
      </c>
      <c r="S225" s="23">
        <v>7711816.40625</v>
      </c>
      <c r="T225" s="185">
        <v>299.58375662661598</v>
      </c>
      <c r="U225" s="186">
        <v>484.99073347646299</v>
      </c>
      <c r="V225" s="185">
        <v>0.03</v>
      </c>
      <c r="W225" s="22">
        <v>121186.96951177499</v>
      </c>
      <c r="X225" s="185">
        <v>2.19317029871001E-2</v>
      </c>
      <c r="Y225" s="185">
        <v>6.75248801637452</v>
      </c>
      <c r="Z225" s="185">
        <v>6.7524880375115002</v>
      </c>
      <c r="AA225" s="185">
        <v>-2.1136981942504499E-8</v>
      </c>
      <c r="AB225" s="185">
        <v>2.6448802811588901E-6</v>
      </c>
      <c r="AC225" s="185">
        <v>785.38105102733198</v>
      </c>
      <c r="AD225" s="185">
        <v>3172.61310665873</v>
      </c>
      <c r="AE225" s="185">
        <v>484.99073347646299</v>
      </c>
      <c r="AF225" s="25">
        <v>0</v>
      </c>
      <c r="AG225" s="185">
        <v>2.8221507772346899E-6</v>
      </c>
      <c r="AH225" s="185">
        <v>75.428196027419105</v>
      </c>
      <c r="AI225" s="185">
        <v>0.38071938180923598</v>
      </c>
      <c r="AJ225" s="185">
        <v>9.4000971599180208</v>
      </c>
      <c r="AK225" s="185">
        <v>9.2542364852633305</v>
      </c>
      <c r="AL225" s="185">
        <v>2.1883527698787102</v>
      </c>
      <c r="AM225" s="185">
        <v>634.44823376319096</v>
      </c>
      <c r="AN225" s="185">
        <v>1.5513523976551401E-7</v>
      </c>
      <c r="AO225" s="185">
        <v>1.7727049607580601E-7</v>
      </c>
      <c r="AP225" s="185">
        <v>2.21549903555765</v>
      </c>
      <c r="AQ225" s="185">
        <v>1.83578435664475E-5</v>
      </c>
      <c r="AR225" s="185">
        <v>1.4997106366552499E-6</v>
      </c>
      <c r="AS225" s="185">
        <v>4.9952772934886696</v>
      </c>
      <c r="AT225" s="185">
        <v>4.9952772934886696</v>
      </c>
      <c r="AU225" s="185">
        <v>1.9017988831427199</v>
      </c>
      <c r="AV225" s="185">
        <v>0.31370015241492699</v>
      </c>
      <c r="AW225" s="185">
        <v>2.6083900625285599E-3</v>
      </c>
      <c r="AX225" s="185">
        <v>0.313700139596159</v>
      </c>
      <c r="AY225" s="185">
        <v>1.2818767824995799E-8</v>
      </c>
      <c r="AZ225" s="185">
        <v>692257.60600924003</v>
      </c>
      <c r="BA225" s="185">
        <v>8.2860986494750803E-6</v>
      </c>
      <c r="BB225" s="23">
        <v>7706866.6504258402</v>
      </c>
      <c r="BC225" s="23">
        <v>-4949.7558241551696</v>
      </c>
      <c r="BD225" s="67">
        <v>-6.4184046447782001E-2</v>
      </c>
      <c r="BE225" s="23">
        <v>3564686.7</v>
      </c>
      <c r="BF225" s="185">
        <v>2.1620039288237698</v>
      </c>
      <c r="BG225" s="185">
        <v>1</v>
      </c>
      <c r="BH225" s="185">
        <v>-0.38700000000000001</v>
      </c>
      <c r="BI225" s="185">
        <v>4.5999999999999999E-2</v>
      </c>
      <c r="BJ225" s="185">
        <v>5625</v>
      </c>
      <c r="BK225" s="185">
        <v>1</v>
      </c>
      <c r="BL225" s="185">
        <v>334.86447729170999</v>
      </c>
      <c r="BM225" s="185">
        <v>7.7068666504258401</v>
      </c>
      <c r="BN225" s="185">
        <v>334.86447729170999</v>
      </c>
      <c r="BO225" s="185">
        <v>1</v>
      </c>
      <c r="BP225" s="185">
        <v>86945.059968513306</v>
      </c>
      <c r="BQ225" s="185">
        <v>1</v>
      </c>
      <c r="BR225" s="185">
        <v>0.69596000000000002</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48</vt:i4>
      </vt:variant>
    </vt:vector>
  </HeadingPairs>
  <TitlesOfParts>
    <vt:vector size="48" baseType="lpstr">
      <vt:lpstr>00_RESULT_README</vt:lpstr>
      <vt:lpstr>00_SHEET_MAP</vt:lpstr>
      <vt:lpstr>00_DATA_ADDITION_FLOW</vt:lpstr>
      <vt:lpstr>00_TM8_14_IMPORT_PLAN</vt:lpstr>
      <vt:lpstr>00_ARCHIVE_MAP</vt:lpstr>
      <vt:lpstr>00_CURRENT_PUBLIC_SUMMARY</vt:lpstr>
      <vt:lpstr>01_PUBLIC_GRAPH_DATA</vt:lpstr>
      <vt:lpstr>02_LDNB_GEOMETRY_DIAGNOSTIC</vt:lpstr>
      <vt:lpstr>03_GEOMETRY_LDH_SEARCH</vt:lpstr>
      <vt:lpstr>literature_candidate_list</vt:lpstr>
      <vt:lpstr>tm_ST</vt:lpstr>
      <vt:lpstr>tm_108</vt:lpstr>
      <vt:lpstr>tm_161</vt:lpstr>
      <vt:lpstr>tm_164</vt:lpstr>
      <vt:lpstr>tm_F1_ST</vt:lpstr>
      <vt:lpstr>tm_F1_108</vt:lpstr>
      <vt:lpstr>tm_F1_161</vt:lpstr>
      <vt:lpstr>tm_F1_164</vt:lpstr>
      <vt:lpstr>tm_F1F2_ST</vt:lpstr>
      <vt:lpstr>tm_F1F2_108</vt:lpstr>
      <vt:lpstr>tm_F1F2_161</vt:lpstr>
      <vt:lpstr>tm_F1F2_164</vt:lpstr>
      <vt:lpstr>99_RESULT_CLEANUP_QC_H50H2</vt:lpstr>
      <vt:lpstr>tm_ST_add_TM11_14_noF1_raw</vt:lpstr>
      <vt:lpstr>tm_ST_add_TM11_14_F1_raw</vt:lpstr>
      <vt:lpstr>tm_ST_add_TM11_14_diag</vt:lpstr>
      <vt:lpstr>tm_ST_add_TM11_14_summary</vt:lpstr>
      <vt:lpstr>LDH_diagnostic_all</vt:lpstr>
      <vt:lpstr>LDH_graph_candidates</vt:lpstr>
      <vt:lpstr>TM10_vs_TM11_14_diag</vt:lpstr>
      <vt:lpstr>LUT_input_TM10_TM11_14</vt:lpstr>
      <vt:lpstr>master_curve_PM_vs_xMes</vt:lpstr>
      <vt:lpstr>energy_balance_LD_constraint</vt:lpstr>
      <vt:lpstr>internal_H52K_hypotheses</vt:lpstr>
      <vt:lpstr>internal_H52_overview</vt:lpstr>
      <vt:lpstr>internal_H52O_TM_audit</vt:lpstr>
      <vt:lpstr>internal_H52O_source_trace</vt:lpstr>
      <vt:lpstr>internal_H52Q_Tsub_LD_residual</vt:lpstr>
      <vt:lpstr>internal_H52Q_graphs</vt:lpstr>
      <vt:lpstr>internal_H52Q_pattern_review</vt:lpstr>
      <vt:lpstr>internal_H52Q_review_packet</vt:lpstr>
      <vt:lpstr>internal_H52Q_TM_corr</vt:lpstr>
      <vt:lpstr>internal_H52Q_TM_valid</vt:lpstr>
      <vt:lpstr>internal_H52Q_prelim</vt:lpstr>
      <vt:lpstr>internal_H52Q_index</vt:lpstr>
      <vt:lpstr>TM8_14_cleanup_log</vt:lpstr>
      <vt:lpstr>tm_r124_F1_T8_14</vt:lpstr>
      <vt:lpstr>tm_r123_noF1_T8_14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櫻井　征太郎（sakurai seitaro）</cp:lastModifiedBy>
  <dcterms:modified xsi:type="dcterms:W3CDTF">2026-06-15T00:54:06Z</dcterms:modified>
</cp:coreProperties>
</file>