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주우스\Downloads\"/>
    </mc:Choice>
  </mc:AlternateContent>
  <xr:revisionPtr revIDLastSave="0" documentId="13_ncr:1_{F050C3D1-1C7E-4814-923B-B7ACB7838D9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9" i="3"/>
  <c r="F7" i="3"/>
  <c r="C5" i="2" s="1"/>
  <c r="E5" i="2" s="1"/>
  <c r="F6" i="3"/>
  <c r="H24" i="3"/>
  <c r="H23" i="3"/>
  <c r="H22" i="3"/>
  <c r="H21" i="3"/>
  <c r="H20" i="3"/>
  <c r="H15" i="3"/>
  <c r="G20" i="3"/>
  <c r="G21" i="3"/>
  <c r="G22" i="3"/>
  <c r="F22" i="3"/>
  <c r="F21" i="3"/>
  <c r="F20" i="3"/>
  <c r="F15" i="3"/>
  <c r="F13" i="3"/>
  <c r="F8" i="3"/>
  <c r="G15" i="3"/>
  <c r="G14" i="3"/>
  <c r="H14" i="3" s="1"/>
  <c r="G13" i="3"/>
  <c r="H13" i="3" s="1"/>
  <c r="J3" i="4"/>
  <c r="E3" i="4"/>
  <c r="H3" i="4" s="1"/>
  <c r="E6" i="2"/>
  <c r="E7" i="2"/>
  <c r="D4" i="4"/>
  <c r="D5" i="4"/>
  <c r="C6" i="4"/>
  <c r="E6" i="4" s="1"/>
  <c r="H6" i="4" s="1"/>
  <c r="J6" i="4" s="1"/>
  <c r="D6" i="4"/>
  <c r="C7" i="4"/>
  <c r="D7" i="4"/>
  <c r="D8" i="4"/>
  <c r="D9" i="4"/>
  <c r="D3" i="4"/>
  <c r="C3" i="4"/>
  <c r="K8" i="3"/>
  <c r="K7" i="3"/>
  <c r="C4" i="2"/>
  <c r="E3" i="2"/>
  <c r="E7" i="4" l="1"/>
  <c r="H7" i="4" s="1"/>
  <c r="J7" i="4" s="1"/>
  <c r="G16" i="3"/>
  <c r="G17" i="3" s="1"/>
  <c r="E4" i="2"/>
  <c r="C4" i="4"/>
  <c r="E4" i="4" s="1"/>
  <c r="H4" i="4" s="1"/>
  <c r="J4" i="4" s="1"/>
  <c r="C9" i="2"/>
  <c r="C8" i="2"/>
  <c r="E8" i="2" s="1"/>
  <c r="C5" i="4"/>
  <c r="E5" i="4" s="1"/>
  <c r="H5" i="4" s="1"/>
  <c r="J5" i="4" s="1"/>
  <c r="J10" i="4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<sst xmlns="http://schemas.openxmlformats.org/spreadsheetml/2006/main" count="588" uniqueCount="152">
  <si>
    <t>from</t>
  </si>
  <si>
    <t>to</t>
  </si>
  <si>
    <t>bandwidth</t>
  </si>
  <si>
    <t>Enclosures</t>
  </si>
  <si>
    <t>Modules</t>
  </si>
  <si>
    <t>switch0</t>
  </si>
  <si>
    <t>host_module0</t>
  </si>
  <si>
    <t>20G</t>
  </si>
  <si>
    <t>NVMeEnclosure0</t>
  </si>
  <si>
    <t>host_module1</t>
  </si>
  <si>
    <t>NVMeEnclosure1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</si>
  <si>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</si>
  <si>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</si>
  <si>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</si>
  <si>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</si>
  <si>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</si>
  <si>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</si>
  <si>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</si>
  <si>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</si>
  <si>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</si>
  <si>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24G</t>
  </si>
  <si>
    <t>8G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</si>
  <si>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</si>
  <si>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</si>
  <si>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</si>
  <si>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</si>
  <si>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</si>
  <si>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</si>
  <si>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</si>
  <si>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</si>
  <si>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</si>
  <si>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</si>
  <si>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</si>
  <si>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</si>
  <si>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</si>
  <si>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</si>
  <si>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</si>
  <si>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</si>
  <si>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</si>
  <si>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</si>
  <si>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</si>
  <si>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</si>
  <si>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</si>
  <si>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</si>
  <si>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</si>
  <si>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</si>
  <si>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</si>
  <si>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</si>
  <si>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</si>
  <si>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</si>
  <si>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</si>
  <si>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</si>
  <si>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</si>
  <si>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</si>
  <si>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</si>
  <si>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</si>
  <si>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</si>
  <si>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</si>
  <si>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</si>
  <si>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</si>
  <si>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io_module2</t>
  </si>
  <si>
    <t>io_module2</t>
    <phoneticPr fontId="9" type="noConversion"/>
  </si>
  <si>
    <t>io_module3</t>
  </si>
  <si>
    <t>io_module3</t>
    <phoneticPr fontId="9" type="noConversion"/>
  </si>
  <si>
    <t>20G</t>
    <phoneticPr fontId="9" type="noConversion"/>
  </si>
  <si>
    <t>24G</t>
    <phoneticPr fontId="9" type="noConversion"/>
  </si>
  <si>
    <t>8G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</si>
  <si>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</si>
  <si>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</si>
  <si>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</si>
  <si>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</si>
  <si>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</si>
  <si>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</si>
  <si>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</si>
  <si>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</si>
  <si>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</si>
  <si>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</si>
  <si>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</si>
  <si>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</si>
  <si>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</si>
  <si>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</si>
  <si>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</si>
  <si>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</si>
  <si>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</si>
  <si>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</si>
  <si>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</si>
  <si>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</si>
  <si>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</si>
  <si>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</si>
  <si>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</si>
  <si>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</si>
  <si>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</si>
  <si>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ssd32</t>
    <phoneticPr fontId="9" type="noConversion"/>
  </si>
  <si>
    <t>ssd33</t>
  </si>
  <si>
    <t>ssd34</t>
  </si>
  <si>
    <t>ssd35</t>
  </si>
  <si>
    <t>ssd36</t>
  </si>
  <si>
    <t>ssd37</t>
  </si>
  <si>
    <t>ssd38</t>
  </si>
  <si>
    <t>ssd39</t>
  </si>
  <si>
    <t>ssd40</t>
  </si>
  <si>
    <t>ssd41</t>
  </si>
  <si>
    <t>ssd42</t>
  </si>
  <si>
    <t>ssd43</t>
  </si>
  <si>
    <t>ssd44</t>
  </si>
  <si>
    <t>ssd45</t>
  </si>
  <si>
    <t>ssd46</t>
  </si>
  <si>
    <t>ssd47</t>
  </si>
  <si>
    <t>ssd48</t>
  </si>
  <si>
    <t>ssd49</t>
  </si>
  <si>
    <t>ssd50</t>
  </si>
  <si>
    <t>ssd51</t>
  </si>
  <si>
    <t>ssd52</t>
  </si>
  <si>
    <t>ssd53</t>
  </si>
  <si>
    <t>ssd54</t>
  </si>
  <si>
    <t>ssd55</t>
  </si>
  <si>
    <t>ssd56</t>
  </si>
  <si>
    <t>ssd57</t>
  </si>
  <si>
    <t>ssd58</t>
  </si>
  <si>
    <t>ssd59</t>
  </si>
  <si>
    <t>ssd60</t>
  </si>
  <si>
    <t>ssd61</t>
  </si>
  <si>
    <t>ssd62</t>
  </si>
  <si>
    <t>ssd63</t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</si>
  <si>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</si>
  <si>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</si>
  <si>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</si>
  <si>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</si>
  <si>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</si>
  <si>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</si>
  <si>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r>
      <t>backplane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</si>
  <si>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</si>
  <si>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</si>
  <si>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</si>
  <si>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</si>
  <si>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</si>
  <si>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</si>
  <si>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</si>
  <si>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</si>
  <si>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</si>
  <si>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</si>
  <si>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</si>
  <si>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</si>
  <si>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</si>
  <si>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</si>
  <si>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</si>
  <si>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</si>
  <si>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(8</t>
    </r>
    <r>
      <rPr>
        <sz val="10"/>
        <color rgb="FF000000"/>
        <rFont val="Arial Unicode MS"/>
        <family val="2"/>
      </rPr>
      <t xml:space="preserve">시간 : </t>
    </r>
    <r>
      <rPr>
        <sz val="10"/>
        <color rgb="FF000000"/>
        <rFont val="Arial"/>
        <family val="2"/>
      </rPr>
      <t>Gen3(4GB)</t>
    </r>
    <r>
      <rPr>
        <sz val="10"/>
        <color rgb="FF000000"/>
        <rFont val="Arial Unicode MS"/>
        <family val="2"/>
        <charset val="129"/>
      </rPr>
      <t xml:space="preserve">의 20% </t>
    </r>
    <r>
      <rPr>
        <sz val="10"/>
        <color rgb="FF000000"/>
        <rFont val="Arial"/>
        <family val="2"/>
      </rPr>
      <t>speed (800MB/s)</t>
    </r>
    <r>
      <rPr>
        <sz val="10"/>
        <color rgb="FF000000"/>
        <rFont val="Arial Unicode MS"/>
        <family val="2"/>
        <charset val="129"/>
      </rPr>
      <t>로 대략 16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 Unicode MS"/>
        <family val="2"/>
        <charset val="129"/>
      </rPr>
      <t>를 쓰는데 걸리는 시간)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</si>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</sst>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4" fillId="0" borderId="7" xfId="0" applyFont="1" applyBorder="1"/>
    <xf numFmtId="0" fontId="17" fillId="0" borderId="7" xfId="0" applyFont="1" applyBorder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7" fillId="4" borderId="1" xfId="0" applyFont="1" applyFill="1" applyBorder="1"/>
    <xf numFmtId="0" fontId="17" fillId="0" borderId="7" xfId="0" applyFont="1" applyFill="1" applyBorder="1"/>
    <xf numFmtId="0" fontId="8" fillId="0" borderId="7" xfId="0" applyFont="1" applyFill="1" applyBorder="1"/>
    <xf numFmtId="43" fontId="4" fillId="0" borderId="1" xfId="0" applyNumberFormat="1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0"/>
  <sheetViews>
    <sheetView topLeftCell="A95" workbookViewId="0">
      <selection activeCell="H23" sqref="H23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1.5703125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17" t="s">
        <v>4</v>
      </c>
      <c r="H1" s="18"/>
      <c r="I1" s="18"/>
      <c r="J1" s="18"/>
      <c r="K1" s="18"/>
      <c r="L1" s="19"/>
    </row>
    <row r="2" spans="2:40" ht="15.75" customHeight="1">
      <c r="B2" s="3" t="s">
        <v>5</v>
      </c>
      <c r="C2" s="3" t="s">
        <v>6</v>
      </c>
      <c r="D2" s="3" t="s">
        <v>64</v>
      </c>
      <c r="F2" s="3" t="s">
        <v>8</v>
      </c>
      <c r="G2" s="3" t="s">
        <v>57</v>
      </c>
      <c r="H2" s="3" t="s">
        <v>59</v>
      </c>
      <c r="I2" s="3" t="s">
        <v>45</v>
      </c>
      <c r="J2" s="3" t="s">
        <v>46</v>
      </c>
      <c r="K2" s="3" t="s">
        <v>48</v>
      </c>
      <c r="L2" s="3" t="s">
        <v>50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  <c r="AA2" s="3" t="s">
        <v>77</v>
      </c>
      <c r="AB2" s="3" t="s">
        <v>78</v>
      </c>
      <c r="AC2" s="3" t="s">
        <v>79</v>
      </c>
      <c r="AD2" s="3" t="s">
        <v>80</v>
      </c>
      <c r="AE2" s="3" t="s">
        <v>81</v>
      </c>
      <c r="AF2" s="3" t="s">
        <v>82</v>
      </c>
      <c r="AG2" s="3" t="s">
        <v>83</v>
      </c>
      <c r="AH2" s="3" t="s">
        <v>84</v>
      </c>
      <c r="AI2" s="3" t="s">
        <v>85</v>
      </c>
      <c r="AJ2" s="3" t="s">
        <v>86</v>
      </c>
      <c r="AK2" s="3" t="s">
        <v>87</v>
      </c>
      <c r="AL2" s="3" t="s">
        <v>88</v>
      </c>
      <c r="AM2" s="3" t="s">
        <v>89</v>
      </c>
      <c r="AN2" s="3" t="s">
        <v>90</v>
      </c>
    </row>
    <row r="3" spans="2:40" ht="15.75" customHeight="1">
      <c r="B3" s="3" t="s">
        <v>5</v>
      </c>
      <c r="C3" s="3" t="s">
        <v>9</v>
      </c>
      <c r="D3" s="3" t="s">
        <v>7</v>
      </c>
      <c r="F3" s="3" t="s">
        <v>10</v>
      </c>
      <c r="G3" s="3" t="s">
        <v>61</v>
      </c>
      <c r="H3" s="3" t="s">
        <v>63</v>
      </c>
      <c r="I3" s="3" t="s">
        <v>92</v>
      </c>
      <c r="J3" s="3" t="s">
        <v>93</v>
      </c>
      <c r="K3" s="3" t="s">
        <v>94</v>
      </c>
      <c r="L3" s="3" t="s">
        <v>95</v>
      </c>
      <c r="M3" s="3" t="s">
        <v>96</v>
      </c>
      <c r="N3" s="3" t="s">
        <v>97</v>
      </c>
      <c r="O3" s="3" t="s">
        <v>98</v>
      </c>
      <c r="P3" s="3" t="s">
        <v>99</v>
      </c>
      <c r="Q3" s="3" t="s">
        <v>100</v>
      </c>
      <c r="R3" s="3" t="s">
        <v>101</v>
      </c>
      <c r="S3" s="3" t="s">
        <v>102</v>
      </c>
      <c r="T3" s="3" t="s">
        <v>103</v>
      </c>
      <c r="U3" s="3" t="s">
        <v>104</v>
      </c>
      <c r="V3" s="3" t="s">
        <v>105</v>
      </c>
      <c r="W3" s="3" t="s">
        <v>106</v>
      </c>
      <c r="X3" s="3" t="s">
        <v>107</v>
      </c>
      <c r="Y3" s="3" t="s">
        <v>108</v>
      </c>
      <c r="Z3" s="3" t="s">
        <v>109</v>
      </c>
      <c r="AA3" s="3" t="s">
        <v>110</v>
      </c>
      <c r="AB3" s="3" t="s">
        <v>111</v>
      </c>
      <c r="AC3" s="3" t="s">
        <v>112</v>
      </c>
      <c r="AD3" s="3" t="s">
        <v>113</v>
      </c>
      <c r="AE3" s="3" t="s">
        <v>114</v>
      </c>
      <c r="AF3" s="3" t="s">
        <v>115</v>
      </c>
      <c r="AG3" s="3" t="s">
        <v>116</v>
      </c>
      <c r="AH3" s="3" t="s">
        <v>117</v>
      </c>
      <c r="AI3" s="3" t="s">
        <v>118</v>
      </c>
      <c r="AJ3" s="3" t="s">
        <v>119</v>
      </c>
      <c r="AK3" s="3" t="s">
        <v>120</v>
      </c>
      <c r="AL3" s="3" t="s">
        <v>121</v>
      </c>
      <c r="AM3" s="3" t="s">
        <v>122</v>
      </c>
      <c r="AN3" s="3" t="s">
        <v>123</v>
      </c>
    </row>
    <row r="4" spans="2:40" ht="15.75" customHeight="1">
      <c r="B4" s="3" t="s">
        <v>11</v>
      </c>
      <c r="C4" s="3" t="s">
        <v>6</v>
      </c>
      <c r="D4" s="3" t="s">
        <v>7</v>
      </c>
      <c r="F4" s="3" t="s">
        <v>12</v>
      </c>
      <c r="G4" s="3" t="s">
        <v>6</v>
      </c>
      <c r="H4" s="3" t="s">
        <v>9</v>
      </c>
      <c r="I4" s="3" t="s">
        <v>13</v>
      </c>
      <c r="J4" s="3" t="s">
        <v>14</v>
      </c>
      <c r="K4" s="4"/>
      <c r="L4" s="4"/>
    </row>
    <row r="5" spans="2:40" ht="15.75" customHeight="1">
      <c r="B5" s="3" t="s">
        <v>11</v>
      </c>
      <c r="C5" s="3" t="s">
        <v>9</v>
      </c>
      <c r="D5" s="3" t="s">
        <v>7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4"/>
      <c r="L5" s="4"/>
    </row>
    <row r="6" spans="2:40" ht="15.75" customHeight="1">
      <c r="B6" s="3" t="s">
        <v>6</v>
      </c>
      <c r="C6" s="3" t="s">
        <v>13</v>
      </c>
      <c r="D6" s="3" t="s">
        <v>65</v>
      </c>
    </row>
    <row r="7" spans="2:40" ht="15.75" customHeight="1">
      <c r="B7" s="3" t="s">
        <v>9</v>
      </c>
      <c r="C7" s="3" t="s">
        <v>14</v>
      </c>
      <c r="D7" s="3" t="s">
        <v>20</v>
      </c>
    </row>
    <row r="8" spans="2:40" ht="15.75" customHeight="1">
      <c r="B8" s="3" t="s">
        <v>13</v>
      </c>
      <c r="C8" s="3" t="s">
        <v>57</v>
      </c>
      <c r="D8" s="3" t="s">
        <v>64</v>
      </c>
    </row>
    <row r="9" spans="2:40" ht="15.75" customHeight="1">
      <c r="B9" s="3" t="s">
        <v>14</v>
      </c>
      <c r="C9" s="3" t="s">
        <v>59</v>
      </c>
      <c r="D9" s="3" t="s">
        <v>64</v>
      </c>
    </row>
    <row r="10" spans="2:40" ht="15.75" customHeight="1">
      <c r="B10" s="3" t="s">
        <v>57</v>
      </c>
      <c r="C10" s="3" t="s">
        <v>45</v>
      </c>
      <c r="D10" s="3" t="s">
        <v>66</v>
      </c>
    </row>
    <row r="11" spans="2:40" ht="15.75" customHeight="1">
      <c r="B11" s="3" t="s">
        <v>57</v>
      </c>
      <c r="C11" s="3" t="s">
        <v>46</v>
      </c>
      <c r="D11" s="3" t="s">
        <v>21</v>
      </c>
      <c r="F11" s="12"/>
      <c r="G11" s="13"/>
      <c r="H11" s="13"/>
    </row>
    <row r="12" spans="2:40" ht="15.75" customHeight="1">
      <c r="B12" s="3" t="s">
        <v>57</v>
      </c>
      <c r="C12" s="3" t="s">
        <v>48</v>
      </c>
      <c r="D12" s="3" t="s">
        <v>21</v>
      </c>
      <c r="F12" s="13"/>
      <c r="G12" s="13"/>
      <c r="H12" s="13"/>
    </row>
    <row r="13" spans="2:40" ht="15.75" customHeight="1">
      <c r="B13" s="3" t="s">
        <v>57</v>
      </c>
      <c r="C13" s="3" t="s">
        <v>50</v>
      </c>
      <c r="D13" s="3" t="s">
        <v>21</v>
      </c>
      <c r="F13" s="13"/>
      <c r="G13" s="13"/>
      <c r="H13" s="13"/>
    </row>
    <row r="14" spans="2:40" ht="15.75" customHeight="1">
      <c r="B14" s="3" t="s">
        <v>56</v>
      </c>
      <c r="C14" s="3" t="s">
        <v>51</v>
      </c>
      <c r="D14" s="3" t="s">
        <v>21</v>
      </c>
      <c r="F14" s="13"/>
      <c r="G14" s="13"/>
      <c r="H14" s="13"/>
    </row>
    <row r="15" spans="2:40" ht="15.75" customHeight="1">
      <c r="B15" s="3" t="s">
        <v>56</v>
      </c>
      <c r="C15" s="3" t="s">
        <v>53</v>
      </c>
      <c r="D15" s="3" t="s">
        <v>21</v>
      </c>
      <c r="F15" s="13"/>
      <c r="G15" s="13"/>
      <c r="H15" s="13"/>
    </row>
    <row r="16" spans="2:40" ht="15.75" customHeight="1">
      <c r="B16" s="3" t="s">
        <v>56</v>
      </c>
      <c r="C16" s="3" t="s">
        <v>54</v>
      </c>
      <c r="D16" s="3" t="s">
        <v>21</v>
      </c>
      <c r="F16" s="13"/>
      <c r="G16" s="13"/>
      <c r="H16" s="13"/>
    </row>
    <row r="17" spans="2:4" ht="15.75" customHeight="1">
      <c r="B17" s="3" t="s">
        <v>56</v>
      </c>
      <c r="C17" s="3" t="s">
        <v>55</v>
      </c>
      <c r="D17" s="3" t="s">
        <v>21</v>
      </c>
    </row>
    <row r="18" spans="2:4" ht="15.75" customHeight="1">
      <c r="B18" s="3" t="s">
        <v>56</v>
      </c>
      <c r="C18" s="3" t="s">
        <v>67</v>
      </c>
      <c r="D18" s="3" t="s">
        <v>21</v>
      </c>
    </row>
    <row r="19" spans="2:4" ht="15.75" customHeight="1">
      <c r="B19" s="3" t="s">
        <v>56</v>
      </c>
      <c r="C19" s="3" t="s">
        <v>68</v>
      </c>
      <c r="D19" s="3" t="s">
        <v>21</v>
      </c>
    </row>
    <row r="20" spans="2:4" ht="15.75" customHeight="1">
      <c r="B20" s="3" t="s">
        <v>56</v>
      </c>
      <c r="C20" s="3" t="s">
        <v>69</v>
      </c>
      <c r="D20" s="3" t="s">
        <v>21</v>
      </c>
    </row>
    <row r="21" spans="2:4" ht="15.75" customHeight="1">
      <c r="B21" s="3" t="s">
        <v>56</v>
      </c>
      <c r="C21" s="3" t="s">
        <v>70</v>
      </c>
      <c r="D21" s="3" t="s">
        <v>21</v>
      </c>
    </row>
    <row r="22" spans="2:4" ht="15.75" customHeight="1">
      <c r="B22" s="3" t="s">
        <v>56</v>
      </c>
      <c r="C22" s="3" t="s">
        <v>71</v>
      </c>
      <c r="D22" s="3" t="s">
        <v>21</v>
      </c>
    </row>
    <row r="23" spans="2:4" ht="15.75" customHeight="1">
      <c r="B23" s="3" t="s">
        <v>56</v>
      </c>
      <c r="C23" s="3" t="s">
        <v>72</v>
      </c>
      <c r="D23" s="3" t="s">
        <v>21</v>
      </c>
    </row>
    <row r="24" spans="2:4" ht="15.75" customHeight="1">
      <c r="B24" s="3" t="s">
        <v>56</v>
      </c>
      <c r="C24" s="3" t="s">
        <v>73</v>
      </c>
      <c r="D24" s="3" t="s">
        <v>21</v>
      </c>
    </row>
    <row r="25" spans="2:4" ht="15.75" customHeight="1">
      <c r="B25" s="3" t="s">
        <v>56</v>
      </c>
      <c r="C25" s="3" t="s">
        <v>74</v>
      </c>
      <c r="D25" s="3" t="s">
        <v>21</v>
      </c>
    </row>
    <row r="26" spans="2:4" ht="15.75" customHeight="1">
      <c r="B26" s="3" t="s">
        <v>56</v>
      </c>
      <c r="C26" s="3" t="s">
        <v>75</v>
      </c>
      <c r="D26" s="3" t="s">
        <v>21</v>
      </c>
    </row>
    <row r="27" spans="2:4" ht="15.75" customHeight="1">
      <c r="B27" s="3" t="s">
        <v>56</v>
      </c>
      <c r="C27" s="3" t="s">
        <v>76</v>
      </c>
      <c r="D27" s="3" t="s">
        <v>21</v>
      </c>
    </row>
    <row r="28" spans="2:4" ht="15.75" customHeight="1">
      <c r="B28" s="3" t="s">
        <v>56</v>
      </c>
      <c r="C28" s="3" t="s">
        <v>77</v>
      </c>
      <c r="D28" s="3" t="s">
        <v>21</v>
      </c>
    </row>
    <row r="29" spans="2:4" ht="15.75" customHeight="1">
      <c r="B29" s="3" t="s">
        <v>56</v>
      </c>
      <c r="C29" s="3" t="s">
        <v>78</v>
      </c>
      <c r="D29" s="3" t="s">
        <v>21</v>
      </c>
    </row>
    <row r="30" spans="2:4" ht="15.75" customHeight="1">
      <c r="B30" s="3" t="s">
        <v>56</v>
      </c>
      <c r="C30" s="3" t="s">
        <v>79</v>
      </c>
      <c r="D30" s="3" t="s">
        <v>21</v>
      </c>
    </row>
    <row r="31" spans="2:4" ht="15.75" customHeight="1">
      <c r="B31" s="3" t="s">
        <v>56</v>
      </c>
      <c r="C31" s="3" t="s">
        <v>80</v>
      </c>
      <c r="D31" s="3" t="s">
        <v>21</v>
      </c>
    </row>
    <row r="32" spans="2:4" ht="15.75" customHeight="1">
      <c r="B32" s="3" t="s">
        <v>56</v>
      </c>
      <c r="C32" s="3" t="s">
        <v>81</v>
      </c>
      <c r="D32" s="3" t="s">
        <v>21</v>
      </c>
    </row>
    <row r="33" spans="2:4" ht="15.75" customHeight="1">
      <c r="B33" s="3" t="s">
        <v>56</v>
      </c>
      <c r="C33" s="3" t="s">
        <v>82</v>
      </c>
      <c r="D33" s="3" t="s">
        <v>21</v>
      </c>
    </row>
    <row r="34" spans="2:4" ht="15.75" customHeight="1">
      <c r="B34" s="3" t="s">
        <v>56</v>
      </c>
      <c r="C34" s="3" t="s">
        <v>83</v>
      </c>
      <c r="D34" s="3" t="s">
        <v>21</v>
      </c>
    </row>
    <row r="35" spans="2:4" ht="15.75" customHeight="1">
      <c r="B35" s="3" t="s">
        <v>56</v>
      </c>
      <c r="C35" s="3" t="s">
        <v>84</v>
      </c>
      <c r="D35" s="3" t="s">
        <v>21</v>
      </c>
    </row>
    <row r="36" spans="2:4" ht="15.75" customHeight="1">
      <c r="B36" s="3" t="s">
        <v>56</v>
      </c>
      <c r="C36" s="3" t="s">
        <v>85</v>
      </c>
      <c r="D36" s="3" t="s">
        <v>21</v>
      </c>
    </row>
    <row r="37" spans="2:4" ht="15.75" customHeight="1">
      <c r="B37" s="3" t="s">
        <v>56</v>
      </c>
      <c r="C37" s="3" t="s">
        <v>86</v>
      </c>
      <c r="D37" s="3" t="s">
        <v>21</v>
      </c>
    </row>
    <row r="38" spans="2:4" ht="15.75" customHeight="1">
      <c r="B38" s="3" t="s">
        <v>56</v>
      </c>
      <c r="C38" s="3" t="s">
        <v>87</v>
      </c>
      <c r="D38" s="3" t="s">
        <v>21</v>
      </c>
    </row>
    <row r="39" spans="2:4" ht="15.75" customHeight="1">
      <c r="B39" s="3" t="s">
        <v>56</v>
      </c>
      <c r="C39" s="3" t="s">
        <v>88</v>
      </c>
      <c r="D39" s="3" t="s">
        <v>21</v>
      </c>
    </row>
    <row r="40" spans="2:4" ht="15.75" customHeight="1">
      <c r="B40" s="3" t="s">
        <v>56</v>
      </c>
      <c r="C40" s="3" t="s">
        <v>89</v>
      </c>
      <c r="D40" s="3" t="s">
        <v>21</v>
      </c>
    </row>
    <row r="41" spans="2:4" ht="15.75" customHeight="1">
      <c r="B41" s="3" t="s">
        <v>56</v>
      </c>
      <c r="C41" s="3" t="s">
        <v>91</v>
      </c>
      <c r="D41" s="3" t="s">
        <v>21</v>
      </c>
    </row>
    <row r="42" spans="2:4" ht="15.75" customHeight="1">
      <c r="B42" s="3" t="s">
        <v>59</v>
      </c>
      <c r="C42" s="3" t="s">
        <v>45</v>
      </c>
      <c r="D42" s="3" t="s">
        <v>21</v>
      </c>
    </row>
    <row r="43" spans="2:4" ht="15.75" customHeight="1">
      <c r="B43" s="3" t="s">
        <v>59</v>
      </c>
      <c r="C43" s="3" t="s">
        <v>46</v>
      </c>
      <c r="D43" s="3" t="s">
        <v>21</v>
      </c>
    </row>
    <row r="44" spans="2:4" ht="15.75" customHeight="1">
      <c r="B44" s="3" t="s">
        <v>58</v>
      </c>
      <c r="C44" s="3" t="s">
        <v>47</v>
      </c>
      <c r="D44" s="3" t="s">
        <v>21</v>
      </c>
    </row>
    <row r="45" spans="2:4" ht="15.75" customHeight="1">
      <c r="B45" s="3" t="s">
        <v>58</v>
      </c>
      <c r="C45" s="3" t="s">
        <v>49</v>
      </c>
      <c r="D45" s="3" t="s">
        <v>21</v>
      </c>
    </row>
    <row r="46" spans="2:4" ht="15.75" customHeight="1">
      <c r="B46" s="3" t="s">
        <v>58</v>
      </c>
      <c r="C46" s="3" t="s">
        <v>51</v>
      </c>
      <c r="D46" s="3" t="s">
        <v>21</v>
      </c>
    </row>
    <row r="47" spans="2:4" ht="15.75" customHeight="1">
      <c r="B47" s="3" t="s">
        <v>58</v>
      </c>
      <c r="C47" s="3" t="s">
        <v>53</v>
      </c>
      <c r="D47" s="3" t="s">
        <v>21</v>
      </c>
    </row>
    <row r="48" spans="2:4" ht="15.75" customHeight="1">
      <c r="B48" s="3" t="s">
        <v>58</v>
      </c>
      <c r="C48" s="3" t="s">
        <v>54</v>
      </c>
      <c r="D48" s="3" t="s">
        <v>21</v>
      </c>
    </row>
    <row r="49" spans="2:4" ht="15.75" customHeight="1">
      <c r="B49" s="3" t="s">
        <v>58</v>
      </c>
      <c r="C49" s="3" t="s">
        <v>55</v>
      </c>
      <c r="D49" s="3" t="s">
        <v>21</v>
      </c>
    </row>
    <row r="50" spans="2:4" ht="15.75" customHeight="1">
      <c r="B50" s="3" t="s">
        <v>58</v>
      </c>
      <c r="C50" s="3" t="s">
        <v>67</v>
      </c>
      <c r="D50" s="3" t="s">
        <v>21</v>
      </c>
    </row>
    <row r="51" spans="2:4" ht="15.75" customHeight="1">
      <c r="B51" s="3" t="s">
        <v>58</v>
      </c>
      <c r="C51" s="3" t="s">
        <v>68</v>
      </c>
      <c r="D51" s="3" t="s">
        <v>21</v>
      </c>
    </row>
    <row r="52" spans="2:4" ht="15.75" customHeight="1">
      <c r="B52" s="3" t="s">
        <v>58</v>
      </c>
      <c r="C52" s="3" t="s">
        <v>69</v>
      </c>
      <c r="D52" s="3" t="s">
        <v>21</v>
      </c>
    </row>
    <row r="53" spans="2:4" ht="15.75" customHeight="1">
      <c r="B53" s="3" t="s">
        <v>58</v>
      </c>
      <c r="C53" s="3" t="s">
        <v>70</v>
      </c>
      <c r="D53" s="3" t="s">
        <v>21</v>
      </c>
    </row>
    <row r="54" spans="2:4" ht="15.75" customHeight="1">
      <c r="B54" s="3" t="s">
        <v>58</v>
      </c>
      <c r="C54" s="3" t="s">
        <v>71</v>
      </c>
      <c r="D54" s="3" t="s">
        <v>21</v>
      </c>
    </row>
    <row r="55" spans="2:4" ht="15.75" customHeight="1">
      <c r="B55" s="3" t="s">
        <v>58</v>
      </c>
      <c r="C55" s="3" t="s">
        <v>72</v>
      </c>
      <c r="D55" s="3" t="s">
        <v>21</v>
      </c>
    </row>
    <row r="56" spans="2:4" ht="15.75" customHeight="1">
      <c r="B56" s="3" t="s">
        <v>58</v>
      </c>
      <c r="C56" s="3" t="s">
        <v>73</v>
      </c>
      <c r="D56" s="3" t="s">
        <v>21</v>
      </c>
    </row>
    <row r="57" spans="2:4" ht="15.75" customHeight="1">
      <c r="B57" s="3" t="s">
        <v>58</v>
      </c>
      <c r="C57" s="3" t="s">
        <v>74</v>
      </c>
      <c r="D57" s="3" t="s">
        <v>21</v>
      </c>
    </row>
    <row r="58" spans="2:4" ht="15.75" customHeight="1">
      <c r="B58" s="3" t="s">
        <v>58</v>
      </c>
      <c r="C58" s="3" t="s">
        <v>75</v>
      </c>
      <c r="D58" s="3" t="s">
        <v>21</v>
      </c>
    </row>
    <row r="59" spans="2:4" ht="15.75" customHeight="1">
      <c r="B59" s="3" t="s">
        <v>58</v>
      </c>
      <c r="C59" s="3" t="s">
        <v>76</v>
      </c>
      <c r="D59" s="3" t="s">
        <v>21</v>
      </c>
    </row>
    <row r="60" spans="2:4" ht="15.75" customHeight="1">
      <c r="B60" s="3" t="s">
        <v>58</v>
      </c>
      <c r="C60" s="3" t="s">
        <v>77</v>
      </c>
      <c r="D60" s="3" t="s">
        <v>21</v>
      </c>
    </row>
    <row r="61" spans="2:4" ht="15.75" customHeight="1">
      <c r="B61" s="3" t="s">
        <v>58</v>
      </c>
      <c r="C61" s="3" t="s">
        <v>78</v>
      </c>
      <c r="D61" s="3" t="s">
        <v>21</v>
      </c>
    </row>
    <row r="62" spans="2:4" ht="15.75" customHeight="1">
      <c r="B62" s="3" t="s">
        <v>58</v>
      </c>
      <c r="C62" s="3" t="s">
        <v>79</v>
      </c>
      <c r="D62" s="3" t="s">
        <v>21</v>
      </c>
    </row>
    <row r="63" spans="2:4" ht="15.75" customHeight="1">
      <c r="B63" s="3" t="s">
        <v>58</v>
      </c>
      <c r="C63" s="3" t="s">
        <v>80</v>
      </c>
      <c r="D63" s="3" t="s">
        <v>21</v>
      </c>
    </row>
    <row r="64" spans="2:4" ht="15.75" customHeight="1">
      <c r="B64" s="3" t="s">
        <v>58</v>
      </c>
      <c r="C64" s="3" t="s">
        <v>81</v>
      </c>
      <c r="D64" s="3" t="s">
        <v>21</v>
      </c>
    </row>
    <row r="65" spans="1:8" ht="15.75" customHeight="1">
      <c r="B65" s="3" t="s">
        <v>58</v>
      </c>
      <c r="C65" s="3" t="s">
        <v>82</v>
      </c>
      <c r="D65" s="3" t="s">
        <v>21</v>
      </c>
    </row>
    <row r="66" spans="1:8" ht="15.75" customHeight="1">
      <c r="B66" s="3" t="s">
        <v>58</v>
      </c>
      <c r="C66" s="3" t="s">
        <v>83</v>
      </c>
      <c r="D66" s="3" t="s">
        <v>21</v>
      </c>
    </row>
    <row r="67" spans="1:8" ht="15.75" customHeight="1">
      <c r="B67" s="3" t="s">
        <v>58</v>
      </c>
      <c r="C67" s="3" t="s">
        <v>84</v>
      </c>
      <c r="D67" s="3" t="s">
        <v>21</v>
      </c>
    </row>
    <row r="68" spans="1:8" ht="15.75" customHeight="1">
      <c r="B68" s="3" t="s">
        <v>58</v>
      </c>
      <c r="C68" s="3" t="s">
        <v>85</v>
      </c>
      <c r="D68" s="3" t="s">
        <v>21</v>
      </c>
    </row>
    <row r="69" spans="1:8" ht="15.75" customHeight="1">
      <c r="B69" s="3" t="s">
        <v>58</v>
      </c>
      <c r="C69" s="3" t="s">
        <v>86</v>
      </c>
      <c r="D69" s="3" t="s">
        <v>21</v>
      </c>
    </row>
    <row r="70" spans="1:8" ht="15.75" customHeight="1">
      <c r="B70" s="3" t="s">
        <v>58</v>
      </c>
      <c r="C70" s="3" t="s">
        <v>87</v>
      </c>
      <c r="D70" s="3" t="s">
        <v>21</v>
      </c>
    </row>
    <row r="71" spans="1:8" ht="15.75" customHeight="1">
      <c r="B71" s="3" t="s">
        <v>58</v>
      </c>
      <c r="C71" s="3" t="s">
        <v>88</v>
      </c>
      <c r="D71" s="3" t="s">
        <v>21</v>
      </c>
    </row>
    <row r="72" spans="1:8" ht="15.75" customHeight="1">
      <c r="A72" s="11"/>
      <c r="B72" s="3" t="s">
        <v>58</v>
      </c>
      <c r="C72" s="3" t="s">
        <v>89</v>
      </c>
      <c r="D72" s="3" t="s">
        <v>21</v>
      </c>
    </row>
    <row r="73" spans="1:8" ht="15.75" customHeight="1">
      <c r="B73" s="3" t="s">
        <v>58</v>
      </c>
      <c r="C73" s="3" t="s">
        <v>90</v>
      </c>
      <c r="D73" s="3" t="s">
        <v>21</v>
      </c>
    </row>
    <row r="74" spans="1:8" ht="15.75" customHeight="1">
      <c r="B74" s="3" t="s">
        <v>5</v>
      </c>
      <c r="C74" s="3" t="s">
        <v>16</v>
      </c>
      <c r="D74" s="3" t="s">
        <v>7</v>
      </c>
    </row>
    <row r="75" spans="1:8" ht="15.75" customHeight="1">
      <c r="B75" s="3" t="s">
        <v>5</v>
      </c>
      <c r="C75" s="3" t="s">
        <v>17</v>
      </c>
      <c r="D75" s="3" t="s">
        <v>7</v>
      </c>
    </row>
    <row r="76" spans="1:8" ht="15.75" customHeight="1">
      <c r="B76" s="3" t="s">
        <v>11</v>
      </c>
      <c r="C76" s="3" t="s">
        <v>16</v>
      </c>
      <c r="D76" s="3" t="s">
        <v>7</v>
      </c>
    </row>
    <row r="77" spans="1:8" ht="15.75" customHeight="1">
      <c r="B77" s="3" t="s">
        <v>11</v>
      </c>
      <c r="C77" s="3" t="s">
        <v>17</v>
      </c>
      <c r="D77" s="3" t="s">
        <v>7</v>
      </c>
      <c r="F77" s="4"/>
      <c r="G77" s="4"/>
      <c r="H77" s="4"/>
    </row>
    <row r="78" spans="1:8" ht="15.75" customHeight="1">
      <c r="B78" s="3" t="s">
        <v>16</v>
      </c>
      <c r="C78" s="3" t="s">
        <v>18</v>
      </c>
      <c r="D78" s="3" t="s">
        <v>20</v>
      </c>
    </row>
    <row r="79" spans="1:8" ht="15.75" customHeight="1">
      <c r="B79" s="3" t="s">
        <v>17</v>
      </c>
      <c r="C79" s="3" t="s">
        <v>19</v>
      </c>
      <c r="D79" s="3" t="s">
        <v>20</v>
      </c>
    </row>
    <row r="80" spans="1:8" ht="15.75" customHeight="1">
      <c r="B80" s="3" t="s">
        <v>18</v>
      </c>
      <c r="C80" s="3" t="s">
        <v>61</v>
      </c>
      <c r="D80" s="3" t="s">
        <v>20</v>
      </c>
    </row>
    <row r="81" spans="2:4" ht="15.75" customHeight="1">
      <c r="B81" s="3" t="s">
        <v>19</v>
      </c>
      <c r="C81" s="3" t="s">
        <v>63</v>
      </c>
      <c r="D81" s="3" t="s">
        <v>20</v>
      </c>
    </row>
    <row r="82" spans="2:4" ht="15.75" customHeight="1">
      <c r="B82" s="3" t="s">
        <v>61</v>
      </c>
      <c r="C82" s="3" t="s">
        <v>92</v>
      </c>
      <c r="D82" s="3" t="s">
        <v>66</v>
      </c>
    </row>
    <row r="83" spans="2:4" ht="15.75" customHeight="1">
      <c r="B83" s="3" t="s">
        <v>61</v>
      </c>
      <c r="C83" s="3" t="s">
        <v>93</v>
      </c>
      <c r="D83" s="3" t="s">
        <v>21</v>
      </c>
    </row>
    <row r="84" spans="2:4" ht="15.75" customHeight="1">
      <c r="B84" s="3" t="s">
        <v>60</v>
      </c>
      <c r="C84" s="3" t="s">
        <v>94</v>
      </c>
      <c r="D84" s="3" t="s">
        <v>21</v>
      </c>
    </row>
    <row r="85" spans="2:4" ht="15.75" customHeight="1">
      <c r="B85" s="3" t="s">
        <v>60</v>
      </c>
      <c r="C85" s="3" t="s">
        <v>95</v>
      </c>
      <c r="D85" s="3" t="s">
        <v>21</v>
      </c>
    </row>
    <row r="86" spans="2:4" ht="15.75" customHeight="1">
      <c r="B86" s="3" t="s">
        <v>60</v>
      </c>
      <c r="C86" s="3" t="s">
        <v>96</v>
      </c>
      <c r="D86" s="3" t="s">
        <v>21</v>
      </c>
    </row>
    <row r="87" spans="2:4" ht="15.75" customHeight="1">
      <c r="B87" s="3" t="s">
        <v>60</v>
      </c>
      <c r="C87" s="3" t="s">
        <v>97</v>
      </c>
      <c r="D87" s="3" t="s">
        <v>21</v>
      </c>
    </row>
    <row r="88" spans="2:4" ht="15.75" customHeight="1">
      <c r="B88" s="3" t="s">
        <v>60</v>
      </c>
      <c r="C88" s="3" t="s">
        <v>98</v>
      </c>
      <c r="D88" s="3" t="s">
        <v>21</v>
      </c>
    </row>
    <row r="89" spans="2:4" ht="15.75" customHeight="1">
      <c r="B89" s="3" t="s">
        <v>60</v>
      </c>
      <c r="C89" s="3" t="s">
        <v>99</v>
      </c>
      <c r="D89" s="3" t="s">
        <v>21</v>
      </c>
    </row>
    <row r="90" spans="2:4" ht="15.75" customHeight="1">
      <c r="B90" s="3" t="s">
        <v>60</v>
      </c>
      <c r="C90" s="3" t="s">
        <v>100</v>
      </c>
      <c r="D90" s="3" t="s">
        <v>21</v>
      </c>
    </row>
    <row r="91" spans="2:4" ht="15.75" customHeight="1">
      <c r="B91" s="3" t="s">
        <v>60</v>
      </c>
      <c r="C91" s="3" t="s">
        <v>101</v>
      </c>
      <c r="D91" s="3" t="s">
        <v>21</v>
      </c>
    </row>
    <row r="92" spans="2:4" ht="15.75" customHeight="1">
      <c r="B92" s="3" t="s">
        <v>60</v>
      </c>
      <c r="C92" s="3" t="s">
        <v>102</v>
      </c>
      <c r="D92" s="3" t="s">
        <v>21</v>
      </c>
    </row>
    <row r="93" spans="2:4" ht="15.75" customHeight="1">
      <c r="B93" s="3" t="s">
        <v>60</v>
      </c>
      <c r="C93" s="3" t="s">
        <v>103</v>
      </c>
      <c r="D93" s="3" t="s">
        <v>21</v>
      </c>
    </row>
    <row r="94" spans="2:4" ht="15.75" customHeight="1">
      <c r="B94" s="3" t="s">
        <v>60</v>
      </c>
      <c r="C94" s="3" t="s">
        <v>104</v>
      </c>
      <c r="D94" s="3" t="s">
        <v>21</v>
      </c>
    </row>
    <row r="95" spans="2:4" ht="15.75" customHeight="1">
      <c r="B95" s="3" t="s">
        <v>60</v>
      </c>
      <c r="C95" s="3" t="s">
        <v>105</v>
      </c>
      <c r="D95" s="3" t="s">
        <v>21</v>
      </c>
    </row>
    <row r="96" spans="2:4" ht="15.75" customHeight="1">
      <c r="B96" s="3" t="s">
        <v>60</v>
      </c>
      <c r="C96" s="3" t="s">
        <v>106</v>
      </c>
      <c r="D96" s="3" t="s">
        <v>21</v>
      </c>
    </row>
    <row r="97" spans="2:4" ht="15.75" customHeight="1">
      <c r="B97" s="3" t="s">
        <v>60</v>
      </c>
      <c r="C97" s="3" t="s">
        <v>107</v>
      </c>
      <c r="D97" s="3" t="s">
        <v>21</v>
      </c>
    </row>
    <row r="98" spans="2:4" ht="15.75" customHeight="1">
      <c r="B98" s="3" t="s">
        <v>60</v>
      </c>
      <c r="C98" s="3" t="s">
        <v>108</v>
      </c>
      <c r="D98" s="3" t="s">
        <v>21</v>
      </c>
    </row>
    <row r="99" spans="2:4" ht="15.75" customHeight="1">
      <c r="B99" s="3" t="s">
        <v>60</v>
      </c>
      <c r="C99" s="3" t="s">
        <v>109</v>
      </c>
      <c r="D99" s="3" t="s">
        <v>21</v>
      </c>
    </row>
    <row r="100" spans="2:4" ht="15.75" customHeight="1">
      <c r="B100" s="3" t="s">
        <v>60</v>
      </c>
      <c r="C100" s="3" t="s">
        <v>110</v>
      </c>
      <c r="D100" s="3" t="s">
        <v>21</v>
      </c>
    </row>
    <row r="101" spans="2:4" ht="15.75" customHeight="1">
      <c r="B101" s="3" t="s">
        <v>60</v>
      </c>
      <c r="C101" s="3" t="s">
        <v>111</v>
      </c>
      <c r="D101" s="3" t="s">
        <v>21</v>
      </c>
    </row>
    <row r="102" spans="2:4" ht="15.75" customHeight="1">
      <c r="B102" s="3" t="s">
        <v>60</v>
      </c>
      <c r="C102" s="3" t="s">
        <v>112</v>
      </c>
      <c r="D102" s="3" t="s">
        <v>21</v>
      </c>
    </row>
    <row r="103" spans="2:4" ht="15.75" customHeight="1">
      <c r="B103" s="3" t="s">
        <v>60</v>
      </c>
      <c r="C103" s="3" t="s">
        <v>113</v>
      </c>
      <c r="D103" s="3" t="s">
        <v>21</v>
      </c>
    </row>
    <row r="104" spans="2:4" ht="15.75" customHeight="1">
      <c r="B104" s="3" t="s">
        <v>60</v>
      </c>
      <c r="C104" s="3" t="s">
        <v>114</v>
      </c>
      <c r="D104" s="3" t="s">
        <v>21</v>
      </c>
    </row>
    <row r="105" spans="2:4" ht="15.75" customHeight="1">
      <c r="B105" s="3" t="s">
        <v>60</v>
      </c>
      <c r="C105" s="3" t="s">
        <v>115</v>
      </c>
      <c r="D105" s="3" t="s">
        <v>21</v>
      </c>
    </row>
    <row r="106" spans="2:4" ht="15.75" customHeight="1">
      <c r="B106" s="3" t="s">
        <v>60</v>
      </c>
      <c r="C106" s="3" t="s">
        <v>116</v>
      </c>
      <c r="D106" s="3" t="s">
        <v>21</v>
      </c>
    </row>
    <row r="107" spans="2:4" ht="15.75" customHeight="1">
      <c r="B107" s="3" t="s">
        <v>60</v>
      </c>
      <c r="C107" s="3" t="s">
        <v>117</v>
      </c>
      <c r="D107" s="3" t="s">
        <v>21</v>
      </c>
    </row>
    <row r="108" spans="2:4" ht="15.75" customHeight="1">
      <c r="B108" s="3" t="s">
        <v>60</v>
      </c>
      <c r="C108" s="3" t="s">
        <v>118</v>
      </c>
      <c r="D108" s="3" t="s">
        <v>21</v>
      </c>
    </row>
    <row r="109" spans="2:4" ht="15.75" customHeight="1">
      <c r="B109" s="3" t="s">
        <v>60</v>
      </c>
      <c r="C109" s="3" t="s">
        <v>119</v>
      </c>
      <c r="D109" s="3" t="s">
        <v>21</v>
      </c>
    </row>
    <row r="110" spans="2:4" ht="15.75" customHeight="1">
      <c r="B110" s="3" t="s">
        <v>60</v>
      </c>
      <c r="C110" s="3" t="s">
        <v>120</v>
      </c>
      <c r="D110" s="3" t="s">
        <v>21</v>
      </c>
    </row>
    <row r="111" spans="2:4" ht="15.75" customHeight="1">
      <c r="B111" s="3" t="s">
        <v>60</v>
      </c>
      <c r="C111" s="3" t="s">
        <v>121</v>
      </c>
      <c r="D111" s="3" t="s">
        <v>21</v>
      </c>
    </row>
    <row r="112" spans="2:4" ht="15.75" customHeight="1">
      <c r="B112" s="3" t="s">
        <v>60</v>
      </c>
      <c r="C112" s="3" t="s">
        <v>122</v>
      </c>
      <c r="D112" s="3" t="s">
        <v>21</v>
      </c>
    </row>
    <row r="113" spans="2:4" ht="15.75" customHeight="1">
      <c r="B113" s="3" t="s">
        <v>60</v>
      </c>
      <c r="C113" s="3" t="s">
        <v>123</v>
      </c>
      <c r="D113" s="3" t="s">
        <v>21</v>
      </c>
    </row>
    <row r="114" spans="2:4" ht="15.75" customHeight="1">
      <c r="B114" s="3" t="s">
        <v>63</v>
      </c>
      <c r="C114" s="3" t="s">
        <v>92</v>
      </c>
      <c r="D114" s="3" t="s">
        <v>21</v>
      </c>
    </row>
    <row r="115" spans="2:4" ht="15.75" customHeight="1">
      <c r="B115" s="3" t="s">
        <v>63</v>
      </c>
      <c r="C115" s="3" t="s">
        <v>93</v>
      </c>
      <c r="D115" s="3" t="s">
        <v>21</v>
      </c>
    </row>
    <row r="116" spans="2:4" ht="15.75" customHeight="1">
      <c r="B116" s="3" t="s">
        <v>62</v>
      </c>
      <c r="C116" s="3" t="s">
        <v>94</v>
      </c>
      <c r="D116" s="3" t="s">
        <v>21</v>
      </c>
    </row>
    <row r="117" spans="2:4" ht="15.75" customHeight="1">
      <c r="B117" s="3" t="s">
        <v>62</v>
      </c>
      <c r="C117" s="3" t="s">
        <v>95</v>
      </c>
      <c r="D117" s="3" t="s">
        <v>21</v>
      </c>
    </row>
    <row r="118" spans="2:4" ht="15.75" customHeight="1">
      <c r="B118" s="3" t="s">
        <v>62</v>
      </c>
      <c r="C118" s="3" t="s">
        <v>96</v>
      </c>
      <c r="D118" s="3" t="s">
        <v>21</v>
      </c>
    </row>
    <row r="119" spans="2:4" ht="15.75" customHeight="1">
      <c r="B119" s="3" t="s">
        <v>62</v>
      </c>
      <c r="C119" s="3" t="s">
        <v>97</v>
      </c>
      <c r="D119" s="3" t="s">
        <v>21</v>
      </c>
    </row>
    <row r="120" spans="2:4" ht="15.75" customHeight="1">
      <c r="B120" s="3" t="s">
        <v>62</v>
      </c>
      <c r="C120" s="3" t="s">
        <v>98</v>
      </c>
      <c r="D120" s="3" t="s">
        <v>21</v>
      </c>
    </row>
    <row r="121" spans="2:4" ht="15.75" customHeight="1">
      <c r="B121" s="3" t="s">
        <v>62</v>
      </c>
      <c r="C121" s="3" t="s">
        <v>99</v>
      </c>
      <c r="D121" s="3" t="s">
        <v>21</v>
      </c>
    </row>
    <row r="122" spans="2:4" ht="15.75" customHeight="1">
      <c r="B122" s="3" t="s">
        <v>62</v>
      </c>
      <c r="C122" s="3" t="s">
        <v>100</v>
      </c>
      <c r="D122" s="3" t="s">
        <v>21</v>
      </c>
    </row>
    <row r="123" spans="2:4" ht="15.75" customHeight="1">
      <c r="B123" s="3" t="s">
        <v>62</v>
      </c>
      <c r="C123" s="3" t="s">
        <v>101</v>
      </c>
      <c r="D123" s="3" t="s">
        <v>21</v>
      </c>
    </row>
    <row r="124" spans="2:4" ht="15.75" customHeight="1">
      <c r="B124" s="3" t="s">
        <v>62</v>
      </c>
      <c r="C124" s="3" t="s">
        <v>102</v>
      </c>
      <c r="D124" s="3" t="s">
        <v>21</v>
      </c>
    </row>
    <row r="125" spans="2:4" ht="15.75" customHeight="1">
      <c r="B125" s="3" t="s">
        <v>62</v>
      </c>
      <c r="C125" s="3" t="s">
        <v>103</v>
      </c>
      <c r="D125" s="3" t="s">
        <v>21</v>
      </c>
    </row>
    <row r="126" spans="2:4" ht="15.75" customHeight="1">
      <c r="B126" s="3" t="s">
        <v>62</v>
      </c>
      <c r="C126" s="3" t="s">
        <v>104</v>
      </c>
      <c r="D126" s="3" t="s">
        <v>21</v>
      </c>
    </row>
    <row r="127" spans="2:4" ht="15.75" customHeight="1">
      <c r="B127" s="3" t="s">
        <v>62</v>
      </c>
      <c r="C127" s="3" t="s">
        <v>105</v>
      </c>
      <c r="D127" s="3" t="s">
        <v>21</v>
      </c>
    </row>
    <row r="128" spans="2:4" ht="15.75" customHeight="1">
      <c r="B128" s="3" t="s">
        <v>62</v>
      </c>
      <c r="C128" s="3" t="s">
        <v>106</v>
      </c>
      <c r="D128" s="3" t="s">
        <v>21</v>
      </c>
    </row>
    <row r="129" spans="2:4" ht="15.75" customHeight="1">
      <c r="B129" s="3" t="s">
        <v>62</v>
      </c>
      <c r="C129" s="3" t="s">
        <v>107</v>
      </c>
      <c r="D129" s="3" t="s">
        <v>21</v>
      </c>
    </row>
    <row r="130" spans="2:4" ht="15.75" customHeight="1">
      <c r="B130" s="3" t="s">
        <v>62</v>
      </c>
      <c r="C130" s="3" t="s">
        <v>108</v>
      </c>
      <c r="D130" s="3" t="s">
        <v>21</v>
      </c>
    </row>
    <row r="131" spans="2:4" ht="15.75" customHeight="1">
      <c r="B131" s="3" t="s">
        <v>62</v>
      </c>
      <c r="C131" s="3" t="s">
        <v>109</v>
      </c>
      <c r="D131" s="3" t="s">
        <v>21</v>
      </c>
    </row>
    <row r="132" spans="2:4" ht="15.75" customHeight="1">
      <c r="B132" s="3" t="s">
        <v>62</v>
      </c>
      <c r="C132" s="3" t="s">
        <v>110</v>
      </c>
      <c r="D132" s="3" t="s">
        <v>21</v>
      </c>
    </row>
    <row r="133" spans="2:4" ht="15.75" customHeight="1">
      <c r="B133" s="3" t="s">
        <v>62</v>
      </c>
      <c r="C133" s="3" t="s">
        <v>111</v>
      </c>
      <c r="D133" s="3" t="s">
        <v>21</v>
      </c>
    </row>
    <row r="134" spans="2:4" ht="15.75" customHeight="1">
      <c r="B134" s="3" t="s">
        <v>62</v>
      </c>
      <c r="C134" s="3" t="s">
        <v>112</v>
      </c>
      <c r="D134" s="3" t="s">
        <v>21</v>
      </c>
    </row>
    <row r="135" spans="2:4" ht="15.75" customHeight="1">
      <c r="B135" s="3" t="s">
        <v>62</v>
      </c>
      <c r="C135" s="3" t="s">
        <v>113</v>
      </c>
      <c r="D135" s="3" t="s">
        <v>21</v>
      </c>
    </row>
    <row r="136" spans="2:4" ht="15.75" customHeight="1">
      <c r="B136" s="3" t="s">
        <v>62</v>
      </c>
      <c r="C136" s="3" t="s">
        <v>114</v>
      </c>
      <c r="D136" s="3" t="s">
        <v>21</v>
      </c>
    </row>
    <row r="137" spans="2:4" ht="15.75" customHeight="1">
      <c r="B137" s="3" t="s">
        <v>62</v>
      </c>
      <c r="C137" s="3" t="s">
        <v>115</v>
      </c>
      <c r="D137" s="3" t="s">
        <v>21</v>
      </c>
    </row>
    <row r="138" spans="2:4" ht="15.75" customHeight="1">
      <c r="B138" s="3" t="s">
        <v>62</v>
      </c>
      <c r="C138" s="3" t="s">
        <v>116</v>
      </c>
      <c r="D138" s="3" t="s">
        <v>21</v>
      </c>
    </row>
    <row r="139" spans="2:4" ht="15.75" customHeight="1">
      <c r="B139" s="3" t="s">
        <v>62</v>
      </c>
      <c r="C139" s="3" t="s">
        <v>117</v>
      </c>
      <c r="D139" s="3" t="s">
        <v>21</v>
      </c>
    </row>
    <row r="140" spans="2:4" ht="15.75" customHeight="1">
      <c r="B140" s="3" t="s">
        <v>62</v>
      </c>
      <c r="C140" s="3" t="s">
        <v>118</v>
      </c>
      <c r="D140" s="3" t="s">
        <v>21</v>
      </c>
    </row>
    <row r="141" spans="2:4" ht="15.75" customHeight="1">
      <c r="B141" s="3" t="s">
        <v>62</v>
      </c>
      <c r="C141" s="3" t="s">
        <v>119</v>
      </c>
      <c r="D141" s="3" t="s">
        <v>21</v>
      </c>
    </row>
    <row r="142" spans="2:4" ht="15.75" customHeight="1">
      <c r="B142" s="3" t="s">
        <v>62</v>
      </c>
      <c r="C142" s="3" t="s">
        <v>120</v>
      </c>
      <c r="D142" s="3" t="s">
        <v>21</v>
      </c>
    </row>
    <row r="143" spans="2:4" ht="15.75" customHeight="1">
      <c r="B143" s="3" t="s">
        <v>62</v>
      </c>
      <c r="C143" s="3" t="s">
        <v>121</v>
      </c>
      <c r="D143" s="3" t="s">
        <v>21</v>
      </c>
    </row>
    <row r="144" spans="2:4" ht="15.75" customHeight="1">
      <c r="B144" s="3" t="s">
        <v>62</v>
      </c>
      <c r="C144" s="3" t="s">
        <v>122</v>
      </c>
      <c r="D144" s="3" t="s">
        <v>21</v>
      </c>
    </row>
    <row r="145" spans="2:4" ht="15.75" customHeight="1">
      <c r="B145" s="3" t="s">
        <v>62</v>
      </c>
      <c r="C145" s="3" t="s">
        <v>123</v>
      </c>
      <c r="D145" s="3" t="s">
        <v>21</v>
      </c>
    </row>
    <row r="146" spans="2:4" ht="15.75" customHeight="1"/>
    <row r="147" spans="2:4" ht="15.75" customHeight="1"/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C7" sqref="C7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27</v>
      </c>
      <c r="C2" s="5" t="s">
        <v>28</v>
      </c>
      <c r="D2" s="5" t="s">
        <v>29</v>
      </c>
      <c r="E2" s="2" t="s">
        <v>30</v>
      </c>
      <c r="F2" s="1" t="s">
        <v>22</v>
      </c>
      <c r="G2" s="1" t="s">
        <v>23</v>
      </c>
    </row>
    <row r="3" spans="2:9" ht="15.75" customHeight="1">
      <c r="B3" s="3" t="s">
        <v>24</v>
      </c>
      <c r="C3" s="14">
        <v>233360</v>
      </c>
      <c r="D3" s="4">
        <v>72</v>
      </c>
      <c r="E3" s="4">
        <f t="shared" ref="E3:E9" si="0">C3 / (C3+D3)</f>
        <v>0.9996915589979094</v>
      </c>
      <c r="F3" s="4">
        <v>1</v>
      </c>
      <c r="G3" s="4">
        <v>1</v>
      </c>
    </row>
    <row r="4" spans="2:9" ht="15.75" customHeight="1">
      <c r="B4" s="3" t="s">
        <v>25</v>
      </c>
      <c r="C4" s="15">
        <f>etc!F6</f>
        <v>717739.67029953504</v>
      </c>
      <c r="D4" s="6">
        <v>72</v>
      </c>
      <c r="E4" s="4">
        <f t="shared" si="0"/>
        <v>0.99989969513874033</v>
      </c>
      <c r="F4" s="4">
        <v>1</v>
      </c>
      <c r="G4" s="4">
        <v>1</v>
      </c>
    </row>
    <row r="5" spans="2:9" ht="15.75" customHeight="1">
      <c r="B5" s="3" t="s">
        <v>26</v>
      </c>
      <c r="C5" s="15">
        <f>etc!F7</f>
        <v>717739.67029953504</v>
      </c>
      <c r="D5" s="6">
        <v>72</v>
      </c>
      <c r="E5" s="4">
        <f t="shared" si="0"/>
        <v>0.99989969513874033</v>
      </c>
      <c r="F5" s="4">
        <v>1</v>
      </c>
      <c r="G5" s="4">
        <v>1</v>
      </c>
    </row>
    <row r="6" spans="2:9" ht="15.75" customHeight="1">
      <c r="B6" s="3" t="s">
        <v>125</v>
      </c>
      <c r="C6" s="37">
        <f>etc!F9</f>
        <v>716275.00083246583</v>
      </c>
      <c r="D6" s="4">
        <v>72</v>
      </c>
      <c r="E6" s="4">
        <f t="shared" si="0"/>
        <v>0.99989949005172585</v>
      </c>
      <c r="F6" s="4">
        <v>1</v>
      </c>
      <c r="G6" s="4">
        <v>1</v>
      </c>
    </row>
    <row r="7" spans="2:9" ht="15.75" customHeight="1">
      <c r="B7" s="3" t="s">
        <v>124</v>
      </c>
      <c r="C7" s="6">
        <v>2500000</v>
      </c>
      <c r="D7" s="6">
        <v>16</v>
      </c>
      <c r="E7" s="4">
        <f t="shared" si="0"/>
        <v>0.99999360004095972</v>
      </c>
      <c r="F7" s="4">
        <v>15</v>
      </c>
      <c r="G7" s="4">
        <v>1</v>
      </c>
      <c r="I7" s="11" t="s">
        <v>147</v>
      </c>
    </row>
    <row r="8" spans="2:9" ht="15.75" customHeight="1">
      <c r="B8" s="3" t="s">
        <v>31</v>
      </c>
      <c r="C8" s="16">
        <f>etc!F8</f>
        <v>380992.90066414548</v>
      </c>
      <c r="D8" s="4">
        <v>3</v>
      </c>
      <c r="E8" s="4">
        <f t="shared" si="0"/>
        <v>0.99999212589953124</v>
      </c>
      <c r="F8" s="4">
        <v>1</v>
      </c>
      <c r="G8" s="4">
        <v>1</v>
      </c>
    </row>
    <row r="9" spans="2:9" ht="15.75" customHeight="1">
      <c r="B9" s="3" t="s">
        <v>32</v>
      </c>
      <c r="C9" s="16">
        <f>etc!F8</f>
        <v>380992.90066414548</v>
      </c>
      <c r="D9" s="4">
        <v>3</v>
      </c>
      <c r="E9" s="4">
        <f t="shared" si="0"/>
        <v>0.99999212589953124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tabSelected="1" workbookViewId="0">
      <selection activeCell="J25" sqref="J25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27</v>
      </c>
      <c r="C2" s="5" t="s">
        <v>28</v>
      </c>
      <c r="D2" s="5" t="s">
        <v>29</v>
      </c>
      <c r="E2" s="2" t="s">
        <v>30</v>
      </c>
      <c r="F2" s="1" t="s">
        <v>22</v>
      </c>
      <c r="G2" s="1" t="s">
        <v>23</v>
      </c>
      <c r="H2" s="32" t="s">
        <v>134</v>
      </c>
      <c r="I2" s="34" t="s">
        <v>133</v>
      </c>
      <c r="J2" s="34" t="s">
        <v>135</v>
      </c>
    </row>
    <row r="3" spans="2:10">
      <c r="B3" s="3" t="s">
        <v>24</v>
      </c>
      <c r="C3" s="20">
        <f>Availability!C3</f>
        <v>233360</v>
      </c>
      <c r="D3" s="20">
        <f>Availability!D3</f>
        <v>72</v>
      </c>
      <c r="E3" s="4">
        <f t="shared" ref="E3:E9" si="0">C3 / (C3+D3)</f>
        <v>0.9996915589979094</v>
      </c>
      <c r="F3" s="4">
        <v>1</v>
      </c>
      <c r="G3" s="4">
        <v>1</v>
      </c>
      <c r="H3" s="33">
        <f>1-(1-E3)^2</f>
        <v>0.99999990486414825</v>
      </c>
      <c r="I3" s="33">
        <v>1</v>
      </c>
      <c r="J3" s="33">
        <f>H3^I3</f>
        <v>0.99999990486414825</v>
      </c>
    </row>
    <row r="4" spans="2:10">
      <c r="B4" s="3" t="s">
        <v>25</v>
      </c>
      <c r="C4" s="20">
        <f>Availability!C4</f>
        <v>717739.67029953504</v>
      </c>
      <c r="D4" s="20">
        <f>Availability!D4</f>
        <v>72</v>
      </c>
      <c r="E4" s="4">
        <f t="shared" si="0"/>
        <v>0.99989969513874033</v>
      </c>
      <c r="F4" s="4">
        <v>1</v>
      </c>
      <c r="G4" s="4">
        <v>1</v>
      </c>
      <c r="H4" s="33">
        <f t="shared" ref="H4:H9" si="1">1-(1-E4)^2</f>
        <v>0.9999999899389348</v>
      </c>
      <c r="I4" s="33">
        <v>2</v>
      </c>
      <c r="J4" s="33">
        <f t="shared" ref="J4:J9" si="2">H4^I4</f>
        <v>0.9999999798778697</v>
      </c>
    </row>
    <row r="5" spans="2:10">
      <c r="B5" s="3" t="s">
        <v>26</v>
      </c>
      <c r="C5" s="20">
        <f>Availability!C5</f>
        <v>717739.67029953504</v>
      </c>
      <c r="D5" s="20">
        <f>Availability!D5</f>
        <v>72</v>
      </c>
      <c r="E5" s="4">
        <f t="shared" si="0"/>
        <v>0.99989969513874033</v>
      </c>
      <c r="F5" s="4">
        <v>1</v>
      </c>
      <c r="G5" s="4">
        <v>1</v>
      </c>
      <c r="H5" s="33">
        <f t="shared" si="1"/>
        <v>0.9999999899389348</v>
      </c>
      <c r="I5" s="33">
        <v>2</v>
      </c>
      <c r="J5" s="33">
        <f t="shared" si="2"/>
        <v>0.9999999798778697</v>
      </c>
    </row>
    <row r="6" spans="2:10">
      <c r="B6" s="3" t="s">
        <v>125</v>
      </c>
      <c r="C6" s="20">
        <f>Availability!C6</f>
        <v>716275.00083246583</v>
      </c>
      <c r="D6" s="20">
        <f>Availability!D6</f>
        <v>72</v>
      </c>
      <c r="E6" s="4">
        <f t="shared" si="0"/>
        <v>0.99989949005172585</v>
      </c>
      <c r="F6" s="4">
        <v>1</v>
      </c>
      <c r="G6" s="4">
        <v>1</v>
      </c>
      <c r="H6" s="33">
        <f t="shared" si="1"/>
        <v>0.9999999898977503</v>
      </c>
      <c r="I6" s="33">
        <v>2</v>
      </c>
      <c r="J6" s="33">
        <f t="shared" si="2"/>
        <v>0.9999999797955007</v>
      </c>
    </row>
    <row r="7" spans="2:10">
      <c r="B7" s="3" t="s">
        <v>124</v>
      </c>
      <c r="C7" s="20">
        <f>Availability!C7</f>
        <v>2500000</v>
      </c>
      <c r="D7" s="20">
        <f>Availability!D7</f>
        <v>16</v>
      </c>
      <c r="E7" s="4">
        <f t="shared" si="0"/>
        <v>0.99999360004095972</v>
      </c>
      <c r="F7" s="4">
        <v>15</v>
      </c>
      <c r="G7" s="4">
        <v>1</v>
      </c>
      <c r="H7" s="33">
        <f>E7^15*(1-E7)^1*COMBIN(16,1)+E7^16</f>
        <v>0.99999999508515613</v>
      </c>
      <c r="I7" s="33">
        <v>4</v>
      </c>
      <c r="J7" s="33">
        <f t="shared" si="2"/>
        <v>0.99999998034062465</v>
      </c>
    </row>
    <row r="8" spans="2:10">
      <c r="B8" s="3" t="s">
        <v>31</v>
      </c>
      <c r="C8" s="20">
        <f>Availability!C8</f>
        <v>380992.90066414548</v>
      </c>
      <c r="D8" s="20">
        <f>Availability!D8</f>
        <v>3</v>
      </c>
      <c r="E8" s="4">
        <f t="shared" si="0"/>
        <v>0.99999212589953124</v>
      </c>
      <c r="F8" s="4">
        <v>1</v>
      </c>
      <c r="G8" s="4">
        <v>0</v>
      </c>
      <c r="H8" s="33">
        <f t="shared" si="1"/>
        <v>0.9999999999379986</v>
      </c>
      <c r="I8" s="33">
        <v>2</v>
      </c>
      <c r="J8" s="33">
        <f t="shared" si="2"/>
        <v>0.99999999987599719</v>
      </c>
    </row>
    <row r="9" spans="2:10">
      <c r="B9" s="3" t="s">
        <v>32</v>
      </c>
      <c r="C9" s="20">
        <f>Availability!C9</f>
        <v>380992.90066414548</v>
      </c>
      <c r="D9" s="20">
        <f>Availability!D9</f>
        <v>3</v>
      </c>
      <c r="E9" s="4">
        <f t="shared" si="0"/>
        <v>0.99999212589953124</v>
      </c>
      <c r="F9" s="4">
        <v>1</v>
      </c>
      <c r="G9" s="4">
        <v>0</v>
      </c>
      <c r="H9" s="33">
        <f t="shared" si="1"/>
        <v>0.9999999999379986</v>
      </c>
      <c r="I9" s="33">
        <v>2</v>
      </c>
      <c r="J9" s="33">
        <f t="shared" si="2"/>
        <v>0.99999999987599719</v>
      </c>
    </row>
    <row r="10" spans="2:10">
      <c r="I10" s="11" t="s">
        <v>150</v>
      </c>
      <c r="J10">
        <f>PRODUCT(J3:J7)</f>
        <v>0.99999982475602311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E27" sqref="E27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13.5703125" bestFit="1" customWidth="1"/>
  </cols>
  <sheetData>
    <row r="4" spans="1:11" ht="14.25">
      <c r="A4" s="7" t="s">
        <v>33</v>
      </c>
      <c r="B4" s="8" t="s">
        <v>34</v>
      </c>
    </row>
    <row r="5" spans="1:11" ht="15" customHeight="1">
      <c r="A5" s="9" t="s">
        <v>35</v>
      </c>
      <c r="B5" s="10">
        <v>367985</v>
      </c>
      <c r="D5" s="21"/>
      <c r="E5" s="25" t="s">
        <v>136</v>
      </c>
      <c r="F5" s="26" t="s">
        <v>126</v>
      </c>
    </row>
    <row r="6" spans="1:11">
      <c r="A6" s="9" t="s">
        <v>36</v>
      </c>
      <c r="B6" s="10">
        <v>351000000</v>
      </c>
      <c r="D6" s="26" t="s">
        <v>127</v>
      </c>
      <c r="E6" s="22" t="s">
        <v>148</v>
      </c>
      <c r="F6" s="23">
        <f>1 /( 1/B6 + 1 / B7 * 4 + 1/B8)</f>
        <v>717739.67029953504</v>
      </c>
      <c r="H6" s="21"/>
      <c r="I6" s="26" t="s">
        <v>137</v>
      </c>
      <c r="J6" s="26" t="s">
        <v>138</v>
      </c>
      <c r="K6" s="26" t="s">
        <v>139</v>
      </c>
    </row>
    <row r="7" spans="1:11">
      <c r="A7" s="9" t="s">
        <v>37</v>
      </c>
      <c r="B7" s="10">
        <v>3472222</v>
      </c>
      <c r="D7" s="26" t="s">
        <v>128</v>
      </c>
      <c r="E7" s="22" t="s">
        <v>149</v>
      </c>
      <c r="F7" s="23">
        <f>1 /( 1/B6 + 1 / B7 * 4 + 1/B8)</f>
        <v>717739.67029953504</v>
      </c>
      <c r="H7" s="22" t="s">
        <v>131</v>
      </c>
      <c r="I7" s="21">
        <v>4</v>
      </c>
      <c r="J7" s="21">
        <v>2</v>
      </c>
      <c r="K7" s="21">
        <f>(I7-J7+1)/J7</f>
        <v>1.5</v>
      </c>
    </row>
    <row r="8" spans="1:11">
      <c r="A8" s="9" t="s">
        <v>38</v>
      </c>
      <c r="B8" s="10">
        <v>4194389</v>
      </c>
      <c r="D8" s="26" t="s">
        <v>129</v>
      </c>
      <c r="E8" s="22" t="s">
        <v>130</v>
      </c>
      <c r="F8" s="24">
        <f>1/(1/B10 + 1/B12/K7 + 1/B14/K8)</f>
        <v>380992.90066414548</v>
      </c>
      <c r="H8" s="22" t="s">
        <v>132</v>
      </c>
      <c r="I8" s="21">
        <v>2</v>
      </c>
      <c r="J8" s="21">
        <v>1</v>
      </c>
      <c r="K8" s="21">
        <f>(I8-J8+1)/J8</f>
        <v>2</v>
      </c>
    </row>
    <row r="9" spans="1:11">
      <c r="A9" s="9" t="s">
        <v>39</v>
      </c>
      <c r="B9" s="10">
        <v>2500000</v>
      </c>
      <c r="D9" s="35" t="s">
        <v>125</v>
      </c>
      <c r="E9" s="36" t="s">
        <v>151</v>
      </c>
      <c r="F9" s="23">
        <f>1 /( 1/B6 * 2 + 1 / B7 * 4 + 1/B8)</f>
        <v>716275.00083246583</v>
      </c>
    </row>
    <row r="10" spans="1:11" ht="14.25">
      <c r="A10" s="9" t="s">
        <v>40</v>
      </c>
      <c r="B10" s="10">
        <v>9247903</v>
      </c>
    </row>
    <row r="11" spans="1:11" ht="14.25">
      <c r="A11" s="9" t="s">
        <v>41</v>
      </c>
      <c r="B11" s="10">
        <v>13764075</v>
      </c>
    </row>
    <row r="12" spans="1:11" ht="14.25">
      <c r="A12" s="9" t="s">
        <v>42</v>
      </c>
      <c r="B12" s="10">
        <v>1500000</v>
      </c>
      <c r="E12" s="11" t="s">
        <v>144</v>
      </c>
      <c r="F12" s="30" t="s">
        <v>126</v>
      </c>
      <c r="G12" s="31" t="s">
        <v>145</v>
      </c>
    </row>
    <row r="13" spans="1:11" ht="14.25">
      <c r="A13" s="9" t="s">
        <v>43</v>
      </c>
      <c r="B13" s="10">
        <v>8249472</v>
      </c>
      <c r="D13" s="11" t="s">
        <v>141</v>
      </c>
      <c r="E13">
        <v>72</v>
      </c>
      <c r="F13" s="27">
        <f>B6</f>
        <v>351000000</v>
      </c>
      <c r="G13" s="28">
        <f>F13/(E13+F13)</f>
        <v>0.99999979487183699</v>
      </c>
      <c r="H13">
        <f>G13^16</f>
        <v>0.99999671795444112</v>
      </c>
    </row>
    <row r="14" spans="1:11" ht="14.25">
      <c r="A14" s="9" t="s">
        <v>44</v>
      </c>
      <c r="B14" s="10">
        <v>241296</v>
      </c>
      <c r="D14" s="11" t="s">
        <v>142</v>
      </c>
      <c r="E14">
        <v>72</v>
      </c>
      <c r="F14" s="27">
        <v>3472222</v>
      </c>
      <c r="G14" s="28">
        <f>F14/(E14+F14)</f>
        <v>0.99997926442864571</v>
      </c>
      <c r="H14">
        <f>G14^4</f>
        <v>0.99991706029433081</v>
      </c>
      <c r="I14" s="27"/>
      <c r="J14" s="28"/>
    </row>
    <row r="15" spans="1:11" ht="15" customHeight="1">
      <c r="D15" s="11" t="s">
        <v>143</v>
      </c>
      <c r="E15">
        <v>72</v>
      </c>
      <c r="F15" s="27">
        <f>B8</f>
        <v>4194389</v>
      </c>
      <c r="G15" s="28">
        <f>F15/(E15+F15)</f>
        <v>0.9999828345048386</v>
      </c>
      <c r="H15" s="28">
        <f>F15/(E15+F15)</f>
        <v>0.9999828345048386</v>
      </c>
      <c r="I15" s="28"/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9"/>
      <c r="G18" s="28"/>
    </row>
    <row r="19" spans="4:8" ht="15" customHeight="1">
      <c r="E19" s="11" t="s">
        <v>144</v>
      </c>
      <c r="F19" s="11" t="s">
        <v>126</v>
      </c>
      <c r="G19" s="11" t="s">
        <v>135</v>
      </c>
      <c r="H19" s="11" t="s">
        <v>146</v>
      </c>
    </row>
    <row r="20" spans="4:8" ht="15" customHeight="1">
      <c r="D20" s="11" t="s">
        <v>140</v>
      </c>
      <c r="E20">
        <v>72</v>
      </c>
      <c r="F20" s="27">
        <f>B10</f>
        <v>9247903</v>
      </c>
      <c r="G20">
        <f t="shared" ref="G20:H21" si="0">F20/(F20+E20)</f>
        <v>0.99999221451182552</v>
      </c>
      <c r="H20">
        <f>G20</f>
        <v>0.99999221451182552</v>
      </c>
    </row>
    <row r="21" spans="4:8" ht="15" customHeight="1">
      <c r="D21" s="11" t="s">
        <v>131</v>
      </c>
      <c r="E21">
        <v>72</v>
      </c>
      <c r="F21" s="27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132</v>
      </c>
      <c r="E22">
        <v>72</v>
      </c>
      <c r="F22" s="27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PRODUCT(H20:H22)</f>
        <v>0.99999211170813262</v>
      </c>
    </row>
    <row r="24" spans="4:8" ht="15" customHeight="1">
      <c r="H24">
        <f>(1/H23-1) * F8</f>
        <v>3.0054069073747618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modified xsi:type="dcterms:W3CDTF">2024-06-27T01:08:37Z</dcterms:modified>
</cp:coreProperties>
</file>