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주우스\Documents\"/>
    </mc:Choice>
  </mc:AlternateContent>
  <xr:revisionPtr revIDLastSave="0" documentId="13_ncr:1_{237BF6FA-0E2B-4906-8DFD-04FED88405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22" i="3"/>
  <c r="G22" i="3" s="1"/>
  <c r="H22" i="3" s="1"/>
  <c r="F21" i="3"/>
  <c r="G21" i="3" s="1"/>
  <c r="H21" i="3" s="1"/>
  <c r="H23" i="3" s="1"/>
  <c r="F20" i="3"/>
  <c r="G20" i="3" s="1"/>
  <c r="H20" i="3" s="1"/>
  <c r="H15" i="3"/>
  <c r="F15" i="3"/>
  <c r="G15" i="3" s="1"/>
  <c r="H14" i="3"/>
  <c r="G14" i="3"/>
  <c r="F13" i="3"/>
  <c r="G13" i="3" s="1"/>
  <c r="H13" i="3" s="1"/>
  <c r="G16" i="3" s="1"/>
  <c r="G17" i="3" s="1"/>
  <c r="F10" i="3"/>
  <c r="F9" i="3"/>
  <c r="K8" i="3"/>
  <c r="K7" i="3"/>
  <c r="F7" i="3"/>
  <c r="F6" i="3"/>
  <c r="C5" i="2"/>
  <c r="E5" i="2" s="1"/>
  <c r="D7" i="4"/>
  <c r="C7" i="4"/>
  <c r="F7" i="4"/>
  <c r="G7" i="4"/>
  <c r="F4" i="4"/>
  <c r="G4" i="4"/>
  <c r="F5" i="4"/>
  <c r="G5" i="4"/>
  <c r="F6" i="4"/>
  <c r="G6" i="4"/>
  <c r="F8" i="4"/>
  <c r="F9" i="4"/>
  <c r="G9" i="4"/>
  <c r="G3" i="4"/>
  <c r="F3" i="4"/>
  <c r="D4" i="4"/>
  <c r="D5" i="4"/>
  <c r="D6" i="4"/>
  <c r="D8" i="4"/>
  <c r="D9" i="4"/>
  <c r="D3" i="4"/>
  <c r="E3" i="4" s="1"/>
  <c r="H3" i="4" s="1"/>
  <c r="J3" i="4" s="1"/>
  <c r="C3" i="4"/>
  <c r="C4" i="2"/>
  <c r="E3" i="2"/>
  <c r="F8" i="3" l="1"/>
  <c r="H24" i="3" s="1"/>
  <c r="E6" i="2"/>
  <c r="C6" i="4"/>
  <c r="E6" i="4" s="1"/>
  <c r="H6" i="4" s="1"/>
  <c r="J6" i="4" s="1"/>
  <c r="E7" i="2"/>
  <c r="E7" i="4"/>
  <c r="H7" i="4" s="1"/>
  <c r="E4" i="2"/>
  <c r="C4" i="4"/>
  <c r="E4" i="4" s="1"/>
  <c r="H4" i="4" s="1"/>
  <c r="J4" i="4" s="1"/>
  <c r="C5" i="4"/>
  <c r="E5" i="4" s="1"/>
  <c r="H5" i="4" s="1"/>
  <c r="J5" i="4" s="1"/>
  <c r="J7" i="4" l="1"/>
  <c r="J10" i="4" s="1"/>
  <c r="C9" i="2" l="1"/>
  <c r="C8" i="2"/>
  <c r="E8" i="2" l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<sst xmlns="http://schemas.openxmlformats.org/spreadsheetml/2006/main" count="319" uniqueCount="105">
  <si>
    <t>from</t>
  </si>
  <si>
    <t>to</t>
  </si>
  <si>
    <t>bandwidth</t>
  </si>
  <si>
    <t>Enclosures</t>
  </si>
  <si>
    <t>Modules</t>
  </si>
  <si>
    <t>switch0</t>
  </si>
  <si>
    <t>switch1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</si>
  <si>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</si>
  <si>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</si>
  <si>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</si>
  <si>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</si>
  <si>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</si>
  <si>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</si>
  <si>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</si>
  <si>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</si>
  <si>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</si>
  <si>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</si>
  <si>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</si>
  <si>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</si>
  <si>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</si>
  <si>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</si>
  <si>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</si>
  <si>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</si>
  <si>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</si>
  <si>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</si>
  <si>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</si>
  <si>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</si>
  <si>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</si>
  <si>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</si>
  <si>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</si>
  <si>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</si>
  <si>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</si>
  <si>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</si>
  <si>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</si>
  <si>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</si>
  <si>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</si>
  <si>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</si>
  <si>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</si>
  <si>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</si>
  <si>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</si>
  <si>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</si>
  <si>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</si>
  <si>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</si>
  <si>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</si>
  <si>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</si>
  <si>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</si>
  <si>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</si>
  <si>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</si>
  <si>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</si>
  <si>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</si>
  <si>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</si>
  <si>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</si>
  <si>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</si>
  <si>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</si>
  <si>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</si>
  <si>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</si>
  <si>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</si>
  <si>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</si>
  <si>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</si>
  <si>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</si>
  <si>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</si>
  <si>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</si>
  <si>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</si>
  <si>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</si>
  <si>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</si>
  <si>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</si>
  <si>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</si>
  <si>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</si>
  <si>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</si>
  <si>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</si>
  <si>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</si>
  <si>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</si>
  <si>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</si>
  <si>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</si>
  <si>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</si>
  <si>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</si>
  <si>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</si>
  <si>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</si>
  <si>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</si>
  <si>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</si>
  <si>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</si>
  <si>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</si>
  <si>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</si>
  <si>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</si>
  <si>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</si>
  <si>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</si>
  <si>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</si>
  <si>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</si>
  <si>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</si>
  <si>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</si>
  <si>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</si>
  <si>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</si>
  <si>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</si>
  <si>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</si>
  <si>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</si>
  <si>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NVMeEnclosure0</t>
    <phoneticPr fontId="9" type="noConversion"/>
  </si>
  <si>
    <t>Network Redundancy Group</t>
    <phoneticPr fontId="9" type="noConversion"/>
  </si>
  <si>
    <t>0.2G</t>
    <phoneticPr fontId="9" type="noConversion"/>
  </si>
  <si>
    <t>1.25G</t>
    <phoneticPr fontId="9" type="noConversion"/>
  </si>
  <si>
    <r>
      <rPr>
        <strike/>
        <sz val="10"/>
        <color rgb="FF000000"/>
        <rFont val="Arial"/>
        <family val="2"/>
        <scheme val="minor"/>
      </rPr>
      <t>backplane 1</t>
    </r>
    <r>
      <rPr>
        <strike/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</si>
  <si>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 xml:space="preserve">  Software 1</t>
    </r>
    <r>
      <rPr>
        <sz val="10"/>
        <color rgb="FF000000"/>
        <rFont val="돋움"/>
        <family val="2"/>
        <charset val="129"/>
      </rPr>
      <t>개(가정)</t>
    </r>
    <phoneticPr fontId="9" type="noConversion"/>
  </si>
  <si>
    <t>controller_module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</si>
  <si>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Software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</si>
  <si>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Business Software</t>
    <phoneticPr fontId="9" type="noConversion"/>
  </si>
  <si>
    <t>fds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</si>
</sst>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trike/>
      <sz val="10"/>
      <color rgb="FF000000"/>
      <name val="Arial"/>
      <family val="2"/>
      <scheme val="minor"/>
    </font>
    <font>
      <strike/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2" fillId="0" borderId="7" xfId="0" applyFont="1" applyBorder="1"/>
    <xf numFmtId="0" fontId="15" fillId="0" borderId="7" xfId="0" applyFont="1" applyBorder="1"/>
    <xf numFmtId="176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5" fillId="4" borderId="1" xfId="0" applyFont="1" applyFill="1" applyBorder="1"/>
    <xf numFmtId="0" fontId="3" fillId="0" borderId="0" xfId="0" applyFont="1"/>
    <xf numFmtId="0" fontId="15" fillId="0" borderId="8" xfId="0" applyFont="1" applyBorder="1"/>
    <xf numFmtId="43" fontId="0" fillId="0" borderId="0" xfId="0" applyNumberFormat="1"/>
    <xf numFmtId="0" fontId="7" fillId="0" borderId="9" xfId="0" applyFont="1" applyBorder="1"/>
    <xf numFmtId="176" fontId="7" fillId="0" borderId="1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2"/>
  <sheetViews>
    <sheetView workbookViewId="0">
      <selection activeCell="L15" sqref="L15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9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35" t="s">
        <v>4</v>
      </c>
      <c r="H1" s="36"/>
      <c r="I1" s="36"/>
      <c r="J1" s="36"/>
      <c r="K1" s="36"/>
      <c r="L1" s="37"/>
    </row>
    <row r="2" spans="2:40" ht="15.75" customHeight="1">
      <c r="B2" s="3" t="s">
        <v>5</v>
      </c>
      <c r="C2" s="3" t="s">
        <v>42</v>
      </c>
      <c r="D2" s="3" t="s">
        <v>98</v>
      </c>
      <c r="F2" s="3" t="s">
        <v>95</v>
      </c>
      <c r="G2" s="3" t="s">
        <v>42</v>
      </c>
      <c r="H2" s="3" t="s">
        <v>44</v>
      </c>
      <c r="I2" s="3" t="s">
        <v>30</v>
      </c>
      <c r="J2" s="3" t="s">
        <v>31</v>
      </c>
      <c r="K2" s="3" t="s">
        <v>33</v>
      </c>
      <c r="L2" s="3" t="s">
        <v>35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3" t="s">
        <v>59</v>
      </c>
      <c r="AF2" s="3" t="s">
        <v>60</v>
      </c>
      <c r="AG2" s="3" t="s">
        <v>61</v>
      </c>
      <c r="AH2" s="3" t="s">
        <v>62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</row>
    <row r="3" spans="2:40" ht="15.75" customHeight="1">
      <c r="B3" s="3" t="s">
        <v>5</v>
      </c>
      <c r="C3" s="3" t="s">
        <v>44</v>
      </c>
      <c r="D3" s="3" t="s">
        <v>98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2:40" ht="15.75" customHeight="1">
      <c r="B4" s="3" t="s">
        <v>6</v>
      </c>
      <c r="C4" s="3" t="s">
        <v>42</v>
      </c>
      <c r="D4" s="3" t="s">
        <v>98</v>
      </c>
      <c r="F4" s="3"/>
      <c r="G4" s="3"/>
      <c r="H4" s="3"/>
      <c r="I4" s="3"/>
      <c r="J4" s="3"/>
      <c r="K4" s="4"/>
      <c r="L4" s="4"/>
    </row>
    <row r="5" spans="2:40" ht="15.75" customHeight="1">
      <c r="B5" s="3" t="s">
        <v>6</v>
      </c>
      <c r="C5" s="3" t="s">
        <v>44</v>
      </c>
      <c r="D5" s="3" t="s">
        <v>98</v>
      </c>
      <c r="K5" s="4"/>
      <c r="L5" s="4"/>
    </row>
    <row r="6" spans="2:40" ht="15.75" customHeight="1">
      <c r="B6" s="3" t="s">
        <v>42</v>
      </c>
      <c r="C6" s="3" t="s">
        <v>30</v>
      </c>
      <c r="D6" s="3" t="s">
        <v>97</v>
      </c>
    </row>
    <row r="7" spans="2:40" ht="15.75" customHeight="1">
      <c r="B7" s="3" t="s">
        <v>42</v>
      </c>
      <c r="C7" s="3" t="s">
        <v>31</v>
      </c>
      <c r="D7" s="3" t="s">
        <v>97</v>
      </c>
    </row>
    <row r="8" spans="2:40" ht="15.75" customHeight="1">
      <c r="B8" s="3" t="s">
        <v>42</v>
      </c>
      <c r="C8" s="3" t="s">
        <v>33</v>
      </c>
      <c r="D8" s="3" t="s">
        <v>97</v>
      </c>
    </row>
    <row r="9" spans="2:40" ht="15.75" customHeight="1">
      <c r="B9" s="3" t="s">
        <v>42</v>
      </c>
      <c r="C9" s="3" t="s">
        <v>35</v>
      </c>
      <c r="D9" s="3" t="s">
        <v>97</v>
      </c>
      <c r="F9" s="30" t="s">
        <v>96</v>
      </c>
    </row>
    <row r="10" spans="2:40" ht="15.75" customHeight="1">
      <c r="B10" s="3" t="s">
        <v>41</v>
      </c>
      <c r="C10" s="3" t="s">
        <v>36</v>
      </c>
      <c r="D10" s="3" t="s">
        <v>97</v>
      </c>
      <c r="F10" s="30"/>
    </row>
    <row r="11" spans="2:40" ht="15.75" customHeight="1">
      <c r="B11" s="3" t="s">
        <v>41</v>
      </c>
      <c r="C11" s="3" t="s">
        <v>38</v>
      </c>
      <c r="D11" s="3" t="s">
        <v>97</v>
      </c>
      <c r="F11" s="30"/>
    </row>
    <row r="12" spans="2:40" ht="15.75" customHeight="1">
      <c r="B12" s="3" t="s">
        <v>41</v>
      </c>
      <c r="C12" s="3" t="s">
        <v>39</v>
      </c>
      <c r="D12" s="3" t="s">
        <v>97</v>
      </c>
    </row>
    <row r="13" spans="2:40" ht="15.75" customHeight="1">
      <c r="B13" s="3" t="s">
        <v>41</v>
      </c>
      <c r="C13" s="3" t="s">
        <v>40</v>
      </c>
      <c r="D13" s="3" t="s">
        <v>97</v>
      </c>
      <c r="F13" s="12"/>
      <c r="G13" s="13"/>
      <c r="H13" s="13"/>
    </row>
    <row r="14" spans="2:40" ht="15.75" customHeight="1">
      <c r="B14" s="3" t="s">
        <v>41</v>
      </c>
      <c r="C14" s="3" t="s">
        <v>45</v>
      </c>
      <c r="D14" s="3" t="s">
        <v>97</v>
      </c>
      <c r="F14" s="13"/>
      <c r="G14" s="13"/>
      <c r="H14" s="13"/>
    </row>
    <row r="15" spans="2:40" ht="15.75" customHeight="1">
      <c r="B15" s="3" t="s">
        <v>41</v>
      </c>
      <c r="C15" s="3" t="s">
        <v>46</v>
      </c>
      <c r="D15" s="3" t="s">
        <v>97</v>
      </c>
      <c r="F15" s="13"/>
      <c r="G15" s="13"/>
      <c r="H15" s="13"/>
      <c r="L15" s="11" t="s">
        <v>104</v>
      </c>
    </row>
    <row r="16" spans="2:40" ht="15.75" customHeight="1">
      <c r="B16" s="3" t="s">
        <v>41</v>
      </c>
      <c r="C16" s="3" t="s">
        <v>47</v>
      </c>
      <c r="D16" s="3" t="s">
        <v>97</v>
      </c>
      <c r="F16" s="13"/>
      <c r="G16" s="13"/>
      <c r="H16" s="13"/>
    </row>
    <row r="17" spans="2:8" ht="15.75" customHeight="1">
      <c r="B17" s="3" t="s">
        <v>41</v>
      </c>
      <c r="C17" s="3" t="s">
        <v>48</v>
      </c>
      <c r="D17" s="3" t="s">
        <v>97</v>
      </c>
      <c r="F17" s="13"/>
      <c r="G17" s="13"/>
      <c r="H17" s="13"/>
    </row>
    <row r="18" spans="2:8" ht="15.75" customHeight="1">
      <c r="B18" s="3" t="s">
        <v>41</v>
      </c>
      <c r="C18" s="3" t="s">
        <v>49</v>
      </c>
      <c r="D18" s="3" t="s">
        <v>97</v>
      </c>
      <c r="F18" s="13"/>
      <c r="G18" s="13"/>
      <c r="H18" s="13"/>
    </row>
    <row r="19" spans="2:8" ht="15.75" customHeight="1">
      <c r="B19" s="3" t="s">
        <v>41</v>
      </c>
      <c r="C19" s="3" t="s">
        <v>50</v>
      </c>
      <c r="D19" s="3" t="s">
        <v>97</v>
      </c>
    </row>
    <row r="20" spans="2:8" ht="15.75" customHeight="1">
      <c r="B20" s="3" t="s">
        <v>41</v>
      </c>
      <c r="C20" s="3" t="s">
        <v>51</v>
      </c>
      <c r="D20" s="3" t="s">
        <v>97</v>
      </c>
    </row>
    <row r="21" spans="2:8" ht="15.75" customHeight="1">
      <c r="B21" s="3" t="s">
        <v>41</v>
      </c>
      <c r="C21" s="3" t="s">
        <v>52</v>
      </c>
      <c r="D21" s="3" t="s">
        <v>97</v>
      </c>
    </row>
    <row r="22" spans="2:8" ht="15.75" customHeight="1">
      <c r="B22" s="3" t="s">
        <v>41</v>
      </c>
      <c r="C22" s="3" t="s">
        <v>53</v>
      </c>
      <c r="D22" s="3" t="s">
        <v>97</v>
      </c>
    </row>
    <row r="23" spans="2:8" ht="15.75" customHeight="1">
      <c r="B23" s="3" t="s">
        <v>41</v>
      </c>
      <c r="C23" s="3" t="s">
        <v>54</v>
      </c>
      <c r="D23" s="3" t="s">
        <v>97</v>
      </c>
    </row>
    <row r="24" spans="2:8" ht="15.75" customHeight="1">
      <c r="B24" s="3" t="s">
        <v>41</v>
      </c>
      <c r="C24" s="3" t="s">
        <v>55</v>
      </c>
      <c r="D24" s="3" t="s">
        <v>97</v>
      </c>
    </row>
    <row r="25" spans="2:8" ht="15.75" customHeight="1">
      <c r="B25" s="3" t="s">
        <v>41</v>
      </c>
      <c r="C25" s="3" t="s">
        <v>56</v>
      </c>
      <c r="D25" s="3" t="s">
        <v>97</v>
      </c>
    </row>
    <row r="26" spans="2:8" ht="15.75" customHeight="1">
      <c r="B26" s="3" t="s">
        <v>41</v>
      </c>
      <c r="C26" s="3" t="s">
        <v>57</v>
      </c>
      <c r="D26" s="3" t="s">
        <v>97</v>
      </c>
    </row>
    <row r="27" spans="2:8" ht="15.75" customHeight="1">
      <c r="B27" s="3" t="s">
        <v>41</v>
      </c>
      <c r="C27" s="3" t="s">
        <v>58</v>
      </c>
      <c r="D27" s="3" t="s">
        <v>97</v>
      </c>
    </row>
    <row r="28" spans="2:8" ht="15.75" customHeight="1">
      <c r="B28" s="3" t="s">
        <v>41</v>
      </c>
      <c r="C28" s="3" t="s">
        <v>59</v>
      </c>
      <c r="D28" s="3" t="s">
        <v>97</v>
      </c>
    </row>
    <row r="29" spans="2:8" ht="15.75" customHeight="1">
      <c r="B29" s="3" t="s">
        <v>41</v>
      </c>
      <c r="C29" s="3" t="s">
        <v>60</v>
      </c>
      <c r="D29" s="3" t="s">
        <v>97</v>
      </c>
    </row>
    <row r="30" spans="2:8" ht="15.75" customHeight="1">
      <c r="B30" s="3" t="s">
        <v>41</v>
      </c>
      <c r="C30" s="3" t="s">
        <v>61</v>
      </c>
      <c r="D30" s="3" t="s">
        <v>97</v>
      </c>
    </row>
    <row r="31" spans="2:8" ht="15.75" customHeight="1">
      <c r="B31" s="3" t="s">
        <v>41</v>
      </c>
      <c r="C31" s="3" t="s">
        <v>62</v>
      </c>
      <c r="D31" s="3" t="s">
        <v>97</v>
      </c>
    </row>
    <row r="32" spans="2:8" ht="15.75" customHeight="1">
      <c r="B32" s="3" t="s">
        <v>41</v>
      </c>
      <c r="C32" s="3" t="s">
        <v>63</v>
      </c>
      <c r="D32" s="3" t="s">
        <v>97</v>
      </c>
    </row>
    <row r="33" spans="2:4" ht="15.75" customHeight="1">
      <c r="B33" s="3" t="s">
        <v>41</v>
      </c>
      <c r="C33" s="3" t="s">
        <v>64</v>
      </c>
      <c r="D33" s="3" t="s">
        <v>97</v>
      </c>
    </row>
    <row r="34" spans="2:4" ht="15.75" customHeight="1">
      <c r="B34" s="3" t="s">
        <v>41</v>
      </c>
      <c r="C34" s="3" t="s">
        <v>65</v>
      </c>
      <c r="D34" s="3" t="s">
        <v>97</v>
      </c>
    </row>
    <row r="35" spans="2:4" ht="15.75" customHeight="1">
      <c r="B35" s="3" t="s">
        <v>41</v>
      </c>
      <c r="C35" s="3" t="s">
        <v>66</v>
      </c>
      <c r="D35" s="3" t="s">
        <v>97</v>
      </c>
    </row>
    <row r="36" spans="2:4" ht="15.75" customHeight="1">
      <c r="B36" s="3" t="s">
        <v>41</v>
      </c>
      <c r="C36" s="3" t="s">
        <v>67</v>
      </c>
      <c r="D36" s="3" t="s">
        <v>97</v>
      </c>
    </row>
    <row r="37" spans="2:4" ht="15.75" customHeight="1">
      <c r="B37" s="3" t="s">
        <v>41</v>
      </c>
      <c r="C37" s="3" t="s">
        <v>69</v>
      </c>
      <c r="D37" s="3" t="s">
        <v>97</v>
      </c>
    </row>
    <row r="38" spans="2:4" ht="15.75" customHeight="1">
      <c r="B38" s="3" t="s">
        <v>44</v>
      </c>
      <c r="C38" s="3" t="s">
        <v>30</v>
      </c>
      <c r="D38" s="3" t="s">
        <v>97</v>
      </c>
    </row>
    <row r="39" spans="2:4" ht="15.75" customHeight="1">
      <c r="B39" s="3" t="s">
        <v>44</v>
      </c>
      <c r="C39" s="3" t="s">
        <v>31</v>
      </c>
      <c r="D39" s="3" t="s">
        <v>97</v>
      </c>
    </row>
    <row r="40" spans="2:4" ht="15.75" customHeight="1">
      <c r="B40" s="3" t="s">
        <v>43</v>
      </c>
      <c r="C40" s="3" t="s">
        <v>32</v>
      </c>
      <c r="D40" s="3" t="s">
        <v>97</v>
      </c>
    </row>
    <row r="41" spans="2:4" ht="15.75" customHeight="1">
      <c r="B41" s="3" t="s">
        <v>43</v>
      </c>
      <c r="C41" s="3" t="s">
        <v>34</v>
      </c>
      <c r="D41" s="3" t="s">
        <v>97</v>
      </c>
    </row>
    <row r="42" spans="2:4" ht="15.75" customHeight="1">
      <c r="B42" s="3" t="s">
        <v>43</v>
      </c>
      <c r="C42" s="3" t="s">
        <v>36</v>
      </c>
      <c r="D42" s="3" t="s">
        <v>97</v>
      </c>
    </row>
    <row r="43" spans="2:4" ht="15.75" customHeight="1">
      <c r="B43" s="3" t="s">
        <v>43</v>
      </c>
      <c r="C43" s="3" t="s">
        <v>38</v>
      </c>
      <c r="D43" s="3" t="s">
        <v>97</v>
      </c>
    </row>
    <row r="44" spans="2:4" ht="15.75" customHeight="1">
      <c r="B44" s="3" t="s">
        <v>43</v>
      </c>
      <c r="C44" s="3" t="s">
        <v>39</v>
      </c>
      <c r="D44" s="3" t="s">
        <v>97</v>
      </c>
    </row>
    <row r="45" spans="2:4" ht="15.75" customHeight="1">
      <c r="B45" s="3" t="s">
        <v>43</v>
      </c>
      <c r="C45" s="3" t="s">
        <v>40</v>
      </c>
      <c r="D45" s="3" t="s">
        <v>97</v>
      </c>
    </row>
    <row r="46" spans="2:4" ht="15.75" customHeight="1">
      <c r="B46" s="3" t="s">
        <v>43</v>
      </c>
      <c r="C46" s="3" t="s">
        <v>45</v>
      </c>
      <c r="D46" s="3" t="s">
        <v>97</v>
      </c>
    </row>
    <row r="47" spans="2:4" ht="15.75" customHeight="1">
      <c r="B47" s="3" t="s">
        <v>43</v>
      </c>
      <c r="C47" s="3" t="s">
        <v>46</v>
      </c>
      <c r="D47" s="3" t="s">
        <v>97</v>
      </c>
    </row>
    <row r="48" spans="2:4" ht="15.75" customHeight="1">
      <c r="B48" s="3" t="s">
        <v>43</v>
      </c>
      <c r="C48" s="3" t="s">
        <v>47</v>
      </c>
      <c r="D48" s="3" t="s">
        <v>97</v>
      </c>
    </row>
    <row r="49" spans="2:4" ht="15.75" customHeight="1">
      <c r="B49" s="3" t="s">
        <v>43</v>
      </c>
      <c r="C49" s="3" t="s">
        <v>48</v>
      </c>
      <c r="D49" s="3" t="s">
        <v>97</v>
      </c>
    </row>
    <row r="50" spans="2:4" ht="15.75" customHeight="1">
      <c r="B50" s="3" t="s">
        <v>43</v>
      </c>
      <c r="C50" s="3" t="s">
        <v>49</v>
      </c>
      <c r="D50" s="3" t="s">
        <v>97</v>
      </c>
    </row>
    <row r="51" spans="2:4" ht="15.75" customHeight="1">
      <c r="B51" s="3" t="s">
        <v>43</v>
      </c>
      <c r="C51" s="3" t="s">
        <v>50</v>
      </c>
      <c r="D51" s="3" t="s">
        <v>97</v>
      </c>
    </row>
    <row r="52" spans="2:4" ht="15.75" customHeight="1">
      <c r="B52" s="3" t="s">
        <v>43</v>
      </c>
      <c r="C52" s="3" t="s">
        <v>51</v>
      </c>
      <c r="D52" s="3" t="s">
        <v>97</v>
      </c>
    </row>
    <row r="53" spans="2:4" ht="15.75" customHeight="1">
      <c r="B53" s="3" t="s">
        <v>43</v>
      </c>
      <c r="C53" s="3" t="s">
        <v>52</v>
      </c>
      <c r="D53" s="3" t="s">
        <v>97</v>
      </c>
    </row>
    <row r="54" spans="2:4" ht="15.75" customHeight="1">
      <c r="B54" s="3" t="s">
        <v>43</v>
      </c>
      <c r="C54" s="3" t="s">
        <v>53</v>
      </c>
      <c r="D54" s="3" t="s">
        <v>97</v>
      </c>
    </row>
    <row r="55" spans="2:4" ht="15.75" customHeight="1">
      <c r="B55" s="3" t="s">
        <v>43</v>
      </c>
      <c r="C55" s="3" t="s">
        <v>54</v>
      </c>
      <c r="D55" s="3" t="s">
        <v>97</v>
      </c>
    </row>
    <row r="56" spans="2:4" ht="15.75" customHeight="1">
      <c r="B56" s="3" t="s">
        <v>43</v>
      </c>
      <c r="C56" s="3" t="s">
        <v>55</v>
      </c>
      <c r="D56" s="3" t="s">
        <v>97</v>
      </c>
    </row>
    <row r="57" spans="2:4" ht="15.75" customHeight="1">
      <c r="B57" s="3" t="s">
        <v>43</v>
      </c>
      <c r="C57" s="3" t="s">
        <v>56</v>
      </c>
      <c r="D57" s="3" t="s">
        <v>97</v>
      </c>
    </row>
    <row r="58" spans="2:4" ht="15.75" customHeight="1">
      <c r="B58" s="3" t="s">
        <v>43</v>
      </c>
      <c r="C58" s="3" t="s">
        <v>57</v>
      </c>
      <c r="D58" s="3" t="s">
        <v>97</v>
      </c>
    </row>
    <row r="59" spans="2:4" ht="15.75" customHeight="1">
      <c r="B59" s="3" t="s">
        <v>43</v>
      </c>
      <c r="C59" s="3" t="s">
        <v>58</v>
      </c>
      <c r="D59" s="3" t="s">
        <v>97</v>
      </c>
    </row>
    <row r="60" spans="2:4" ht="15.75" customHeight="1">
      <c r="B60" s="3" t="s">
        <v>43</v>
      </c>
      <c r="C60" s="3" t="s">
        <v>59</v>
      </c>
      <c r="D60" s="3" t="s">
        <v>97</v>
      </c>
    </row>
    <row r="61" spans="2:4" ht="15.75" customHeight="1">
      <c r="B61" s="3" t="s">
        <v>43</v>
      </c>
      <c r="C61" s="3" t="s">
        <v>60</v>
      </c>
      <c r="D61" s="3" t="s">
        <v>97</v>
      </c>
    </row>
    <row r="62" spans="2:4" ht="15.75" customHeight="1">
      <c r="B62" s="3" t="s">
        <v>43</v>
      </c>
      <c r="C62" s="3" t="s">
        <v>61</v>
      </c>
      <c r="D62" s="3" t="s">
        <v>97</v>
      </c>
    </row>
    <row r="63" spans="2:4" ht="15.75" customHeight="1">
      <c r="B63" s="3" t="s">
        <v>43</v>
      </c>
      <c r="C63" s="3" t="s">
        <v>62</v>
      </c>
      <c r="D63" s="3" t="s">
        <v>97</v>
      </c>
    </row>
    <row r="64" spans="2:4" ht="15.75" customHeight="1">
      <c r="B64" s="3" t="s">
        <v>43</v>
      </c>
      <c r="C64" s="3" t="s">
        <v>63</v>
      </c>
      <c r="D64" s="3" t="s">
        <v>97</v>
      </c>
    </row>
    <row r="65" spans="1:8" ht="15.75" customHeight="1">
      <c r="B65" s="3" t="s">
        <v>43</v>
      </c>
      <c r="C65" s="3" t="s">
        <v>64</v>
      </c>
      <c r="D65" s="3" t="s">
        <v>97</v>
      </c>
    </row>
    <row r="66" spans="1:8" ht="15.75" customHeight="1">
      <c r="B66" s="3" t="s">
        <v>43</v>
      </c>
      <c r="C66" s="3" t="s">
        <v>65</v>
      </c>
      <c r="D66" s="3" t="s">
        <v>97</v>
      </c>
    </row>
    <row r="67" spans="1:8" ht="15.75" customHeight="1">
      <c r="B67" s="3" t="s">
        <v>43</v>
      </c>
      <c r="C67" s="3" t="s">
        <v>66</v>
      </c>
      <c r="D67" s="3" t="s">
        <v>97</v>
      </c>
    </row>
    <row r="68" spans="1:8" ht="15.75" customHeight="1">
      <c r="B68" s="3" t="s">
        <v>43</v>
      </c>
      <c r="C68" s="3" t="s">
        <v>67</v>
      </c>
      <c r="D68" s="3" t="s">
        <v>97</v>
      </c>
    </row>
    <row r="69" spans="1:8" ht="15.75" customHeight="1">
      <c r="B69" s="3" t="s">
        <v>43</v>
      </c>
      <c r="C69" s="3" t="s">
        <v>68</v>
      </c>
      <c r="D69" s="3" t="s">
        <v>97</v>
      </c>
    </row>
    <row r="70" spans="1:8" ht="15.75" customHeight="1"/>
    <row r="71" spans="1:8" ht="15.75" customHeight="1"/>
    <row r="72" spans="1:8" ht="15.75" customHeight="1"/>
    <row r="73" spans="1:8" ht="15.75" customHeight="1"/>
    <row r="74" spans="1:8" ht="15.75" customHeight="1">
      <c r="A74" s="11"/>
    </row>
    <row r="75" spans="1:8" ht="15.75" customHeight="1"/>
    <row r="76" spans="1:8" ht="15.75" customHeight="1">
      <c r="B76" s="3"/>
      <c r="C76" s="3"/>
      <c r="D76" s="3"/>
    </row>
    <row r="77" spans="1:8" ht="15.75" customHeight="1">
      <c r="B77" s="3"/>
      <c r="C77" s="3"/>
      <c r="D77" s="3"/>
    </row>
    <row r="78" spans="1:8" ht="15.75" customHeight="1">
      <c r="B78" s="3"/>
      <c r="C78" s="3"/>
      <c r="D78" s="3"/>
    </row>
    <row r="79" spans="1:8" ht="15.75" customHeight="1">
      <c r="B79" s="3"/>
      <c r="C79" s="3"/>
      <c r="D79" s="3"/>
      <c r="F79" s="4"/>
      <c r="G79" s="4"/>
      <c r="H79" s="4"/>
    </row>
    <row r="80" spans="1:8" ht="15.75" customHeight="1">
      <c r="B80" s="3"/>
      <c r="C80" s="3"/>
      <c r="D80" s="3"/>
    </row>
    <row r="81" spans="2:4" ht="15.75" customHeight="1">
      <c r="B81" s="3"/>
      <c r="C81" s="3"/>
      <c r="D81" s="3"/>
    </row>
    <row r="82" spans="2:4" ht="15.75" customHeight="1">
      <c r="B82" s="3"/>
      <c r="C82" s="3"/>
      <c r="D82" s="3"/>
    </row>
    <row r="83" spans="2:4" ht="15.75" customHeight="1">
      <c r="B83" s="3"/>
      <c r="C83" s="3"/>
      <c r="D83" s="3"/>
    </row>
    <row r="84" spans="2:4" ht="15.75" customHeight="1">
      <c r="B84" s="3"/>
      <c r="C84" s="3"/>
      <c r="D84" s="3"/>
    </row>
    <row r="85" spans="2:4" ht="15.75" customHeight="1">
      <c r="B85" s="3"/>
      <c r="C85" s="3"/>
      <c r="D85" s="3"/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workbookViewId="0">
      <selection activeCell="G20" sqref="G20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3" width="18.85546875" customWidth="1"/>
    <col min="4" max="4" width="12.5703125" customWidth="1"/>
    <col min="5" max="5" width="18.140625" customWidth="1"/>
    <col min="6" max="6" width="12.5703125" customWidth="1"/>
    <col min="7" max="8" width="16" customWidth="1"/>
  </cols>
  <sheetData>
    <row r="1" spans="2:9" ht="15.75" customHeight="1"/>
    <row r="2" spans="2:9" ht="15.75" customHeight="1">
      <c r="B2" s="2" t="s">
        <v>12</v>
      </c>
      <c r="C2" s="5" t="s">
        <v>13</v>
      </c>
      <c r="D2" s="5" t="s">
        <v>14</v>
      </c>
      <c r="E2" s="2" t="s">
        <v>15</v>
      </c>
      <c r="F2" s="1" t="s">
        <v>7</v>
      </c>
      <c r="G2" s="1" t="s">
        <v>8</v>
      </c>
    </row>
    <row r="3" spans="2:9" ht="15.75" customHeight="1">
      <c r="B3" s="3" t="s">
        <v>9</v>
      </c>
      <c r="C3" s="14">
        <v>233360</v>
      </c>
      <c r="D3" s="4">
        <v>72</v>
      </c>
      <c r="E3" s="4">
        <f t="shared" ref="E3:E9" si="0">C3 / (C3+D3)</f>
        <v>0.9996915589979094</v>
      </c>
      <c r="F3" s="4">
        <v>1</v>
      </c>
      <c r="G3" s="4">
        <v>1</v>
      </c>
    </row>
    <row r="4" spans="2:9" ht="15.75" customHeight="1">
      <c r="B4" s="3" t="s">
        <v>10</v>
      </c>
      <c r="C4" s="15">
        <f>etc!F6</f>
        <v>41280.840362202769</v>
      </c>
      <c r="D4" s="6">
        <v>72</v>
      </c>
      <c r="E4" s="4">
        <f t="shared" si="0"/>
        <v>0.99825888622475834</v>
      </c>
      <c r="F4" s="4">
        <v>1</v>
      </c>
      <c r="G4" s="4">
        <v>1</v>
      </c>
    </row>
    <row r="5" spans="2:9" ht="15.75" customHeight="1">
      <c r="B5" s="3" t="s">
        <v>11</v>
      </c>
      <c r="C5" s="15">
        <f>etc!F7</f>
        <v>717739.67029953504</v>
      </c>
      <c r="D5" s="6">
        <v>72</v>
      </c>
      <c r="E5" s="4">
        <f t="shared" si="0"/>
        <v>0.99989969513874033</v>
      </c>
      <c r="F5" s="4">
        <v>1</v>
      </c>
      <c r="G5" s="4">
        <v>1</v>
      </c>
    </row>
    <row r="6" spans="2:9" ht="15.75" customHeight="1">
      <c r="B6" s="3" t="s">
        <v>71</v>
      </c>
      <c r="C6" s="15">
        <f>etc!F6</f>
        <v>41280.840362202769</v>
      </c>
      <c r="D6" s="4">
        <v>72</v>
      </c>
      <c r="E6" s="4">
        <f t="shared" si="0"/>
        <v>0.99825888622475834</v>
      </c>
      <c r="F6" s="4">
        <v>1</v>
      </c>
      <c r="G6" s="4">
        <v>1</v>
      </c>
    </row>
    <row r="7" spans="2:9" ht="15.75" customHeight="1">
      <c r="B7" s="3" t="s">
        <v>70</v>
      </c>
      <c r="C7" s="14">
        <v>2000000</v>
      </c>
      <c r="D7" s="6">
        <v>8</v>
      </c>
      <c r="E7" s="4">
        <f t="shared" si="0"/>
        <v>0.99999600001599998</v>
      </c>
      <c r="F7" s="4">
        <v>15</v>
      </c>
      <c r="G7" s="4">
        <v>1</v>
      </c>
      <c r="I7" s="11"/>
    </row>
    <row r="8" spans="2:9" ht="15.75" customHeight="1">
      <c r="B8" s="3" t="s">
        <v>16</v>
      </c>
      <c r="C8" s="16">
        <f>etc!F8</f>
        <v>700358421.31776893</v>
      </c>
      <c r="D8" s="4">
        <v>72</v>
      </c>
      <c r="E8" s="4">
        <f t="shared" si="0"/>
        <v>0.99999989719550675</v>
      </c>
      <c r="F8" s="4">
        <v>1</v>
      </c>
      <c r="G8" s="4">
        <v>0</v>
      </c>
    </row>
    <row r="9" spans="2:9" ht="15.75" customHeight="1">
      <c r="B9" s="3" t="s">
        <v>17</v>
      </c>
      <c r="C9" s="16">
        <f>etc!F8</f>
        <v>700358421.31776893</v>
      </c>
      <c r="D9" s="4">
        <v>72</v>
      </c>
      <c r="E9" s="4">
        <f t="shared" si="0"/>
        <v>0.99999989719550675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workbookViewId="0">
      <selection activeCell="D20" sqref="D20"/>
    </sheetView>
  </sheetViews>
  <sheetFormatPr defaultRowHeight="12.75"/>
  <cols>
    <col min="2" max="2" width="14.42578125" customWidth="1"/>
    <col min="3" max="3" width="21.42578125" customWidth="1"/>
    <col min="5" max="5" width="17" customWidth="1"/>
    <col min="6" max="6" width="19.28515625" customWidth="1"/>
    <col min="8" max="8" width="28.42578125" customWidth="1"/>
    <col min="9" max="9" width="13.140625" customWidth="1"/>
    <col min="10" max="10" width="21.140625" customWidth="1"/>
  </cols>
  <sheetData>
    <row r="2" spans="2:10">
      <c r="B2" s="2" t="s">
        <v>12</v>
      </c>
      <c r="C2" s="5" t="s">
        <v>13</v>
      </c>
      <c r="D2" s="5" t="s">
        <v>14</v>
      </c>
      <c r="E2" s="2" t="s">
        <v>15</v>
      </c>
      <c r="F2" s="1" t="s">
        <v>7</v>
      </c>
      <c r="G2" s="1" t="s">
        <v>8</v>
      </c>
      <c r="H2" s="27" t="s">
        <v>79</v>
      </c>
      <c r="I2" s="29" t="s">
        <v>78</v>
      </c>
      <c r="J2" s="29" t="s">
        <v>80</v>
      </c>
    </row>
    <row r="3" spans="2:10">
      <c r="B3" s="3" t="s">
        <v>9</v>
      </c>
      <c r="C3" s="17">
        <f>Availability!C3</f>
        <v>233360</v>
      </c>
      <c r="D3" s="17">
        <f>Availability!D3</f>
        <v>72</v>
      </c>
      <c r="E3" s="4">
        <f t="shared" ref="E3:E9" si="0">C3 / (C3+D3)</f>
        <v>0.9996915589979094</v>
      </c>
      <c r="F3" s="4">
        <f>Availability!F3</f>
        <v>1</v>
      </c>
      <c r="G3" s="4">
        <f>Availability!G3</f>
        <v>1</v>
      </c>
      <c r="H3" s="28">
        <f>1-(1-E3)^2</f>
        <v>0.99999990486414825</v>
      </c>
      <c r="I3" s="28">
        <v>1</v>
      </c>
      <c r="J3" s="28">
        <f>H3^I3</f>
        <v>0.99999990486414825</v>
      </c>
    </row>
    <row r="4" spans="2:10">
      <c r="B4" s="3" t="s">
        <v>10</v>
      </c>
      <c r="C4" s="17">
        <f>Availability!C4</f>
        <v>41280.840362202769</v>
      </c>
      <c r="D4" s="17">
        <f>Availability!D4</f>
        <v>72</v>
      </c>
      <c r="E4" s="4">
        <f t="shared" si="0"/>
        <v>0.99825888622475834</v>
      </c>
      <c r="F4" s="4">
        <f>Availability!F4</f>
        <v>1</v>
      </c>
      <c r="G4" s="4">
        <f>Availability!G4</f>
        <v>1</v>
      </c>
      <c r="H4" s="28">
        <f t="shared" ref="H4:H9" si="1">1-(1-E4)^2</f>
        <v>0.99999696852282172</v>
      </c>
      <c r="I4" s="28">
        <v>2</v>
      </c>
      <c r="J4" s="28">
        <f t="shared" ref="J4:J9" si="2">H4^I4</f>
        <v>0.9999939370548333</v>
      </c>
    </row>
    <row r="5" spans="2:10">
      <c r="B5" s="3" t="s">
        <v>11</v>
      </c>
      <c r="C5" s="17">
        <f>Availability!C5</f>
        <v>717739.67029953504</v>
      </c>
      <c r="D5" s="17">
        <f>Availability!D5</f>
        <v>72</v>
      </c>
      <c r="E5" s="4">
        <f t="shared" si="0"/>
        <v>0.99989969513874033</v>
      </c>
      <c r="F5" s="4">
        <f>Availability!F5</f>
        <v>1</v>
      </c>
      <c r="G5" s="4">
        <f>Availability!G5</f>
        <v>1</v>
      </c>
      <c r="H5" s="28">
        <f t="shared" si="1"/>
        <v>0.9999999899389348</v>
      </c>
      <c r="I5" s="28">
        <v>2</v>
      </c>
      <c r="J5" s="28">
        <f t="shared" si="2"/>
        <v>0.9999999798778697</v>
      </c>
    </row>
    <row r="6" spans="2:10">
      <c r="B6" s="3" t="s">
        <v>71</v>
      </c>
      <c r="C6" s="17">
        <f>Availability!C6</f>
        <v>41280.840362202769</v>
      </c>
      <c r="D6" s="17">
        <f>Availability!D6</f>
        <v>72</v>
      </c>
      <c r="E6" s="4">
        <f t="shared" si="0"/>
        <v>0.99825888622475834</v>
      </c>
      <c r="F6" s="4">
        <f>Availability!F6</f>
        <v>1</v>
      </c>
      <c r="G6" s="4">
        <f>Availability!G6</f>
        <v>1</v>
      </c>
      <c r="H6" s="28">
        <f t="shared" si="1"/>
        <v>0.99999696852282172</v>
      </c>
      <c r="I6" s="28">
        <v>2</v>
      </c>
      <c r="J6" s="28">
        <f t="shared" si="2"/>
        <v>0.9999939370548333</v>
      </c>
    </row>
    <row r="7" spans="2:10">
      <c r="B7" s="3" t="s">
        <v>70</v>
      </c>
      <c r="C7" s="17">
        <f>Availability!C7</f>
        <v>2000000</v>
      </c>
      <c r="D7" s="17">
        <f>Availability!D7</f>
        <v>8</v>
      </c>
      <c r="E7" s="4">
        <f t="shared" si="0"/>
        <v>0.99999600001599998</v>
      </c>
      <c r="F7" s="4">
        <f>Availability!F7</f>
        <v>15</v>
      </c>
      <c r="G7" s="4">
        <f>Availability!G7</f>
        <v>1</v>
      </c>
      <c r="H7" s="28">
        <f>E7^15*(1-E7)^1*COMBIN(16,1)+E7^16</f>
        <v>0.9999999980800871</v>
      </c>
      <c r="I7" s="28">
        <v>4</v>
      </c>
      <c r="J7" s="28">
        <f t="shared" si="2"/>
        <v>0.99999999232034842</v>
      </c>
    </row>
    <row r="8" spans="2:10">
      <c r="B8" s="3" t="s">
        <v>16</v>
      </c>
      <c r="C8" s="17">
        <f>Availability!C8</f>
        <v>700358421.31776893</v>
      </c>
      <c r="D8" s="17">
        <f>Availability!D8</f>
        <v>72</v>
      </c>
      <c r="E8" s="4">
        <f t="shared" si="0"/>
        <v>0.99999989719550675</v>
      </c>
      <c r="F8" s="4">
        <f>Availability!F8</f>
        <v>1</v>
      </c>
      <c r="G8" s="4">
        <v>0</v>
      </c>
      <c r="H8" s="28">
        <f>E8</f>
        <v>0.99999989719550675</v>
      </c>
      <c r="I8" s="28">
        <v>1</v>
      </c>
      <c r="J8" s="28">
        <f t="shared" si="2"/>
        <v>0.99999989719550675</v>
      </c>
    </row>
    <row r="9" spans="2:10">
      <c r="B9" s="3" t="s">
        <v>17</v>
      </c>
      <c r="C9" s="17">
        <f>Availability!C9</f>
        <v>700358421.31776893</v>
      </c>
      <c r="D9" s="17">
        <f>Availability!D9</f>
        <v>72</v>
      </c>
      <c r="E9" s="4">
        <f t="shared" si="0"/>
        <v>0.99999989719550675</v>
      </c>
      <c r="F9" s="4">
        <f>Availability!F9</f>
        <v>1</v>
      </c>
      <c r="G9" s="4">
        <f>Availability!G9</f>
        <v>1</v>
      </c>
      <c r="H9" s="28">
        <f t="shared" si="1"/>
        <v>0.99999999999998945</v>
      </c>
      <c r="I9" s="28">
        <v>2</v>
      </c>
      <c r="J9" s="28">
        <f t="shared" si="2"/>
        <v>0.99999999999997891</v>
      </c>
    </row>
    <row r="10" spans="2:10">
      <c r="I10" s="11" t="s">
        <v>93</v>
      </c>
      <c r="J10">
        <f>PRODUCT(J3:J7)</f>
        <v>0.99998775121028582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G31" sqref="G31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51" customWidth="1"/>
    <col min="6" max="6" width="13.28515625" bestFit="1" customWidth="1"/>
    <col min="7" max="7" width="17.42578125" customWidth="1"/>
    <col min="8" max="8" width="21.42578125" customWidth="1"/>
  </cols>
  <sheetData>
    <row r="4" spans="1:11" ht="14.25">
      <c r="A4" s="7" t="s">
        <v>18</v>
      </c>
      <c r="B4" s="8" t="s">
        <v>19</v>
      </c>
    </row>
    <row r="5" spans="1:11" ht="15" customHeight="1">
      <c r="A5" s="9" t="s">
        <v>20</v>
      </c>
      <c r="B5" s="10">
        <v>367985</v>
      </c>
      <c r="D5" s="18"/>
      <c r="E5" s="22" t="s">
        <v>81</v>
      </c>
      <c r="F5" s="23" t="s">
        <v>72</v>
      </c>
    </row>
    <row r="6" spans="1:11">
      <c r="A6" s="9" t="s">
        <v>21</v>
      </c>
      <c r="B6" s="10">
        <v>351000000</v>
      </c>
      <c r="D6" s="23" t="s">
        <v>73</v>
      </c>
      <c r="E6" s="19" t="s">
        <v>100</v>
      </c>
      <c r="F6" s="20">
        <f>1 /( 1/B6 + 1 / B7 * 4 + 1/B8 + 1/B15)</f>
        <v>41280.840362202769</v>
      </c>
      <c r="H6" s="18"/>
      <c r="I6" s="23" t="s">
        <v>82</v>
      </c>
      <c r="J6" s="23" t="s">
        <v>83</v>
      </c>
      <c r="K6" s="23" t="s">
        <v>84</v>
      </c>
    </row>
    <row r="7" spans="1:11">
      <c r="A7" s="9" t="s">
        <v>22</v>
      </c>
      <c r="B7" s="10">
        <v>3472222</v>
      </c>
      <c r="D7" s="23" t="s">
        <v>74</v>
      </c>
      <c r="E7" s="19" t="s">
        <v>92</v>
      </c>
      <c r="F7" s="20">
        <f>1 /( 1/B6 + 1 / B7 * 4 + 1/B8)</f>
        <v>717739.67029953504</v>
      </c>
      <c r="H7" s="19" t="s">
        <v>76</v>
      </c>
      <c r="I7" s="18">
        <v>4</v>
      </c>
      <c r="J7" s="18">
        <v>2</v>
      </c>
      <c r="K7" s="18">
        <f>(I7-J7+1)/J7</f>
        <v>1.5</v>
      </c>
    </row>
    <row r="8" spans="1:11">
      <c r="A8" s="9" t="s">
        <v>23</v>
      </c>
      <c r="B8" s="10">
        <v>4194389</v>
      </c>
      <c r="D8" s="23" t="s">
        <v>75</v>
      </c>
      <c r="E8" s="19" t="s">
        <v>99</v>
      </c>
      <c r="F8" s="21">
        <f>E20 * H23/(1-H23)</f>
        <v>700358421.31776893</v>
      </c>
      <c r="H8" s="19" t="s">
        <v>77</v>
      </c>
      <c r="I8" s="18">
        <v>2</v>
      </c>
      <c r="J8" s="18">
        <v>1</v>
      </c>
      <c r="K8" s="18">
        <f>(I8-J8+1)/J8</f>
        <v>2</v>
      </c>
    </row>
    <row r="9" spans="1:11">
      <c r="A9" s="9" t="s">
        <v>24</v>
      </c>
      <c r="B9" s="10">
        <v>2500000</v>
      </c>
      <c r="D9" s="23" t="s">
        <v>71</v>
      </c>
      <c r="E9" s="19" t="s">
        <v>94</v>
      </c>
      <c r="F9" s="20">
        <f>1 /( 1/B6 * 2 + 1 / B7 * 4 + 1/B8)</f>
        <v>716275.00083246583</v>
      </c>
    </row>
    <row r="10" spans="1:11">
      <c r="A10" s="9" t="s">
        <v>25</v>
      </c>
      <c r="B10" s="10">
        <v>9247903</v>
      </c>
      <c r="D10" s="31" t="s">
        <v>101</v>
      </c>
      <c r="E10" s="19" t="s">
        <v>102</v>
      </c>
      <c r="F10" s="32">
        <f>1 /( 1/B6 * 2 + 1 / B7 * 4 + 1/B8 + 1/B15)</f>
        <v>41275.985925206274</v>
      </c>
    </row>
    <row r="11" spans="1:11" ht="14.25">
      <c r="A11" s="9" t="s">
        <v>26</v>
      </c>
      <c r="B11" s="10">
        <v>13764075</v>
      </c>
    </row>
    <row r="12" spans="1:11" ht="14.25">
      <c r="A12" s="9" t="s">
        <v>27</v>
      </c>
      <c r="B12" s="10">
        <v>1500000</v>
      </c>
      <c r="E12" s="11" t="s">
        <v>89</v>
      </c>
      <c r="F12" s="26" t="s">
        <v>72</v>
      </c>
      <c r="G12" s="11" t="s">
        <v>90</v>
      </c>
    </row>
    <row r="13" spans="1:11" ht="14.25">
      <c r="A13" s="9" t="s">
        <v>28</v>
      </c>
      <c r="B13" s="10">
        <v>8249472</v>
      </c>
      <c r="D13" s="11" t="s">
        <v>86</v>
      </c>
      <c r="E13">
        <v>72</v>
      </c>
      <c r="F13" s="24">
        <f>B6</f>
        <v>351000000</v>
      </c>
      <c r="G13">
        <f>F13/(E13+F13)</f>
        <v>0.99999979487183699</v>
      </c>
      <c r="H13">
        <f>G13^16</f>
        <v>0.99999671795444112</v>
      </c>
    </row>
    <row r="14" spans="1:11" ht="14.25">
      <c r="A14" s="9" t="s">
        <v>29</v>
      </c>
      <c r="B14" s="10">
        <v>241296</v>
      </c>
      <c r="D14" s="11" t="s">
        <v>87</v>
      </c>
      <c r="E14">
        <v>72</v>
      </c>
      <c r="F14" s="24">
        <v>3472222</v>
      </c>
      <c r="G14">
        <f>F14/(E14+F14)</f>
        <v>0.99997926442864571</v>
      </c>
      <c r="H14">
        <f>G14^4</f>
        <v>0.99991706029433081</v>
      </c>
      <c r="I14" s="24"/>
    </row>
    <row r="15" spans="1:11" ht="15" customHeight="1">
      <c r="A15" s="33" t="s">
        <v>103</v>
      </c>
      <c r="B15" s="34">
        <v>43800</v>
      </c>
      <c r="D15" s="11" t="s">
        <v>88</v>
      </c>
      <c r="E15">
        <v>72</v>
      </c>
      <c r="F15" s="24">
        <f>B8</f>
        <v>4194389</v>
      </c>
      <c r="G15">
        <f>F15/(E15+F15)</f>
        <v>0.9999828345048386</v>
      </c>
      <c r="H15">
        <f>F15/(E15+F15)</f>
        <v>0.9999828345048386</v>
      </c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5"/>
    </row>
    <row r="19" spans="4:8" ht="15" customHeight="1">
      <c r="E19" s="11" t="s">
        <v>89</v>
      </c>
      <c r="F19" s="11" t="s">
        <v>72</v>
      </c>
      <c r="G19" s="11" t="s">
        <v>80</v>
      </c>
      <c r="H19" s="11" t="s">
        <v>91</v>
      </c>
    </row>
    <row r="20" spans="4:8" ht="15" customHeight="1">
      <c r="D20" s="11" t="s">
        <v>85</v>
      </c>
      <c r="E20">
        <v>72</v>
      </c>
      <c r="F20" s="24">
        <f>B10</f>
        <v>9247903</v>
      </c>
      <c r="G20">
        <f t="shared" ref="G20:G21" si="0">F20/(F20+E20)</f>
        <v>0.99999221451182552</v>
      </c>
      <c r="H20">
        <f>G20</f>
        <v>0.99999221451182552</v>
      </c>
    </row>
    <row r="21" spans="4:8" ht="15" customHeight="1">
      <c r="D21" s="11" t="s">
        <v>76</v>
      </c>
      <c r="E21">
        <v>72</v>
      </c>
      <c r="F21" s="24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77</v>
      </c>
      <c r="E22">
        <v>72</v>
      </c>
      <c r="F22" s="24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PRODUCT(H21:H22)</f>
        <v>0.99999989719550675</v>
      </c>
    </row>
    <row r="24" spans="4:8" ht="15" customHeight="1">
      <c r="H24">
        <f>(1/H23-1) * F8</f>
        <v>71.999999984839917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created xsi:type="dcterms:W3CDTF">2024-07-16T06:22:30Z</dcterms:created>
  <dcterms:modified xsi:type="dcterms:W3CDTF">2024-07-31T02:25:33Z</dcterms:modified>
</cp:coreProperties>
</file>