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umn 2022" sheetId="1" r:id="rId3"/>
    <sheet state="visible" name="Series Info" sheetId="2" r:id="rId4"/>
  </sheets>
  <definedNames>
    <definedName localSheetId="0" name="LOCKED_CAPSULES">'Autumn 2022'!$A$1:$R$22</definedName>
    <definedName name="LOCKED_CAPSULES">#REF!</definedName>
    <definedName localSheetId="0" name="Examples">'Autumn 2022'!$A$3:$R$3</definedName>
    <definedName localSheetId="1" name="Examples">#REF!</definedName>
    <definedName name="Examples">#REF!</definedName>
    <definedName localSheetId="1" name="LOCKED_CAPSULES">'Series Info'!$A$1:$R$22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Use _underscores_ to denote italics.</t>
      </text>
    </comment>
    <comment authorId="0" ref="I1">
      <text>
        <t xml:space="preserve">Should only include the number of minutes. (a.k.a. digits only, no "min")</t>
      </text>
    </comment>
    <comment authorId="0" ref="J1">
      <text>
        <t xml:space="preserve">Only "16," "35," and "DCP" are recognized. Please exclude "mm"</t>
      </text>
    </comment>
    <comment authorId="0" ref="L1">
      <text>
        <t xml:space="preserve">Please follow the format "7:00 PM" and avoid combining both show times into one cell. (a.k.a. 7:00 PM in showtime1, 9:00 PM in showtime 2 etc.)</t>
      </text>
    </comment>
    <comment authorId="0" ref="M1">
      <text>
        <t xml:space="preserve">Please follow the format "7:00 PM" and avoid combining both show times into one cell. (a.k.a. 7:00 PM in showtime1, 9:00 PM in showtime 2 etc.)</t>
      </text>
    </comment>
    <comment authorId="0" ref="O1">
      <text>
        <t xml:space="preserve">Please follow the format "7:00 PM" and avoid combining both show times into one cell. (a.k.a. 7:00 PM in showtime1, 9:00 PM in showtime 2 etc.)</t>
      </text>
    </comment>
  </commentList>
</comments>
</file>

<file path=xl/comments2.xml><?xml version="1.0" encoding="utf-8"?>
<comments xmlns:r="http://schemas.openxmlformats.org/officeDocument/2006/relationships" xmlns="http://schemas.openxmlformats.org/spreadsheetml/2006/main">
  <authors>
    <author/>
  </authors>
  <commentList>
    <comment authorId="0" ref="I1">
      <text>
        <t xml:space="preserve">Should only include the number of minutes. (a.k.a. digits only, no "min")</t>
      </text>
    </comment>
  </commentList>
</comments>
</file>

<file path=xl/sharedStrings.xml><?xml version="1.0" encoding="utf-8"?>
<sst xmlns="http://schemas.openxmlformats.org/spreadsheetml/2006/main" count="912" uniqueCount="482">
  <si>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</si>
  <si>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</si>
  <si>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</si>
  <si>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</si>
  <si>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</si>
  <si>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</si>
  <si>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</si>
  <si>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</si>
  <si>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</si>
  <si>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</si>
  <si>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</si>
  <si>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</si>
  <si>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</si>
  <si>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</si>
  <si>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</si>
  <si>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</si>
  <si>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</si>
  <si>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</si>
  <si>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ticketing url</t>
  </si>
  <si>
    <t>slot</t>
  </si>
  <si>
    <t>Example 1: Evan is a D-Bag</t>
  </si>
  <si>
    <t>Example</t>
  </si>
  <si>
    <t>Editor</t>
  </si>
  <si>
    <t>yes</t>
  </si>
  <si>
    <t>S. Dunham</t>
  </si>
  <si>
    <t>The androgynous Inky Sphincter (a droll Evan Harold in his first non-Cinemax role) is terrorizing a small volunteer theater group. Only Scotty D. (Scott Dunham's follow-up to the award-winning _Pub_) is immune to the Sphincter's harassment. Through the use of complex algorithms and the miracle of molecular biology, a member of the theater's board finds an antidote but the side effects include long untamed hair and 70's porn facial hair. Hilarity, time travel and crimes against nature ensue.</t>
  </si>
  <si>
    <t>86m</t>
  </si>
  <si>
    <t>16mm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</si>
  <si>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</si>
  <si>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</si>
  <si>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</si>
  <si>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</si>
  <si>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</si>
  <si>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Digital</t>
  </si>
  <si>
    <t>Jurassic Park</t>
  </si>
  <si>
    <t>Glen</t>
  </si>
  <si>
    <t>HH</t>
  </si>
  <si>
    <t>Steven Spielberg</t>
  </si>
  <si>
    <t>Despite being set on a fictional island, _Jurassic Park_ is anything but a tranquil beach vacation. Steven Spielberg transports us to an amusement park of prehistoric dinosaurs restored from extinction by a wealthy entrepreneur. But the paleontological pet project is doomed from the start; even before the grand opening, security systems fail, setting the dinosaurs loose and forcing those touring the park to run—and hide—for their lives.</t>
  </si>
  <si>
    <t>127m</t>
  </si>
  <si>
    <t>DCP</t>
  </si>
  <si>
    <t>Followed by pizza, discussion, and Q+A with Professors Agnes Callard and Daniel Morgan. All patrons that show a UChicagoID (UCID) get in for free!</t>
  </si>
  <si>
    <t>n/a</t>
  </si>
  <si>
    <t>Special Event</t>
  </si>
  <si>
    <t>Black Coal, Thin Ice</t>
  </si>
  <si>
    <t>Addison</t>
  </si>
  <si>
    <t>Hannah H.</t>
  </si>
  <si>
    <t>Diao Yinan</t>
  </si>
  <si>
    <t>Stomach-turning, erotic, isolating, and comic, all in equal measure. _Black Coal, Thin Ice_ centers Zhang, a drunken former police officer, trapped in a game of cat-and-mouse after attempting to hunt down a serial killer who has dismembered and scattered bodies across Heilongjiang’s industrial landscape. What results is a masterful whodunit that melds neo-noir genre fare with biting social commentary. NOTE: Uncensored, international version.</t>
  </si>
  <si>
    <t>110m</t>
  </si>
  <si>
    <t>https://tickets.uchicago.edu/Online/seatSelect.asp?createBO::WSmap=1&amp;BOparam::WSmap::loadBestAvailable::performance_ids=D8138BBA-0699-4ECA-A2DA-A74576AE0D2C</t>
  </si>
  <si>
    <t>Tuesday</t>
  </si>
  <si>
    <t>Police Story</t>
  </si>
  <si>
    <t>Deany</t>
  </si>
  <si>
    <t>Cameron</t>
  </si>
  <si>
    <t>Jackie Chan</t>
  </si>
  <si>
    <t>Featuring Maggie Cheung in one of her earliest roles as his put-upon girlfriend, Jackie Chan’s _Police Story_ is widely considered one of the greatest action movies ever made. Chan himself plays super-cop Ka-kui, who must protect star witness Salina Fong (Brigitte Lin) before she testifies against the drug cartel she works for. With reams of broken glass and death-defying stunts galore, this is one of the purest slices of entertainment ever put to film.</t>
  </si>
  <si>
    <t>100m</t>
  </si>
  <si>
    <t>https://tickets.uchicago.edu/Online/seatSelect.asp?createBO::WSmap=1&amp;BOparam::WSmap::loadBestAvailable::performance_ids=B8A75D91-2745-4CE9-9A93-406E763F39AA</t>
  </si>
  <si>
    <t>Wednesday</t>
  </si>
  <si>
    <t>10 Things I Hate About You</t>
  </si>
  <si>
    <t>Michelle</t>
  </si>
  <si>
    <t>Gil Junger</t>
  </si>
  <si>
    <t>Julia Stiles and Heath Ledger co-star as the icy Kat Stratford and impish bad-boy Patrick Verona in this charming teen rom-com set in a '90s Seattle high school, based on "The Taming of the Shrew." New student Cameron (Joseph Gordon-Levitt) falls for Kat’s younger sister Bianca (Larisa Oleynik), but her protective father forbids Bianca from dating until her anti-social older sister does. Accordingly, Cameron hires Patrick to seduce Kat.</t>
  </si>
  <si>
    <t>97m</t>
  </si>
  <si>
    <t>https://tickets.uchicago.edu/Online/seatSelect.asp?createBO::WSmap=1&amp;BOparam::WSmap::loadBestAvailable::performance_ids=37B1DAAB-F73A-4A27-9ED7-9771A68B4510</t>
  </si>
  <si>
    <t>Thursday 1</t>
  </si>
  <si>
    <t>The Adventures of Prince Achmed</t>
  </si>
  <si>
    <t>Lotte Reiniger</t>
  </si>
  <si>
    <t>Considered by many to be the oldest surviving animated film in the world, _The Adventures of Prince Achmed_ is a masterful work of cutout, silhouette animation by German director Lotte Reiniger. Drawing from Hanna Diyab's contributions to the "Arabian Nights," the film focuses on the many adventures of its titular character, who embarks on a demon-slaying, princess-wooing escapade after a wicked sorcerer tricks him into riding a magical, flying horse.</t>
  </si>
  <si>
    <t>65m</t>
  </si>
  <si>
    <t>35mm</t>
  </si>
  <si>
    <t>https://tickets.uchicago.edu/Online/seatSelect.asp?createBO::WSmap=1&amp;BOparam::WSmap::loadBestAvailable::performance_ids=CEB2435B-B355-44D8-9720-7EF1A7CBADE4</t>
  </si>
  <si>
    <t>Thursday 2</t>
  </si>
  <si>
    <t>Perfect Blue</t>
  </si>
  <si>
    <t>Satoshi Kon</t>
  </si>
  <si>
    <t>She’s the real thing! Mima’s about ready to give up her idol career; she’s spent too long being the good girl, and acting’s her way out. But Mima quickly realizes she’s got more than she ever asked for. Satoshi Kon’s brain-melting anime thriller is a film wholly of its own, a brutally violent fever dream of stalkers, psychosis, serial murders, and dissociation. Nevertheless, we’re sure Mima will figure it out. Question is: Who’s the real Mima?</t>
  </si>
  <si>
    <t>81m</t>
  </si>
  <si>
    <t>https://tickets.uchicago.edu/Online/seatSelect.asp?createBO::WSmap=1&amp;BOparam::WSmap::loadBestAvailable::performance_ids=9866C09F-DD73-41B2-943D-F7BA7E4412E5</t>
  </si>
  <si>
    <t>Friday</t>
  </si>
  <si>
    <t>Light // Your Face</t>
  </si>
  <si>
    <t>Abbey Newman</t>
  </si>
  <si>
    <t>Tsai Ming-liang</t>
  </si>
  <si>
    <t>2018 // 2018</t>
  </si>
  <si>
    <t>_Light_ (光) captures changes in the natural light streaming through Taipei’s Zhongshan Hall. Zhongshan Hall has national significance as the site where Japanese forces in Taiwan formally surrendered at the end of WWII, ending 51 years of Japanese occupation. It also bears personal significance for Tsai: it is the place where he volunteered, won a filmmaking award, ran a café, held screenings of classic films, and shot his feature-length film _Your Face_ (你的臉). _Your Face_ is composed of thirteen portraits of citizens of Taipei. Some remain silent while others offer life stories, confessions, and even a short tune. Twelve of the subjects were encountered by Tsai in the city streets, while the final subject is actor Lee Kang-Sheng, who has become a fixture of Tsai’s filmography. _Your Face_ explores the depth of lit faces, and the stories they convey. It is also Tsai’s first scored film in over twenty years.</t>
  </si>
  <si>
    <t>18m // 76m</t>
  </si>
  <si>
    <t>This event is sponsored by Doc Films, the Taipei Economic and Cultural Office in Chicago, the Ministry of Culture-Taipei Cultural Center in New York, and the Center for East Asian Studies at the University of Chicago with generous support from a Title VI National Resource Center Grant from the U.S. Department of Education. Programmed by J. Michael Eugenio.</t>
  </si>
  <si>
    <t>https://tickets.uchicago.edu/Online/seatSelect.asp?createBO::WSmap=1&amp;BOparam::WSmap::loadBestAvailable::performance_ids=52A06841-6FB3-4403-9339-CC844BD168C5</t>
  </si>
  <si>
    <t>The Nun</t>
  </si>
  <si>
    <t>Kathleen</t>
  </si>
  <si>
    <t>lindsey</t>
  </si>
  <si>
    <t>Jacques Rivette</t>
  </si>
  <si>
    <t>Rivette’s second feature is an incendiary feminist masterpiece banned in France and condemned by the Catholic Church. It tells the story of a young woman (a radiant Anna Karina) forced to enter a convent. She fights for her freedom, but finds tyranny and brutality at every turn. The intensity and formal rigor of Rivette’s technique and the striking contemporary score make _The Nun_ one of the most exhilarating and essential films of the French New Wave.</t>
  </si>
  <si>
    <t>140m</t>
  </si>
  <si>
    <t>https://tickets.uchicago.edu/Online/seatSelect.asp?createBO::WSmap=1&amp;BOparam::WSmap::loadBestAvailable::performance_ids=66D6651B-3914-445C-B09E-A82A44A8D844</t>
  </si>
  <si>
    <t>Sunday</t>
  </si>
  <si>
    <t>It Happened One Night</t>
  </si>
  <si>
    <t>Liam</t>
  </si>
  <si>
    <t>Frank Capra</t>
  </si>
  <si>
    <t>Winner of five Oscars—Best Picture, Director, Actor, Actress, and Adapted Screenplay—_It Happened One Night_ is a triumph of pre-Code comedy and a key antecedent to the screwball form. Claudette Colbert and Clark Gable are both magnetic as a runaway heiress and a struggling reporter who bond over the course of a trip from Florida to New York City. The palpable chemistry of Colbert and Gable—romantic, sexual, and comedic—makes this a must-see.</t>
  </si>
  <si>
    <t>105m</t>
  </si>
  <si>
    <t>https://tickets.uchicago.edu/Online/seatSelect.asp?createBO::WSmap=1&amp;BOparam::WSmap::loadBestAvailable::performance_ids=8DDA9F28-7A84-48CE-956C-0F01CF27172F</t>
  </si>
  <si>
    <t>Monday</t>
  </si>
  <si>
    <t>Wolf Warrior 2</t>
  </si>
  <si>
    <t>Wu Jing</t>
  </si>
  <si>
    <t>_Wolf Warrior 2_ is the ultimate spectacle of Chinese propaganda filmmaking; yet it remains an enigma in the American cultural zeitgeist, despite standing as the highest-grossing non-English language film of all time for nearly four years, raking in the equivalent of $874 million. It’s the story of heroic Chinese military involvement in an unnamed African nation, but it's also a look at what the Chinese military apparatus sees as its future in geopolitics.</t>
  </si>
  <si>
    <t>123m</t>
  </si>
  <si>
    <t>https://tickets.uchicago.edu/Online/seatSelect.asp?createBO::WSmap=1&amp;BOparam::WSmap::loadBestAvailable::performance_ids=95469340-FBBC-4011-8AA5-DCAB07DC91B7</t>
  </si>
  <si>
    <t>Police Story 2</t>
  </si>
  <si>
    <t>Maggie Cheung returns as longsuffering girlfriend May in the rip-roaring second installment of Jackie Chan’s vaunted _Police Story_ series, this time getting roped into the action in a bigger way as part of a kidnapping plot that draws Chan’s Ka-kui back into the thick of things after the events of the first film saw him bumped down to highway patrol. _Police Story 2_ is an action showcase as rollicking as (if less glass-filled than) the first.</t>
  </si>
  <si>
    <t>122m</t>
  </si>
  <si>
    <t>https://tickets.uchicago.edu/Online/seatSelect.asp?createBO::WSmap=1&amp;BOparam::WSmap::loadBestAvailable::performance_ids=C00596E7-B8FA-4658-83F4-5A3600C6F1F9</t>
  </si>
  <si>
    <t>Ran</t>
  </si>
  <si>
    <t>Akira Kurosawa</t>
  </si>
  <si>
    <t>In his last epic film and final Shakespeare adaptation, Kurosawa imports "King Lear" to Sengoku-era Japan in the story of the aging warlord Hidetora (Tatsuya Nakadai) and the three sons set to inherit his kingdom. An extravagant production, _Ran_ was the most expensive Japanese film ever made at the time, requiring a decade of planning during which Kurosawa hand-painted every shot of the film. _Ran_ is a gorgeous masterpiece of betrayal and destruction.</t>
  </si>
  <si>
    <t>162m</t>
  </si>
  <si>
    <t>https://tickets.uchicago.edu/Online/seatSelect.asp?createBO::WSmap=1&amp;BOparam::WSmap::loadBestAvailable::performance_ids=73BE440C-54B9-436A-97D0-6C1036D4DC32</t>
  </si>
  <si>
    <t>Belladonna of Sadness</t>
  </si>
  <si>
    <t>Solana</t>
  </si>
  <si>
    <t>Eiichi Yamamoto</t>
  </si>
  <si>
    <t>An extremely violent, graphic, and disturbing cult film that has recently gained in popularity, _Belladonna of Sadness_ is a 1973 Japanese film by Eiichi Yamamoto. It follows Jeanne, a French peasant woman who is raped on her wedding night. In a series of Faustian pacts with a phallic devil, Jeanne simultaneously grows in power amongst the villagers and brings misery to those around her, all shown in psychedelically beautiful watercolor.</t>
  </si>
  <si>
    <t>starting 30 minutes to let RAN finish</t>
  </si>
  <si>
    <t>https://tickets.uchicago.edu/Online/seatSelect.asp?createBO::WSmap=1&amp;BOparam::WSmap::loadBestAvailable::performance_ids=CFF20EC0-25F6-46B3-8B42-F52A20ADFD09</t>
  </si>
  <si>
    <t>Train to Busan</t>
  </si>
  <si>
    <t>Yeon Sang-ho</t>
  </si>
  <si>
    <t>Passengers riding a train from Seoul to Busan have their journey transformed into a fight for survival when an outbreak turns those infected into zombies. Faster than a speeding bullet (train), the epidemic rips through the coaches, with no relief in sight at already-infected stations. The only hope is reaching the end of the line in Busan, where a military quarantine awaits—but will the survivors reach it in time before the zombies reach them?</t>
  </si>
  <si>
    <t>118m</t>
  </si>
  <si>
    <t>https://tickets.uchicago.edu/Online/seatSelect.asp?createBO::WSmap=1&amp;BOparam::WSmap::loadBestAvailable::performance_ids=4EA3C317-F301-4826-B19A-57CDF927B0BC</t>
  </si>
  <si>
    <t>Elvis</t>
  </si>
  <si>
    <t>Baz Luhrmann</t>
  </si>
  <si>
    <t>Directed by Baz Luhrmann, _Elvis_ explores the life of the iconic Elvis Presley. As a biographical musical drama, it displays the complexities of Elvis' character and his relationships, as well as containing an all-star soundtrack contributed to by Doja Cat, Eminem and Stevie Nicks, among others. Not only does this film capture the life of Elvis and the music he gained fame for, it also captures the social and political landscape of the time.</t>
  </si>
  <si>
    <t>159m</t>
  </si>
  <si>
    <t>https://tickets.uchicago.edu/Online/seatSelect.asp?createBO::WSmap=1&amp;BOparam::WSmap::loadBestAvailable::performance_ids=515C10EC-7CC9-4554-8A3B-59868E211E6E</t>
  </si>
  <si>
    <t>Saturday</t>
  </si>
  <si>
    <t>Céline and Julie Go Boating</t>
  </si>
  <si>
    <t>Rivette’s best-known film is an exuberant, freewheeling fantasy about the power of female camaraderie, the delights of narrative, and the fluid boundaries between life and art. After magician Céline (Juliet Berto) and librarian Julie (Dominique Labourier) meet, they move in together, swap identities, and time travel to a mansion with a gothic murder mystery. Co-written by the film's actresses, the film is one of Rivette's most enjoyable and enduring works.</t>
  </si>
  <si>
    <t>193m</t>
  </si>
  <si>
    <t>https://tickets.uchicago.edu/Online/seatSelect.asp?createBO::WSmap=1&amp;BOparam::WSmap::loadBestAvailable::performance_ids=59407132-E70F-4B59-B0E9-5A28FFA0C836</t>
  </si>
  <si>
    <t>Bringing Up Baby</t>
  </si>
  <si>
    <t>Howard Hawks</t>
  </si>
  <si>
    <t>Directed by Howard Hawks with performances from Cary Grant and Katherine Hepburn, _Bringing Up Baby_ unites three screwball icons for a wacky, romantic romp through the Northeast. Meek palaeontologist David Huxley encounters the charmingly chaotic Susan Vance and is pulled into a weekend of wild adventure featuring a disobedient dog, a precious dinosaur bone, and a pet leopard. A true romp in the best sense, _Baby_ is an undeniable screwball classic.</t>
  </si>
  <si>
    <t>102m</t>
  </si>
  <si>
    <t>https://tickets.uchicago.edu/Online/seatSelect.asp?createBO::WSmap=1&amp;BOparam::WSmap::loadBestAvailable::performance_ids=0FFB88FC-6962-4B4D-B01D-8CDE34FA2AB8</t>
  </si>
  <si>
    <t>City of Life and Death</t>
  </si>
  <si>
    <t>Lu Chuan</t>
  </si>
  <si>
    <t>Both a maximalist war epic and a harrowing look at the effects of genocide and mass violence, _City of Life and Death_ recounts the Nanking Massacre with a stark realism that refuses to pull any punches. Shot in crisp black and white, the film evokes the horrific images of war-torn China seared into the world’s collective consciousness. It is a beautiful tapestry and shocking testament to the unlimited cruelty men are capable of inflicting upon others.</t>
  </si>
  <si>
    <t>133m</t>
  </si>
  <si>
    <t>https://tickets.uchicago.edu/Online/seatSelect.asp?createBO::WSmap=1&amp;BOparam::WSmap::loadBestAvailable::performance_ids=72F6250A-138A-4ABC-939C-C6311DEEC231</t>
  </si>
  <si>
    <t>Center Stage</t>
  </si>
  <si>
    <t>Stanley Kwan</t>
  </si>
  <si>
    <t xml:space="preserve">_Center Stage_ is a biopic on the tragically short life of 1930s screen legend Ruan Lingyu that doubles as a meta meditation on film and celebrity, both back then and now. Director Stanley Kwan weaves past and present together in a time-jumping tapestry that embodies Chinese cinema's remembrance of itself, tied together by Cheung in one of her very best performances—or at the very least, in one that demanded the largest number of her gifts. </t>
  </si>
  <si>
    <t>126m</t>
  </si>
  <si>
    <t>https://tickets.uchicago.edu/Online/seatSelect.asp?createBO::WSmap=1&amp;BOparam::WSmap::loadBestAvailable::performance_ids=6EE44AF5-C62A-4075-BAE9-D15C088A5D2F</t>
  </si>
  <si>
    <t>My Own Private Idaho</t>
  </si>
  <si>
    <t>Gus Van Sant</t>
  </si>
  <si>
    <t>This iconic film of New Queer Cinema takes the Henriad on the road, with River Phoenix and Keanu Reeves as a floating pair of young hustlers. Phoenix plays a wistful narcoleptic, Mike Waters, searching for his mother; Reeves accompanies him as Scott Favor, the wealthy son of Portland’s mayor, killing time on the streets until his inheritance kicks in. A dreamlike jewel of unrequited love, tenderness, and a distinctly queer longing for home.</t>
  </si>
  <si>
    <t>https://tickets.uchicago.edu/Online/seatSelect.asp?createBO::WSmap=1&amp;BOparam::WSmap::loadBestAvailable::performance_ids=6788F6F4-7667-40D2-9CCC-FC4DAF506F75</t>
  </si>
  <si>
    <t>Son of the White Mare</t>
  </si>
  <si>
    <t>Marcell Jankovics</t>
  </si>
  <si>
    <t>Directed by famous Hungarian director Marcell Jankovics, _Son of the White Mare_ is based on Hungarian narrative poetry and legends. The main story follows Fehérlófia, meaning "Son of the White Mare," who is the youngest son of a magical horse. As he grows older and gains powers from his mother, he listens to her ancient tales of dragons prophesied to destroy his world. With the help of his brothers, Fehérlófia sets out to slay the dragons.</t>
  </si>
  <si>
    <t>90m</t>
  </si>
  <si>
    <t>https://tickets.uchicago.edu/Online/seatSelect.asp?createBO::WSmap=1&amp;BOparam::WSmap::loadBestAvailable::performance_ids=1C9FCA11-2F8E-4E05-AB8C-5A45F1CD3C8F</t>
  </si>
  <si>
    <t>A Girl Walks Home Alone at Night</t>
  </si>
  <si>
    <t>Ana Lily Amirpour</t>
  </si>
  <si>
    <t>Is this the only Iranian feminist skateboard revenge vampire suburban Expressionist Western out there? Even if it’s not, it’s certainly the best. Ana Lily Amirpour's œuvre chronicles the interactions of a series of characters in the fictional Bad City including drug dealers, junkies, partiers, and a mysterious vampiric woman. With gorgeous black and white cinematography and elegant direction, this is a film that demands to be seen on the big screen.</t>
  </si>
  <si>
    <t>101m</t>
  </si>
  <si>
    <t>https://tickets.uchicago.edu/Online/seatSelect.asp?createBO::WSmap=1&amp;BOparam::WSmap::loadBestAvailable::performance_ids=47101944-0093-4031-80B6-7553B252F8D8</t>
  </si>
  <si>
    <t>Top Gun: Maverick</t>
  </si>
  <si>
    <t>Joseph Kosinski</t>
  </si>
  <si>
    <t>A feature-length Navy recruitment ad that also doubles as one of the best movies of the year, _Top Gun: Maverick_ is Tom Cruise saving the box office like he said he would. Cruise returns as Pete “Maverick” Mitchell, now confronting mortality as he trains a new crop of cocky fighter pilots to carry out a mission against a conspicuously unnamed enemy. The result is a marriage of cinema and propaganda so glorious, Zhang Yimou probably shed a tear.</t>
  </si>
  <si>
    <t>130m</t>
  </si>
  <si>
    <t>https://tickets.uchicago.edu/Online/seatSelect.asp?createBO::WSmap=1&amp;BOparam::WSmap::loadBestAvailable::performance_ids=B8086C1E-0B27-4494-B73F-F449FC84A6A2</t>
  </si>
  <si>
    <t>Duelle</t>
  </si>
  <si>
    <t>In the shadowy demimonde of contemporary Paris, the Sun and Moon Goddesses do battle over a magic diamond that will allow the winner to remain on Earth. At the time of its release, this ravishing, daringly experimental, noir-stained fantasy divided critics. But it has since come to be regarded as one of Rivette's most striking and inventive films. It was part of a projected tetralogy of which only one other episode (1976’s _Noroît_) was ever completed.</t>
  </si>
  <si>
    <t>121m</t>
  </si>
  <si>
    <t>https://tickets.uchicago.edu/Online/seatSelect.asp?createBO::WSmap=1&amp;BOparam::WSmap::loadBestAvailable::performance_ids=1C42381A-4519-4DA4-BDC2-B927751C6561</t>
  </si>
  <si>
    <t>Ninotchka</t>
  </si>
  <si>
    <t>Ernst Lubitsch</t>
  </si>
  <si>
    <t>Greta Garbo shines as the titular Soviet envoy who is summoned to interbellum Paris to finalize the sale of jewelry confiscated in the Russian Revolution. While there, she must resist the charms of both capitalism and Melvyn Douglas, playing an aristocrat who is trying to retrieve the jewelry himself. Directed by Ernst Lubitsch from a script co-written by Billy Wilder, _Ninotchka_ is a warm-hearted love story with a sharp satirical edge.</t>
  </si>
  <si>
    <t>https://tickets.uchicago.edu/Online/seatSelect.asp?createBO::WSmap=1&amp;BOparam::WSmap::loadBestAvailable::performance_ids=E4DB3648-D3E3-4664-80D3-46B0DFEBB2AB</t>
  </si>
  <si>
    <t>Dead Pigs</t>
  </si>
  <si>
    <t>Cathy Yan</t>
  </si>
  <si>
    <t>After last week’s screening, we need a little levity. Based on an actual incident involving 16,000 dead pigs, Cathy Yan’s (_Succession_, _Birds of Prey_) directorial debut is a kaleidoscopic tale of Shanghai in an era of breakneck development and increasing Western influence. Featuring a mix of Mandarin, English, and Shanghainese, _Dead Pigs_ is a darkly hilarious social satire of humanity’s inability to find peace in an ever-changing world.</t>
  </si>
  <si>
    <t>https://tickets.uchicago.edu/Online/seatSelect.asp?createBO::WSmap=1&amp;BOparam::WSmap::loadBestAvailable::performance_ids=76ECF22D-5462-4BDA-B2B4-BD18DD32B283</t>
  </si>
  <si>
    <t>The Eagle Shooting Heroes</t>
  </si>
  <si>
    <t>Jeffrey Lau</t>
  </si>
  <si>
    <t>Rumored to have been born, like _Chungking Express_, from the long editing process of Wong Kar-wai’s _Ashes of Time_, Jeffrey Lau’s _The Eagle Shooting Heroes_ features a veritable all-star cast of Hong Kong’s finest—Maggie Cheung, Brigitte Lin, and not one but both Tony Leungs, among others—clowning it up exquisitely. Featuring more slapstick, musical numbers, and wire-fu than you can shake a stick at, it is the gold standard for star-studded cash-grabs.</t>
  </si>
  <si>
    <t>103m</t>
  </si>
  <si>
    <t>https://tickets.uchicago.edu/Online/seatSelect.asp?createBO::WSmap=1&amp;BOparam::WSmap::loadBestAvailable::performance_ids=4F3A86B1-A429-40D8-9285-5BFE93C3BEC1</t>
  </si>
  <si>
    <t>Forbidden Planet</t>
  </si>
  <si>
    <t>Fred M. Wilcox</t>
  </si>
  <si>
    <t>A hugely influential space opera that draws inspiration from "The Tempest," _Forbidden Planet_ is a classic that lays claim to many sci-fi firsts. With its vivid Cinemascope color and all-electronic score, the film follows Commander Adams (Leslie Nielsen) and his starship as they travel to a distant planet to discover what happened to the members of a previous expedition, but find only one scientist, his daughter, and a robot—who warn them not to approach.</t>
  </si>
  <si>
    <t>98m</t>
  </si>
  <si>
    <t>Followed by a discussion with Professor Ellen Mackay from the Dept. of English Language and Literature.</t>
  </si>
  <si>
    <t>https://tickets.uchicago.edu/Online/seatSelect.asp?createBO::WSmap=1&amp;BOparam::WSmap::loadBestAvailable::performance_ids=F63808B5-A78F-4D45-B240-6367E30E33C6</t>
  </si>
  <si>
    <t>The Thief and the Cobbler: A Moment in Time</t>
  </si>
  <si>
    <t>Richard Williams</t>
  </si>
  <si>
    <t>Directed by Richard Williams, _The Thief and the Cobbler_ is infamous for its nearly thirty year production cycle that left it incomplete. While grossly over budget and meeting critical and commercial failure upon release, the film would later become revered by critics and fans. Doc is proud to present the _A Moment in Time_ Academy restoration, the closest to Williams' intended 1992 version, saved before the studios radically altered it for release.</t>
  </si>
  <si>
    <t>89m</t>
  </si>
  <si>
    <t>https://tickets.uchicago.edu/Online/seatSelect.asp?createBO::WSmap=1&amp;BOparam::WSmap::loadBestAvailable::performance_ids=B89A8450-EB75-4A9A-9BD9-6332A66F7319</t>
  </si>
  <si>
    <t>Akira</t>
  </si>
  <si>
    <t>Katsuhiro Otomo</t>
  </si>
  <si>
    <t>In a post-WWIII Tokyo, a secret military project causes biker gang member Tetsuo to develop telekinetic powers—the same powers used by Akira, a mysterious figure from the past, to annihilate Tokyo 31 years prior. His childhood friend Kaneda infiltrates the military complex to find him, but the Tetsuo he knew is already gone. Haunting, frenetic, and masterfully animated, _Akira_ pioneered cyberpunk and resonated deeply in Japanese pop culture and beyond.</t>
  </si>
  <si>
    <t>124m</t>
  </si>
  <si>
    <t>https://tickets.uchicago.edu/Online/seatSelect.asp?createBO::WSmap=1&amp;BOparam::WSmap::loadBestAvailable::performance_ids=54D0FD07-B203-479E-9BE3-6A7139EBDCF6</t>
  </si>
  <si>
    <t>Doc90</t>
  </si>
  <si>
    <t>Lives:Visible // The Queen</t>
  </si>
  <si>
    <t>Michelle Citron // Frank Simon</t>
  </si>
  <si>
    <t>2018 // 1968</t>
  </si>
  <si>
    <t>Welcome to the 1967 Miss All-America Camp Beauty Contest! Featuring drag performances by the likes of Crystal LaBeija and a cameo from Andy Warhol, _The Queen_ is one of the earliest looks at what would later become New York City ball culture. Sampled by Frank Ocean, reenacted on _Drag Race_, this documentary is only beginning to re-emerge as an essential piece of American queer culture. Screening will be preceded by Michelle Citron's _Lives:Visible_, documenting butch/fem life in mid-century Chicago. NOTE: Free admission to all attendees who come in drag.</t>
  </si>
  <si>
    <t>35m // 68m</t>
  </si>
  <si>
    <t>Digital // DCP</t>
  </si>
  <si>
    <t>Free admission for those that come in drag!</t>
  </si>
  <si>
    <t>https://tickets.uchicago.edu/Online/seatSelect.asp?createBO::WSmap=1&amp;BOparam::WSmap::loadBestAvailable::performance_ids=1F333E92-4962-4464-A4AD-EEFCFEF65FEB</t>
  </si>
  <si>
    <t>Twin Peaks: Fire Walk with Me</t>
  </si>
  <si>
    <t>Hannah Yang</t>
  </si>
  <si>
    <t>David Lynch</t>
  </si>
  <si>
    <t xml:space="preserve">The prequel to Lynch's acclaimed TV series _Twin Peaks_, _Fire Walk With Me_ chronicles the fateful last seven days of Laura Palmer's life. What could have led to the death of the beautiful homecoming queen and nightshift waitress in the strange town of Twin Peaks? Agent Dale Cooper (Kyle MacLachlan) uncovers the horrid, chilling details. Torn apart by critics at release, this twisted tragedy is now considered by some to be Lynch's underrated masterpiece. </t>
  </si>
  <si>
    <t>135m</t>
  </si>
  <si>
    <t>https://tickets.uchicago.edu/Online/seatSelect.asp?createBO::WSmap=1&amp;BOparam::WSmap::loadBestAvailable::performance_ids=EFEB89AE-2E9A-4D2D-8FAF-17BD252BCBAB</t>
  </si>
  <si>
    <t>Marnie</t>
  </si>
  <si>
    <t>Alfred Hitchcock</t>
  </si>
  <si>
    <t>While answers may differ to which is the best Hitchcock movie, it’s difficult to argue against _Marnie_ being the _most_ Hitchcock movie. Tippi Hedren stars as the titular kleptomaniac, whose ruse is found out by her outwardly dashing but controlling boss (Sean Connery). Filled with striking visuals, chilling performances, and sexual perversion hidden under a high-class veneer, _Marnie_ is the Master of Suspense’s bag of tricks at its deepest.</t>
  </si>
  <si>
    <t>https://tickets.uchicago.edu/Online/seatSelect.asp?createBO::WSmap=1&amp;BOparam::WSmap::loadBestAvailable::performance_ids=C33F3AF2-F412-42D5-B617-3ED643DE504B</t>
  </si>
  <si>
    <t>Funeral Parade of Roses</t>
  </si>
  <si>
    <t>HY</t>
  </si>
  <si>
    <t>Toshio Matsumoto</t>
  </si>
  <si>
    <t xml:space="preserve">Arthouse, documentary, and 60s Avant-garde come together in Tokyo's queer underworld in this loose adaptation of "Oedipus Rex." _Funeral Parade of Roses_ follows Eddie, a transgender woman (played by Japanese gay entertainer Peter—no last name) through a scrambled timeline and a mounting rivalry at one of Tokyo's gay bars. Both ahead of its time and a product of it, the film is a heady, wild, beautiful, and sometimes grisly gay cinematic experience. </t>
  </si>
  <si>
    <t>With introduction by former Doc President and current University of Chicago President Paul Alivisatos!</t>
  </si>
  <si>
    <t>https://tickets.uchicago.edu/Online/seatSelect.asp?createBO::WSmap=1&amp;BOparam::WSmap::loadBestAvailable::performance_ids=A2B2E8A9-CD6B-42DB-8A01-1BF8088E7C79</t>
  </si>
  <si>
    <t>Night of the Living Dead</t>
  </si>
  <si>
    <t>George Romero</t>
  </si>
  <si>
    <t>THEY WON'T STAY DEAD! Much like Doc Films, George Romero's gruesome ghouls have reanimated to plague the living. In this revolutionary film that brought us the modern zombie flick, a group of strangers are marooned in an isolated farmhouse where they must fend for their lives against the undead. Derided by critics at its release, the film has since become a classic, alongside Duane Jones' role as a hero—a rare casting choice for a Black actor at the time.</t>
  </si>
  <si>
    <t>https://tickets.uchicago.edu/Online/seatSelect.asp?createBO::WSmap=1&amp;BOparam::WSmap::loadBestAvailable::performance_ids=05B8EF0A-E74C-4E69-936F-2C6D300A9AFD</t>
  </si>
  <si>
    <t>To Sleep With Anger</t>
  </si>
  <si>
    <t xml:space="preserve">lindsey </t>
  </si>
  <si>
    <t>Charles Burnett</t>
  </si>
  <si>
    <t>Charming drifter Harry (Danny Glover) drops in to visit his old friend Gideon (Paul Butler) at his home in South-Central LA. His genteel manner, however, belies a corrupting influence which brings Gideon's family tensions to a rolling boil. Set to a gospel- and blues-infused soundtrack, _To Sleep With Anger_ is an intimate, evocative family drama, painting its themes of religion, family, and duty with both sensitive realism and a deft comedic hand.</t>
  </si>
  <si>
    <t>https://tickets.uchicago.edu/Online/seatSelect.asp?createBO::WSmap=1&amp;BOparam::WSmap::loadBestAvailable::performance_ids=55AD2F1B-3ED6-45E0-B225-2AAD1C597820</t>
  </si>
  <si>
    <t>Daughter Rite // What You Take For Granted</t>
  </si>
  <si>
    <t>Michelle Citron</t>
  </si>
  <si>
    <t>1978 // 1983</t>
  </si>
  <si>
    <t xml:space="preserve">In her pseudo-documentary _Daughter Rite_, famed Chicago filmmaker Michelle Citron sets the precedent for the documentary genre that some stories become more truthful through narrative retelling. _What You Take For Granted_ combines the real accounts of 40 working women into a fictive narrative about the friendship between two women in traditionally male jobs. A bona fide meta-film, Citron then splices in fictionalized interviews of other working women. </t>
  </si>
  <si>
    <t>53m // 75m</t>
  </si>
  <si>
    <t>With introductory remarks by director Michelle Citron!</t>
  </si>
  <si>
    <t>https://tickets.uchicago.edu/Online/seatSelect.asp?createBO::WSmap=1&amp;BOparam::WSmap::loadBestAvailable::performance_ids=2D9FC525-F170-4497-8907-F976A976F66D</t>
  </si>
  <si>
    <t>Au Hasard Balthazar</t>
  </si>
  <si>
    <t>cameron</t>
  </si>
  <si>
    <t>Robert Bresson</t>
  </si>
  <si>
    <t>Impossible as it is to name one film as Robert Bresson’s masterpiece, a compelling case can be made that the title should go to this monument of empathetic filmmaking. Following the titular donkey as he is passed from owner to owner, Bresson turns an unflinching eye to cruelties both big and small. Of all the wonders in this beautifully unadorned film, perhaps the most impressive is the “performance” of Balthazar—never has such a donkey seemed so human.</t>
  </si>
  <si>
    <t>95m</t>
  </si>
  <si>
    <t>https://tickets.uchicago.edu/Online/seatSelect.asp?createBO::WSmap=1&amp;BOparam::WSmap::loadBestAvailable::performance_ids=0BB68652-4251-475F-B0C9-59BFBAD99FA3</t>
  </si>
  <si>
    <t>The Awful Truth</t>
  </si>
  <si>
    <t>Leo McCarey</t>
  </si>
  <si>
    <t>Suspecting each other of infidelity, Jerry (Cary Grant) and Lucy (Irene Dunne) file for divorce, which takes effect after 90 days. Soon after, each spouse realizes they still love the other, and both begin sabotaging each other’s new romances. Leo McCarey won an Oscar for his direction, and screwball stalwarts Ralph Bellamy and Skippy the Dog round out the cast. Earnest and hilarious, _The Awful Truth_ is a celebration of love in all its messy glory.</t>
  </si>
  <si>
    <t>https://tickets.uchicago.edu/Online/seatSelect.asp?createBO::WSmap=1&amp;BOparam::WSmap::loadBestAvailable::performance_ids=50D2C4EF-012F-4CC9-B1F3-0AB3A2721B57</t>
  </si>
  <si>
    <t>Girls Always Happy</t>
  </si>
  <si>
    <t>Yang Mingming</t>
  </si>
  <si>
    <t>Yang Mingming's _Girls Always Happy_ is a revelation in 21st century Chinese cinema. Blending comedy and drama in equal measure and featuring a toxic familial relationship that rivals the chaos of _Ladybird_ and early Xavier Dolan, simultaneous writer/actor/director Yang Mingming's debut is a criminally underrated glimpse at a particularly fucked up Beijing duo of a mid-twenties daughter living with her mother in a cramped house.</t>
  </si>
  <si>
    <t>116m</t>
  </si>
  <si>
    <t>https://tickets.uchicago.edu/Online/seatSelect.asp?createBO::WSmap=1&amp;BOparam::WSmap::loadBestAvailable::performance_ids=63509644-5A14-4713-A2D6-B743898D53A2</t>
  </si>
  <si>
    <t>The Heroic Trio</t>
  </si>
  <si>
    <t>Cameorn</t>
  </si>
  <si>
    <t>Johnnie To</t>
  </si>
  <si>
    <t>A leather jacket-wearing, shotgun-toting, motorbike-riding Maggie Cheung teams up with fellow legends Anita Mui and Michelle Yeoh in this action-packed romp from underrated auteur Johnnie To. When Hong Kong is threatened by a subterranean villain kidnapping babies for nefarious ends, the trio must set their differences aside, band together to form the titular _Heroic Trio_, and save the city. Superhero movies have never been so gloriously unhinged since.</t>
  </si>
  <si>
    <t>83m</t>
  </si>
  <si>
    <t>https://tickets.uchicago.edu/Online/seatSelect.asp?createBO::WSmap=1&amp;BOparam::WSmap::loadBestAvailable::performance_ids=D906FA0A-9854-4984-A2DF-7E2FF8F6BFCB</t>
  </si>
  <si>
    <t>Caesar Must Die</t>
  </si>
  <si>
    <t>Vittorio Taviani and Paolo Taviani</t>
  </si>
  <si>
    <t>In a high-security Roman prison, inmates prepare to put on a production of "Julius Caesar." With current and former inmates as actors and shot in stark black and white, _Caesar Must Die_ follows the thorny road of the production from audition to performance, shrouding the seam between documentary and fiction. Director Paolo Taviani hoped the film would show that "even a prisoner with a dreadful sentence, even a life sentence, is and remains a human being."</t>
  </si>
  <si>
    <t>https://tickets.uchicago.edu/Online/seatSelect.asp?createBO::WSmap=1&amp;BOparam::WSmap::loadBestAvailable::performance_ids=6759EEE0-BDE7-4815-967A-6127DFA5D3DA</t>
  </si>
  <si>
    <t>Persepolis</t>
  </si>
  <si>
    <t>Marjane Satrapi and Vincent Paronnaud</t>
  </si>
  <si>
    <t>Based on the graphic novel of the same name, _Persepolis_ tells French-Iranian cartoonist Marjane Satrapi's life story growing up in revolutionary Iran. After the Shah is deposed, Marji must navigate her interests in counter-culture, education, and boys in the face of the Islamic fundamentalist government. _Persepolis_ is simultaneously a film about coming-of-age, politics, and womanhood, all told through Satrapi's signature graphic novel style.</t>
  </si>
  <si>
    <t>96m</t>
  </si>
  <si>
    <t>https://tickets.uchicago.edu/Online/seatSelect.asp?createBO::WSmap=1&amp;BOparam::WSmap::loadBestAvailable::performance_ids=C8A24F76-9BBA-4350-A01F-58CFA8BD008B</t>
  </si>
  <si>
    <t>Get Out</t>
  </si>
  <si>
    <t>Jordan Peele</t>
  </si>
  <si>
    <t>We would’ve programmed it a third time if we could. Come see Jordan Peele’s breakout 2017 hit _Get Out_, the official film of Doc 2022 Halloween-eve-eve-eve (listen, scheduling is hard). Scary, cringy, funny, and infinitely quotable, _Get Out_ has quickly become one of the best American films of the millennium. Chris, a Black Brooklyn-based photographer, visits his white girlfriend’s family only to discover that beneath their smiles lurks a dark secret…</t>
  </si>
  <si>
    <t>104m</t>
  </si>
  <si>
    <t>https://tickets.uchicago.edu/Online/seatSelect.asp?createBO::WSmap=1&amp;BOparam::WSmap::loadBestAvailable::performance_ids=FF46670A-3B99-4E77-ABDC-AE3AA6181B8B</t>
  </si>
  <si>
    <t>Apples</t>
  </si>
  <si>
    <t>Ursula</t>
  </si>
  <si>
    <t>Christos Nikou</t>
  </si>
  <si>
    <t>Christos Nikou’s acclaimed debut feature, which he co-wrote, co-produced, and directed prior to COVID-19, takes place amid a different kind of pandemic: all around the world, people are randomly falling prey to amnesia. The therapy prescribed to the victims is to engage in stereotypical ‘life experiences’ and document these on Polaroids. This surreal premise, infused with deadpan humor, belies the meditation on loss that lies at the heart of the film.</t>
  </si>
  <si>
    <t>91m</t>
  </si>
  <si>
    <t>https://tickets.uchicago.edu/Online/seatSelect.asp?createBO::WSmap=1&amp;BOparam::WSmap::loadBestAvailable::performance_ids=E9006AD2-F94F-49C0-B966-449BB201C252</t>
  </si>
  <si>
    <t>Out 1: Spectre</t>
  </si>
  <si>
    <t>This condensed version of Rivette’s 13-hour magnum opus, _Out 1: Noli Me Tangere_, has been hailed as a masterpiece in its own right. Entirely improvised, it tells the story of two outsiders investigating a conspiracy involving avant-garde theater troupes and an Illuminati-like secret society. In the words of critic Jonathan Romney, the film is “about things, people, and communal causes falling apart, arguably a lament for France’s failed utopia of 1968.”</t>
  </si>
  <si>
    <t>264m</t>
  </si>
  <si>
    <t>https://tickets.uchicago.edu/Online/seatSelect.asp?createBO::WSmap=1&amp;BOparam::WSmap::loadBestAvailable::performance_ids=3A4A806F-BDD4-48BC-9A28-310667177248</t>
  </si>
  <si>
    <t>Nosferatu</t>
  </si>
  <si>
    <t>Rockefeller people</t>
  </si>
  <si>
    <t>F. W. Murnau</t>
  </si>
  <si>
    <t xml:space="preserve">Rockefeller Chapel celebrates the 100th anniversary of _Nosferatu_, welcoming back celebrated organist Jay Warren to provide the silent film score. Come experience this cinematic classic, in which mysterious Count Orlok summons Thomas Hutter to his remote Transylvanian castle in the mountains. After Orlok reveals his vampiric nature, Hutter struggles to escape the castle. Join us inside one of UChicago's most iconic spaces to see how the story ends… </t>
  </si>
  <si>
    <t>Free admission for students and pass holders. $10 tickets otherwise.</t>
  </si>
  <si>
    <t>https://tickets.uchicago.edu/Online/default.asp?doWork::WScontent::loadArticle=Load&amp;BOparam::WScontent::loadArticle::article_id=35936887-68BB-4CDC-B9CD-E3EF472304D8</t>
  </si>
  <si>
    <t>What's Up, Doc?</t>
  </si>
  <si>
    <t>Peter Bogdanovich</t>
  </si>
  <si>
    <t>Peter Bogdanovich borrowed the set-up of _Bringing Up Baby_ -- “daffy girl, square professor” -- for this free-spirited comedy. Barbra Streisand runs wild across San Francisco as Judy Maxwell, an eccentric bohemian who takes a shine to musicologist Howard Bannister (Ryan O’Neale). If that’s not enough, throw in four identical bags containing various valuables, Madeline Kahn’s feature film debut, and a car chase to put _Bullitt_ to shame.</t>
  </si>
  <si>
    <t>94m</t>
  </si>
  <si>
    <t>https://tickets.uchicago.edu/Online/seatSelect.asp?createBO::WSmap=1&amp;BOparam::WSmap::loadBestAvailable::performance_ids=D6BD9590-6BF8-40F2-B96C-94B82E6744C1</t>
  </si>
  <si>
    <t>House of Flying Daggers</t>
  </si>
  <si>
    <t>Yimou Zhang</t>
  </si>
  <si>
    <t>Zhang Yimou’s Oscar-nominated follow-up to 2002’s _Hero_ is the spellbinding history of a doomed love-triangle set in the final years of the Tang Dynasty. Steeped in literary romantic tradition, while simultaneously paying homage to the legacy of wuxia filmmaking’s golden age, _House of Flying Daggers_ is a staggeringly gorgeous work of martial arts crafted chaos that only the mind of Zhang Yimou, a true master of the medium, could create.</t>
  </si>
  <si>
    <t>119m</t>
  </si>
  <si>
    <t>https://tickets.uchicago.edu/Online/seatSelect.asp?createBO::WSmap=1&amp;BOparam::WSmap::loadBestAvailable::performance_ids=FD7F390E-AD7B-4E8E-BAF9-40C87B86FFE6</t>
  </si>
  <si>
    <t>Irma Vep</t>
  </si>
  <si>
    <t>Olivier Assayas</t>
  </si>
  <si>
    <t>The first of Maggie Cheung’s two collaborations with filmmaker and erstwhile husband Olivier Assayas, _Irma Vep_ burnished her bonafides as a global art-house icon. Playing a version of herself brought in to star in an increasingly troubled remake of the classic French serial _Les Vampires_, Cheung is the vessel through which Assayas is able to both discuss art’s complex relationship with commerce and depict its ability to nonetheless transcend the noise.</t>
  </si>
  <si>
    <t>99m</t>
  </si>
  <si>
    <t>https://tickets.uchicago.edu/Online/seatSelect.asp?createBO::WSmap=1&amp;BOparam::WSmap::loadBestAvailable::performance_ids=BC21AB65-A12B-43A2-990F-8DB6E5CF1E0E</t>
  </si>
  <si>
    <t>Chimes at Midnight</t>
  </si>
  <si>
    <t>Orson Welles</t>
  </si>
  <si>
    <t>Directed by and starring Orson Welles, _Chimes at Midnight_ pulls liberally from the "Henry IV"s, "Richard II," "Henry V," and "The Merry Wives of Windsor" to spotlight the disreputable knight Sir John Falstaff and his relationship with Prince Hal, the rebellious son of King Henry IV. The film, Welles’ personal favorite, splices the Shakespearean source material to draw a profound, tragic underbelly out of the merry humor of its antihero.</t>
  </si>
  <si>
    <t>115m</t>
  </si>
  <si>
    <t>https://tickets.uchicago.edu/Online/seatSelect.asp?createBO::WSmap=1&amp;BOparam::WSmap::loadBestAvailable::performance_ids=0AACAAA0-BED0-466E-94D1-8DC108D1DC55</t>
  </si>
  <si>
    <t>La casa lobo</t>
  </si>
  <si>
    <t>Joaquín Cociña and Cristóbal León</t>
  </si>
  <si>
    <t>Directed by Cristobal León and Joaquín Cociña, _La casa lobo_ is a horror stop-motion animated film that follows María, who attempts to find refuge after leaving a religious fanatic cult. Eventually, she finds a home inhabited by two pigs, but the longer María stays in the house, the more unsettling it becomes. Though this film uses fairy-tale-like imagery at times, the film is inspired by the real Colonia Dignidad, a post-WWII German cult in Chile.</t>
  </si>
  <si>
    <t>73m</t>
  </si>
  <si>
    <t>https://tickets.uchicago.edu/Online/seatSelect.asp?createBO::WSmap=1&amp;BOparam::WSmap::loadBestAvailable::performance_ids=5A1BF000-4AD0-4BF4-925D-BFF9FA55CE69</t>
  </si>
  <si>
    <t>Dogtooth</t>
  </si>
  <si>
    <t>Yorgos Lanthimos</t>
  </si>
  <si>
    <t>Unequivocally disturbing to the nth degree, _Dogtooth_ is quarantined homeschooling from hell. Three teenagers, a son and two daughters, are raised wholly in a compound, knowing of the outside world only the dangers of man-eating cats and the possible existence of another brother. To quell the son's sexual frustrations, the father hires a woman to come to the home, but this outsider soon threatens to undo the perverted world the kids' parents have created.</t>
  </si>
  <si>
    <t>https://tickets.uchicago.edu/Online/seatSelect.asp?createBO::WSmap=1&amp;BOparam::WSmap::loadBestAvailable::performance_ids=A2213CF9-167B-4988-9F5B-02E18AEDA411</t>
  </si>
  <si>
    <t>Bullet Train</t>
  </si>
  <si>
    <t>David Leitch</t>
  </si>
  <si>
    <t>A good, old-fashioned star vehicle for Brad Pitt and a motley assortment of beloved cinema himbos, _Bullet Train_ crams together yakuza gangs, international hitmen, and a rogue Channing Tatum cameo onto a high-speed imagination of the Tokaido Shinkansen. David Leitch of _John Wick_ fame directs as Pitt’s reformed bagman finds a simple grab-and-go job going horribly off the rails. If anything, this film dares to ask: How much is _too_ much movie?</t>
  </si>
  <si>
    <t>https://tickets.uchicago.edu/Online/seatSelect.asp?createBO::WSmap=1&amp;BOparam::WSmap::loadBestAvailable::performance_ids=C2D05566-F6C9-4002-9740-CD0360A696C8</t>
  </si>
  <si>
    <t>The Gang of Four</t>
  </si>
  <si>
    <t>Four young women are sharing a home and studying at a drama school run by a notoriously demanding grande dame. As they rehearse a play, one of the group mysteriously disappears, an enigmatic stranger arrives on the scene, and the lines between theater and “real life” become increasingly blurred. Gorgeously lensed by the great Caroline Champetier, _Gang of Four_ is an engrossing exploration of Rivette’s classic themes and one of his most thoughtful works.</t>
  </si>
  <si>
    <t>160m</t>
  </si>
  <si>
    <t>https://tickets.uchicago.edu/Online/seatSelect.asp?createBO::WSmap=1&amp;BOparam::WSmap::loadBestAvailable::performance_ids=DC0546AC-82E3-42D3-AFCF-E8B95810FF02</t>
  </si>
  <si>
    <t>Intolerable Cruelty</t>
  </si>
  <si>
    <t>Joel Coen and Ethan Coen</t>
  </si>
  <si>
    <t>The Coen Brothers’ _Intolerable Cruelty_ is one of the purest (and funniest) screwballs of the modern age. Elite divorce attorney Miles Massey (George Clooney) and serial divorcée Marilyn Rexroth (Catherine Zeta-Jones) match wits in this loopy, fast-paced tale of love and deception. With Roger Deakins' elegant cinematography and an endlessly hummable Carter Burwell score, _Intolerable Cruelty_ stands out even amid the Coens’ remarkable filmography.</t>
  </si>
  <si>
    <t>https://tickets.uchicago.edu/Online/seatSelect.asp?createBO::WSmap=1&amp;BOparam::WSmap::loadBestAvailable::performance_ids=8199BF27-FA77-4610-87FE-02FAA1D8E9FF</t>
  </si>
  <si>
    <t>Still Life</t>
  </si>
  <si>
    <t>Jia Zhangke</t>
  </si>
  <si>
    <t>Jia Zhangke’s first film to take home Venice’s Golden Lion is the diptych narrative of two strangers in search of their respective partners set against the background of the destruction of Yangtze River communities brought on by the Three Gorges Dam. Featuring Jia's cousin Han Sanming playing a fictionalized version of himself working as a coal miner in Shanxi, _Still Life_ toes the line between a documentary and a social-realist drama.</t>
  </si>
  <si>
    <t>111m</t>
  </si>
  <si>
    <t>https://tickets.uchicago.edu/Online/seatSelect.asp?createBO::WSmap=1&amp;BOparam::WSmap::loadBestAvailable::performance_ids=0F4DB5FD-BD1A-4E36-8253-8F2D7D48ACEF</t>
  </si>
  <si>
    <t>Comrades: Almost a Love Story</t>
  </si>
  <si>
    <t>Peter Chan</t>
  </si>
  <si>
    <t>Criminally underseen in the West, _Comrades_ is a trenchant and affecting document of Chinese diaspora disguised as a sweet romantic dramedy. Starkly different from her more iconic roles because of how conventional it is, Maggie Cheung here plays a snarky and street-smart city girl opposite Leon Lai’s dopey transplant as they navigate both a changing Hong Kong and their burgeoning feelings for each other, all set to the dulcet tones of Teresa Teng.</t>
  </si>
  <si>
    <t>https://tickets.uchicago.edu/Online/seatSelect.asp?createBO::WSmap=1&amp;BOparam::WSmap::loadBestAvailable::performance_ids=BB35CEE6-58D0-4785-B507-63FBAD3EE971</t>
  </si>
  <si>
    <t>Rosencrantz and Guildenstern Are Dead</t>
  </si>
  <si>
    <t>Hannah</t>
  </si>
  <si>
    <t>Tom Stoppard</t>
  </si>
  <si>
    <t>An absurdist riff on "Hamlet" that focuses on his childhood friends Rosencrantz and Guildenstern, played by Gary Oldman and Tim Roth respectively. In Shakespeare’s version, the two are conniving but ineffectual spies for Hamlet’s uncle Claudius. In this adaptation, they bumble in and out of the action of "Hamlet," mixing up their own names, flipping coins, digressing on the nature of theatre, being generally confused, and, of course, dying.</t>
  </si>
  <si>
    <t>117m</t>
  </si>
  <si>
    <t>https://tickets.uchicago.edu/Online/seatSelect.asp?createBO::WSmap=1&amp;BOparam::WSmap::loadBestAvailable::performance_ids=D0D055CE-67EF-48EF-B8FD-35007A46D368</t>
  </si>
  <si>
    <t>Coraline</t>
  </si>
  <si>
    <t>Henry Selick</t>
  </si>
  <si>
    <t>One of the most-well known stop-motion animation films of all time, _Coraline_ follows the story of young Coraline Jones who moves to a new town with her parents. Neglected by her parents, she struggles to adjust to her new surroundings until she finds an alternate world that, though perfect, is not all it seems. With the help of a stray black cat, Coraline not only needs to find a way home, but to unravel the mysteries of this other world.</t>
  </si>
  <si>
    <t>https://tickets.uchicago.edu/Online/seatSelect.asp?createBO::WSmap=1&amp;BOparam::WSmap::loadBestAvailable::performance_ids=91EB624E-64B5-450B-89FA-29CABA9AA099</t>
  </si>
  <si>
    <t>The Funhouse</t>
  </si>
  <si>
    <t>Tobe Hooper</t>
  </si>
  <si>
    <t>A criminally underrated piece of horror from the master of slashers, Tobe Hooper, _The Funhouse_ is the quintessential 1980s teen slasher flick. When four Iowa teens take a trip to a rundown travelling carnival, they never expected to meet their end at the hands of a grusome serial killer. What begins as a night of pot-smoking, strip-teasing, and general crass '80s humor takes a turn for the worse when the true nature of the funhouse is revealed...</t>
  </si>
  <si>
    <t>https://tickets.uchicago.edu/Online/seatSelect.asp?createBO::WSmap=1&amp;BOparam::WSmap::loadBestAvailable::performance_ids=11F855C0-4CAE-4BB2-83D6-4374D6FD6B08</t>
  </si>
  <si>
    <t>Long Day's Journey into Night</t>
  </si>
  <si>
    <t>Bi Gan</t>
  </si>
  <si>
    <t>Despite the English-language title taking its name from the play by Eugene O’Neill, _Long Day’s Journey Into Night_ is a work wholly its own. A dreamy vision of nocturnal Kaili, Bi Gan’s 2018 feature follows the wayward Luo in search of an elusive former lover. While narratively minimalist, the film’s rich style, which includes a mind-bending unbroken hour-long final shot, is some of the best visual storytelling contemporary Chinese film has to offer.</t>
  </si>
  <si>
    <t>138m</t>
  </si>
  <si>
    <t>NOTE: This screening will be in 3D at the Logan Center Room 201!!!</t>
  </si>
  <si>
    <t xml:space="preserve"> https://tickets.uchicago.edu/Online/seatSelect.asp?createBO::WSmap=1&amp;BOparam::WSmap::loadBestAvailable::performance_ids=DFE9B0DA-E494-41F8-A53A-B9C49BADAD4B</t>
  </si>
  <si>
    <t>La Belle Noiseuse</t>
  </si>
  <si>
    <t>Rivette’s biggest box office hit and the most acclaimed film of his later career was this mesmerizing drama of artistic obsession. It stars an aging painter, his reluctant muse, and their struggle to finish a long-abandoned portrait. Jonathan Rosenbaum wrote, “rarely has Rivette’s use of duration to look at process been as spellbinding as it is here . . . Rivette’s superb sense of rhythm and mise en scene never falters, and the plot has plenty of twists.”</t>
  </si>
  <si>
    <t>238m</t>
  </si>
  <si>
    <t>https://tickets.uchicago.edu/Online/seatSelect.asp?createBO::WSmap=1&amp;BOparam::WSmap::loadBestAvailable::performance_ids=2FD8CC29-340F-461D-AE6C-AA204AE6AAF1</t>
  </si>
  <si>
    <t>The Philadephia Story</t>
  </si>
  <si>
    <t>George Cukor</t>
  </si>
  <si>
    <t>After a string of unsuccessful films labeled her “box office poison,” Katherine Hepburn developed _The Philadelphia Story_ as a comeback vehicle and was vindicated with a critical and commercial hit. Hepburn plays Tracy Lord, a Philadelphia socialite whose upcoming second marriage is drawing national attention. Jimmy Stewart and Cary Grant co-star as a tabloid journalist and Tracy’s first husband, each of whose arrival complicates her wedding plans.</t>
  </si>
  <si>
    <t>112m</t>
  </si>
  <si>
    <t>https://tickets.uchicago.edu/Online/seatSelect.asp?createBO::WSmap=1&amp;BOparam::WSmap::loadBestAvailable::performance_ids=D78E4E2C-671B-42BE-BD85-3E6FF654A3F8</t>
  </si>
  <si>
    <t>Bitter Money</t>
  </si>
  <si>
    <t>Wang Bing</t>
  </si>
  <si>
    <t>Pivoting from the legacy of forced labor in Maoist China, Wang Bing’s gaze now shifts toward present-day Huzhou, to the hundreds of thousands of migrants working 12 hours a day in its textile industry. Unflinching in its portrayal of poverty and the inescapable routines of industrialization, _Bitter Money_ refuses to play into pornographic depictions of suffering. Instead, it is an emphathetic lens into the modern conditions of working-class China.</t>
  </si>
  <si>
    <t>163m</t>
  </si>
  <si>
    <t>https://tickets.uchicago.edu/Online/seatSelect.asp?createBO::WSmap=1&amp;BOparam::WSmap::loadBestAvailable::performance_ids=676E37E3-A533-4A0B-A9E1-8EF888198FAA</t>
  </si>
  <si>
    <t>Hero</t>
  </si>
  <si>
    <t>In one of her last roles before all but retiring from the screen, Maggie Cheung joins a stacked cast of Hong Kong’s most luminous stars—Jet Li, Zhang Ziyi, and frequent co-star Tony Leung—in Zhang Yimou’s balletic, billowing wuxia about the unification of China by Qin Shi Huang. Drenched in rich color and bursting with exquisitely choreographed action sequences, _Hero_ may be the most beautiful piece of nationalist propaganda ever shot.</t>
  </si>
  <si>
    <t>Format switched to digital from DCP.</t>
  </si>
  <si>
    <t>https://tickets.uchicago.edu/Online/seatSelect.asp?createBO::WSmap=1&amp;BOparam::WSmap::loadBestAvailable::performance_ids=6E59C0B4-5EA0-4057-824F-5C4A3DFCD304</t>
  </si>
  <si>
    <t>Strange Illusion</t>
  </si>
  <si>
    <t>Edgar G. Ulmer</t>
  </si>
  <si>
    <t>A noir retelling of "Hamlet" in Southern California, _Strange Illusion_ is assuredly odd -- even for the seasoned cinephile. Expert cinematography brings the extended dream sequences to life, blanketing audiences in the eerie confusion of a black-and-white fever dream. Starring Jimmy Lydon, Sally Eilers, and Warren William (the so-called "King of Pre-Code"), _Strange Illusion_ is yet another distinct classic in auteur director Edgar G. Ulmer's world.</t>
  </si>
  <si>
    <t>87m</t>
  </si>
  <si>
    <t>Preserved by the Library of Congress.</t>
  </si>
  <si>
    <t>https://tickets.uchicago.edu/Online/seatSelect.asp?createBO::WSmap=1&amp;BOparam::WSmap::loadBestAvailable::performance_ids=2DCB2C3D-F6D2-4216-8971-D372317F25C6</t>
  </si>
  <si>
    <t>The Night Is Short, Walk on Girl</t>
  </si>
  <si>
    <t>Masaaki Yuasa</t>
  </si>
  <si>
    <t>With an utterly surrealist style of Japanese animation painting an unforgettable drunken night, _The Night is Short, Walk on Girl_ follows two unnamed students at Kyoto University. While the girl is enjoying a night full of parties, drinking contests, and supernatural beings, the guy is determined to find a successful way to ask her out. But will he be able to as he fights back strange characters, exorbitant drinks, and the common cold?</t>
  </si>
  <si>
    <t>93m</t>
  </si>
  <si>
    <t>https://tickets.uchicago.edu/Online/seatSelect.asp?createBO::WSmap=1&amp;BOparam::WSmap::loadBestAvailable::performance_ids=C386E6A3-43D6-4F03-8133-667FD21AFB57</t>
  </si>
  <si>
    <t>Enter the Void</t>
  </si>
  <si>
    <t>Ian</t>
  </si>
  <si>
    <t>Gaspar Noé</t>
  </si>
  <si>
    <t>_Enter the Void_ is Gaspar Noé's psychedelic afterlife movie from hell—a movie you should keep away from the children, the parents, and the dog. Shot entirely from the point of view of Oscar (Nathaniel Brown), an American drug dealer killed by Tokyo police in a drug bust, the film follows Oscar's soul as it journeys through past, present, and future seeking resurrection. An extreme, exhilarating movie, it's guaranteed to leave beads of sweat on your brow.</t>
  </si>
  <si>
    <t>143m</t>
  </si>
  <si>
    <t>https://tickets.uchicago.edu/Online/seatSelect.asp?createBO::WSmap=1&amp;BOparam::WSmap::loadBestAvailable::performance_ids=EF88A4C0-1C23-4EE0-B5DA-35AC2537A5A0</t>
  </si>
  <si>
    <t>RRR</t>
  </si>
  <si>
    <t>Variance Films people</t>
  </si>
  <si>
    <t>S. S. Rajamouli</t>
  </si>
  <si>
    <t xml:space="preserve">_RRR_ is an exhilarating, action-packed spectacular mythologizing two real-life freedom fighters who helped lead India’s fight for independence from the British Raj: village guardian Komaram Bheem and Alluri Sitarama Raju, an ambitious Imperial officer. Set in the 1920s before their fight for India’s independence began, _RRR_ imagines a fictional meeting between them, set into motion when a young Gond girl is stolen from her village by British soldiers. </t>
  </si>
  <si>
    <t>181m</t>
  </si>
  <si>
    <t>Includes intermission</t>
  </si>
  <si>
    <t>https://tickets.uchicago.edu/Online/seatSelect.asp?createBO::WSmap=1&amp;BOparam::WSmap::loadBestAvailable::performance_ids=5BD37CB6-9E8F-4997-84E2-52B3835F480E</t>
  </si>
  <si>
    <t>Joan the Maid: The Battles</t>
  </si>
  <si>
    <t>Countless films have been about Joan of Arc, but as critic Jonathan Rosenbaum noted, Rivette’s rigorously materialist version is “perhaps the only movie that offers a plausible portrait of what the 15th-century teenager who led the French into battle was actually like." In part one of this epic, young Joan (an extraordinary Sandrine Bonnaire) leaves her childhood home and persuades Charles VII to allow her to lead his troops in the war against the English.</t>
  </si>
  <si>
    <t>https://tickets.uchicago.edu/Online/seatSelect.asp?createBO::WSmap=1&amp;BOparam::WSmap::loadBestAvailable::performance_ids=5AC926DC-9713-4662-B367-CF12BF89A3D3</t>
  </si>
  <si>
    <t>His Girl Friday</t>
  </si>
  <si>
    <t>Possibly _the_ definitive screwball comedy, _His Girl Friday_ stars Cary Grant and Rosalind Russell as newspaper editor Walter Burns and his star reporter Hildy Johnson…who also happen to be ex-spouses. When Hildy decides to remarry and quit the paper, Walter convinces her to cover one last story, even as he tries to win her back. With pitch-perfect performances from everyone involved, this movie is more than a laugh-a-minute—it’s a laugh-a-line.</t>
  </si>
  <si>
    <t>92m</t>
  </si>
  <si>
    <t>https://tickets.uchicago.edu/Online/seatSelect.asp?createBO::WSmap=1&amp;BOparam::WSmap::loadBestAvailable::performance_ids=AC87112A-0AA5-4644-8A0F-E43BCC316BCA</t>
  </si>
  <si>
    <t>Up the Yangtze</t>
  </si>
  <si>
    <t>Yung Chang</t>
  </si>
  <si>
    <t>A quietly angry depiction of rural China’s shift towards a tourism-based consumer economy, _Up the Yangtze_ serves as a stark reminder of North American complicity in the struggle of everyday Chinese citizens. Centered around a riverboat cruise ship catered towards English-speaking tourists, Yung Chang’s 2007 feature debut maintains a melancholic optimism for the lives of two ordinary people coming to terms with their place in a new China.</t>
  </si>
  <si>
    <t>https://tickets.uchicago.edu/Online/seatSelect.asp?createBO::WSmap=1&amp;BOparam::WSmap::loadBestAvailable::performance_ids=A507A5B2-8E11-4785-B107-574C56975784</t>
  </si>
  <si>
    <t>Executioners</t>
  </si>
  <si>
    <t>Ching Siu-tung and Johnnie To</t>
  </si>
  <si>
    <t>As much a dark reprise as it is a sequel to _The Heroic Trio_, _Executioners_ finds our protagonists now navigating a post-apocalyptic city suffering from nuclear fallout and a scarce, dictator-controlled water supply. Zagging towards steampunk where the first film zigged towards Marvel, Johnnie To’s follow-up is a heavier affair that nonetheless features copious amounts of fisticuffs and Maggie Cheung-thrown grenades--how could you not be entertained?</t>
  </si>
  <si>
    <t>https://tickets.uchicago.edu/Online/seatSelect.asp?createBO::WSmap=1&amp;BOparam::WSmap::loadBestAvailable::performance_ids=626874F8-FF58-41A7-80A6-B7391EDD0ED2</t>
  </si>
  <si>
    <t>She's The Man</t>
  </si>
  <si>
    <t>Andy Fickman</t>
  </si>
  <si>
    <t>Frustrated by the sexism of her coaches and peers, soccer player Viola (Amanda Bynes) finds an opportunity to prove them wrong by taking her twin brother's place at a new school. In disguise, Viola joins the boys’ team, develops a crush on the captain, Duke (Channing Tatum in his breakout role), and attracts the affections of Duke’s crush. _She’s the Man_ transposes the delightfully messy love triangle of "Twelfth Night" onto a pitch-perfect teen rom-com.</t>
  </si>
  <si>
    <t>https://tickets.uchicago.edu/Online/seatSelect.asp?createBO::WSmap=1&amp;BOparam::WSmap::loadBestAvailable::performance_ids=6D0B6EB3-6C2C-4AC3-BFAA-90D47077A25D</t>
  </si>
  <si>
    <t>Wolfwalkers</t>
  </si>
  <si>
    <t>Tomm Moore and Ross Stewart</t>
  </si>
  <si>
    <t>Set in Ireland in 1650, _Wolfwalkers_ follows young Robyn Goodfellowe, who has moved to the town of Kilkenny with her dad at the request of the Lord Protector to kill the last remaining wolf pack. Outside the city walls, Robyn discovers the remaining wolves and meets Mebh the Wolfwalker, a girl who has the ability to turn into a wolf at night. While forging new friendships, Robyn has to decide whether to remain a hunter, or to help Mebh’s wolfpack.</t>
  </si>
  <si>
    <t>https://tickets.uchicago.edu/Online/seatSelect.asp?createBO::WSmap=1&amp;BOparam::WSmap::loadBestAvailable::performance_ids=51DD4E18-0860-41E8-A292-EF8EE8E9766D</t>
  </si>
  <si>
    <t>Tetsuo: The Iron Man</t>
  </si>
  <si>
    <t>Shinya Tsukamoto</t>
  </si>
  <si>
    <t>A homoerotic merger of Lynch's _Eraserhead_ and the kaiju genre, director Shinya Tsukamoto's first feature is the epitome of cyberpunk body horror. _Tetsuo: The Iron Man_ follows the "Salaryman" as he is thrust into a carnal, industrial nightmare, slowly turning into a metallic monster after being cursed by the "Metal Fetishist" he accidentally hits with his car. Grimy, grotesque, and grossly phallic, this is the film masochist's cult classic must-see.</t>
  </si>
  <si>
    <t>67m</t>
  </si>
  <si>
    <t>https://tickets.uchicago.edu/Online/seatSelect.asp?createBO::WSmap=1&amp;BOparam::WSmap::loadBestAvailable::performance_ids=4A4BA023-A9C9-48DD-87A5-445D9799A643</t>
  </si>
  <si>
    <t>Autoerótica</t>
  </si>
  <si>
    <t>Andrea Hoyos</t>
  </si>
  <si>
    <t>Join us at Doc for the US premiere of _Autoerótica_! _Autoerótica_ tells the story of Bruna, a teenage girl exploring her sexuality in modern-day Peru, and weaves the cringiest, true-to-life details of adolescence with quietly angry, biting social commentary. A tale of female friendship and the struggle for reproductive justice, Andrea Hoyos' directorial debut is a fiery work that marks the beginning of a new voice in contemporary Latin American cinema.</t>
  </si>
  <si>
    <t>U.S. premiere!</t>
  </si>
  <si>
    <t>https://tickets.uchicago.edu/Online/seatSelect.asp?createBO::WSmap=1&amp;BOparam::WSmap::loadBestAvailable::performance_ids=058A6043-62F2-4893-A0F5-AA4C5039BC0A</t>
  </si>
  <si>
    <t>Joan the Maid: The Prisons</t>
  </si>
  <si>
    <t>Part two of Rivette’s epic chronicles Joan’s imprisonment and interrogation by the British, but notably omits her trial, which features prominently in other cinematic accounts of her life. As in part one, Rivette’s focus on quotidian details and the spaces between the great events of Joan's life humanizes her in ways that are profoundly moving. Rivette’s long takes and the beauty and austerity of his images illuminate the saint’s inner and outer lives.</t>
  </si>
  <si>
    <t>177m</t>
  </si>
  <si>
    <t>https://tickets.uchicago.edu/Online/seatSelect.asp?createBO::WSmap=1&amp;BOparam::WSmap::loadBestAvailable::performance_ids=37F01F9F-16C3-4DD3-8E9E-B8DA1A042611</t>
  </si>
  <si>
    <t>series title</t>
  </si>
  <si>
    <t>words</t>
  </si>
  <si>
    <t>programmer</t>
  </si>
  <si>
    <t>essay</t>
  </si>
  <si>
    <t>notes</t>
  </si>
  <si>
    <t>Example 1: Cameron's Epic Series</t>
  </si>
  <si>
    <t>Lindsey</t>
  </si>
  <si>
    <t>This is an insanely short series essay because I'm doing it as an example. I'm going to emphasize how _epic_ this series is by italicizing 'epic' in the previous clause. But wait -- I didn't actually italicize it here in this cell, I put underscores on either side! That's a neat trick to show the word or phrase enclosed by the underscores is italicized without messing with the font. It makes the web and design chair's lives much easier to see those markings and change the enclosed word or phrase to italics instead of memorizing the location of every italicized word or phrase whenever they do ctrl+shift+v.</t>
  </si>
  <si>
    <t>Co-sponsored by Lindsey Qian.</t>
  </si>
  <si>
    <t>Wonderfully Loathsome: Screwball Romance Through the Ages</t>
  </si>
  <si>
    <t>Liam Flanigan</t>
  </si>
  <si>
    <t xml:space="preserve">Does it get any better than a screwball comedy? One of Classic Hollywood’s foundational genres, these whip-smart movies are typically marked by mile-a-minute dialogue, class conflict, and—as this series will highlight—powerful romances. Although screwball partnerships are often distinguished by verbal sparring and clever comebacks, these films are all ultimately celebrations of love. Characters suffer through divorces, broken engagements, and endless bickering, but they also wind up with their destined partner. What’s wrong with believing in love?
But enough about romance; these are comedies, after all, and ones that are meant to be seen in a theater. There is a particular magic to laughing your head off with strangers in a dark room, and such an experience has been all too rare the last few years. Whatever your comedic preferences, from the unmitigated zaniness of _Bringing Up Baby_ to the wry urbanity of _Ninotchka_, there is sure to be a film for you in this lineup.
“Wonderfully Loathsome” is also, implicitly, a tribute to the luminous stars and extraordinary directors who have contributed their talents to the genre. Some featured artists are repeat masters of the form (Howard Hawks, Cary Grant, Katherine Hepburn), while others have made their mark with only one or two screwballs to their credit (Barbra Streisand, the Coen Brothers, Greta Garbo). We hope you enjoy all of their work.
</t>
  </si>
  <si>
    <t>After the 5th: China and the 21st Century</t>
  </si>
  <si>
    <t>Addison Wood</t>
  </si>
  <si>
    <t>This series was destined to fail from the beginning; a task as Herculean as surveying the cinema of China in the 21st century is, frankly, insurmountable. With “After the 5th,” I wanted to lean into this inevitability, to find a way of demonstrating the idiosyncrasies of contemporary Chinese filmmaking rather than reaching for a broad-stroke overview.
Each film in my series holds unique ground within the modern landscape of Chinese culture. Films like _Black Coal, Thin Ice_, _Still Life_, and _Long Day’s Journey Into Night_ represent the continuity of arthouse practices of the fifth generation filmmakers, whereas _Wolf Warrior 2_ and _House of Flying Daggers_ demonstrate the viability of mass-marketed commercial filmmaking. While the epic has largely been relegated to superhero franchises and a handful of ultra-popular Netflix-funded directors in the US, China has continued to produce massive works of propaganda and historical epics at an astounding rate. And yet 21st century Chinese film skews our understanding of more “Western” genres such as the indie coming-of-age dramedy (_Girls Always Happy_) and modern, social documentary (_Bitter Money_). But Chinese entertainment does not exist in a vacuum; with _Up the Yangtze_ and especially _Dead Pigs_, we get a glimpse into the way North American and Chinese filmmaking cultures have only just begun to interact with one another.</t>
  </si>
  <si>
    <t>Center Stage: The Films of Maggie Cheung</t>
  </si>
  <si>
    <t>Deany Cheng</t>
  </si>
  <si>
    <t xml:space="preserve">_“For me, acting is life.” – Maggie Cheung_
A case could be made that Maggie Cheung is the most important film actor of the last forty years, as well as our last truly global superstar. A polyglot whose prolific twenty-year filmography spans three continents, Cheung heralded a modern, cross-cultural celebrity that bridged the institutional art-house of the West with emergent cinema from Hong Kong and China. Cheung’s films often touched on themes of diaspora and Chinese identity in eras in which both were very much in flux, and through the lens of her work, we glimpse the promise and anxiety of a world about to transition to a new millennium.
By virtue of her collaborations with other greats of 90s Hong Kong cinema, both in front of and behind the camera, Cheung’s œuvre also functions as a capsule of that rich scene. This series alone features films directed by Jackie Chan, Stanley Kwan, and Johnnie To; and her co-stars run the gamut from global icons like Michelle Yeoh and Tony Leung Chiu-wai to performers
like Anita Mui and Brigitte Lin—legends in their own right who never quite crossed over to the West. Cheung’s filmography, then, is also the perfect entry point to an eclectic and rewarding cinematic tradition.
</t>
  </si>
  <si>
    <t>Shakespeare Remixed</t>
  </si>
  <si>
    <t>Michelle Chow</t>
  </si>
  <si>
    <t xml:space="preserve">Come back to school with this off-kilter selection of Shakespearean adaptations–broadly defined. Here you’ll find a host of different genres, from teen rom-coms like _10 Things I Hate About You_ and _She’s the Man_ and old-school sci-fi like _Forbidden Planet_, an influential 50s space opera which draws inspiration from “The Tempest,” to big-budget epics like Akira Kurosawa’s stunning _Ran_ and moody art-house numbers like _My Own Private Idaho_. In these adaptations, minor characters sharpen under the spotlight, and new settings raise different problems and questions.
Some films in this eclectic mix quote the source material verbatim; others are hardly recognizable compared to the supposed original. What does it mean to create by drastically adapting, especially given how deeply canonical Shakespeare is? The vast network of adaptations that Shakespeare supports, and is supported by, trouble concepts like originality, theatricality, and ‘high’ and ‘low’ culture. As each film sculpts out its relationship to the original and to the milieu of other adaptations, they crystallize a more rich sense of themselves–of their own portrayals of power, longing, curiosity, betrayal, infatuation, despair, comedy and tragedy,
silliness and petty jealousy and ennui. As many reimaginings as there are, they leave room for even more, and even weirder ones, to follow.
</t>
  </si>
  <si>
    <t>Myths, Legends, and Folk Tales: A Brief History of Animation</t>
  </si>
  <si>
    <t>Solana Adedokun</t>
  </si>
  <si>
    <t>Emerging in the late 19th and early 20th century, live-action and animated films share an intertwined history of development and growth that have transformed the world’s entertainment industry forever. Despite animation’s groundbreaking power, it is often underappreciated and relegated as a medium solely for children’s entertainment. This series exists not only to break that harsh stigma, but to cultivate the audience’s appreciation and interest in this challenging, unforgiving, yet utterly rewarding medium.
Each fantasy-adventure film that will be shown epitomizes the very best of animation in its respective time period, demonstrating not only the strength of animation as a serious storytelling method, but also as an artform unto itself. Whether it's the method of animation the filmmakers choose when bringing a story to life, or the way each technique lends a kind of character to the film that live-action cannot, audience members are sure to find something special in each movie.</t>
  </si>
  <si>
    <t>Programmers' Picks</t>
  </si>
  <si>
    <t>Addison Wood, Ian Resnick, and Hannah Halpern</t>
  </si>
  <si>
    <t xml:space="preserve">You walk through the dreary streets of Hyde Park, pursued by a winter quickly approaching. The mist coats your face with an inescapable dampness, and you wonder to yourself where refuge might lie. Suddenly, a great light slices open the near impenetrable haze, and Ida Noyes Hall stands erect before you.
The doors lurch and creak as you pry them open. The hinges feel as though they might rip from the wall. You have escaped for now. Exhaustion having overtaken you, there is no point in resisting: your quarter pass is emerging from your wallet.
But what’s this? It’s Friday. Oh God, anything but Friday! You cannot possibly bear the chilling terror of the programmers’ picks. Ghoulish tales of vampirism, stalkers, a sunken place, cannibalism, and incestuous Greek families (we admit that last one isn’t really that scary but look programming a series can be hard and maybe that’s like a thing for some of y’all).
You’re trapped in the confines of the Max Palevsky Cinema. Never before have you seen such horrific sights on celluloid! But there is no escape. You are doomed for the next nine weeks to bear witness to the deepest horrors ever put to film…
</t>
  </si>
  <si>
    <t>Top Doc: Maverdock - New Releases</t>
  </si>
  <si>
    <t>Jacques Rivette, New Wave Master</t>
  </si>
  <si>
    <t>Kathleen Geier</t>
  </si>
  <si>
    <t xml:space="preserve">Jacques Rivette was one of the greatest directors of his time, an acknowledged inspiration for such contemporary cinematic visionaries as David Lynch and Claire Denis. If his work remains less well known than that of his peers, that is largely because he was, as Martin Scorsese noted, “the most experimental of the French New Wave directors.” His films are distinguished by their tendency to explode cinematic conventions and upend traditional narratives. He strongly emphasized the collective nature of filmmaking and his own methods were heavily collaborative. Many of his films were improvised or co-scripted by the actors.
Frequently, his most important collaborators were women. That’s not surprising, because of all the French New Wave directors, it is Rivette who, along with Agnès Varda, is the most deeply interested in women. His films are notable for their strong female characters and their exploration of feminist themes. During our own era of ferocious antifeminist backlash, a film like his scathing masterpiece _The Nun_ seems timelier than ever.
There are other reasons why Rivette seems necessary right now. In an era when political paranoia is at a fever pitch, his haunting films, with their conspiracy-obsessed protagonists, feel especially resonant. At a time when Hollywood products are more formulaic than ever, his radical experimentation is all the more thrilling. Finally, his films are greatly benefitted by being seen on the big screen, in the immersive environment of a theater. His films are demanding but also richly rewarding. Rivette is the rare filmmaker who can make you see not just cinema, but the world, in an entirely new way.
</t>
  </si>
  <si>
    <t>With sponsorship from the France Chicago Center.</t>
  </si>
  <si>
    <t>Doc90: Celebrating 90 Years of Doc</t>
  </si>
  <si>
    <t>Lindsey Qian and Cameron Poe</t>
  </si>
  <si>
    <t xml:space="preserve">It comes as a shock to no one that Doc Films is older than 85 countries; we have all the hallmarks of an aged nation, like a murky origin story, a hoarded heap of ill-gotten relics, and many rocky (though thankfully nonviolent) transitions of power. It’s hard to sum up 90 years of history in just a few paragraphs, but even if we wanted to, what we know about Doc is more tall tale than recorded fact. Instead, what we can give you is a look into the Booth, into the Board, and into the Doc archives—into the story, be it real or apocryphal, behind the screen in the Max P. Cinema. 
When Doc began in 1932 (or 1941, or 1933, depending on whom you ask), it was comprised of a bunch of students interested in the “neglected application of the cinema arts [...] known as the Documentary Film.” But, after realizing that profit also matters somewhat, programming gradually expanded to include popular films, fiction, and narrative. Along the way, we clashed with—and sometimes absorbed—other film groups on campus, such as Law School Films and Contemporary European Films. In the ‘60s, Doc strode to the forefront of the American auteur era, inviting directors as varied as Hitchcock and Brakhage to the theater, and even got into a minor squabble with Roger Ebert about our status as the oldest film society in Illinois (yes, we won—we’re the oldest in the country). A calendar from the ‘70s proudly proclaims, “Still only $6!” as advertisement for a quarter pass, and in these years Doc spawned a variety of film critique magazines, including Voyeur and Focus!. In the ‘80s, Doc moved to its current home in the Max Palevsky Cinema, and in the new millennium we’ve held steady as staunch appreciators of celluloid in a digital era. 
These are some of the more well-recorded things that we know about Doc. Conversely, the bits in between are the parts of Doc memory which refuse to be captured in words, and instead live on as legends passed from person to person. Whether accosted at an RSO fair, pulled in by a scheming friend, indoctrinated after a screening, or coaxed into the projection booth not by promises of money or fame but by the allure of a rare celluloid print, the volunteers who stumble into Doc become the unwitting guardians of its history. In fragments, we receive bits and pieces—some common knowledge, like the names, Wanda and Evelyn, of the twin 35mm projectors that have faithfully served Doc for decades, and some lesser known, like the fact that the projectors came to us from an orphanage from the 1950s. In our opinion, it’s the puzzle of our history that makes Doc so interesting. How did a bunch of college students start a movie theater? How did a bunch of college students _keep_ a movie theater? Our guess is that it’s been a combination of miracles and hard work. On our 90th anniversary, we’re here to celebrate whatever it is that happened, and to hopefully kick off another 90 years of Doc. 
We think that many of the films chosen for this special occasion speak for themselves, but here are a few that deserve an extra note. Late on Friday evening, our 9:30pm slot is a screening of the drag classic _The Queen_ (1968), preceded by _Lives: Visible_, renowned Chicago filmmaker Michelle Citron’s visual essay of ‘50s and ‘60s lesbian life. But there’s a catch: you can get in for free if you’re in drag, a ‘90s Doc tradition that we’re excited to revive.
Saturday night will be crowned by a magnum opus of the Japanese New Wave: _Funeral Parade of Roses_. A favorite of many current members of Doc, this arthouse retelling of a Greek tragedy set in ‘60s Tokyo will be preceded by a talk with Paul Alivisatos, current University of Chicago president and former Doc president. President Alivisatos will recount his own days in Doc and speak on what Doc means to the university before this screening.
On Sunday, we’ll celebrate our commitment to celluloid projection with two more Citron films, _Daughter Rite_ and _What You Take For Granted_, this time on 16mm reels supplied by the Academy. Our capstone for the weekend is a 35mm print of _Au Hasard Balthazar_, a throwback to when Doc presented the Chicago premiere of Robert Bresson’s acclaimed film.
We hope you can join us this weekend for some amazing films, and to participate in a little bit of Doc history yourself! 
</t>
  </si>
  <si>
    <t>Special Events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</si>
</sst>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h:mm am/pm"/>
    <numFmt numFmtId="166" formatCode="m/d"/>
    <numFmt numFmtId="167" formatCode="m/d/yyyy"/>
  </numFmts>
  <fonts count="15">
    <font>
      <sz val="10.0"/>
      <color rgb="FF000000"/>
      <name val="Arial"/>
    </font>
    <font>
      <sz val="10.0"/>
      <name val="Arial"/>
    </font>
    <font>
      <color rgb="FF000000"/>
      <name val="Arial"/>
    </font>
    <font>
      <i/>
      <sz val="10.0"/>
      <name val="Arial"/>
    </font>
    <font>
      <name val="Arial"/>
    </font>
    <font>
      <color rgb="FF000000"/>
    </font>
    <font>
      <sz val="10.0"/>
      <color rgb="FF121212"/>
      <name val="Arial"/>
    </font>
    <font>
      <u/>
      <sz val="10.0"/>
      <color rgb="FF0000FF"/>
      <name val="Arial"/>
    </font>
    <font>
      <b/>
      <sz val="10.0"/>
      <name val="Arial"/>
    </font>
    <font>
      <i/>
      <u/>
      <sz val="10.0"/>
      <color rgb="FF0000FF"/>
      <name val="Arial"/>
    </font>
    <font>
      <b/>
      <u/>
      <sz val="10.0"/>
      <color rgb="FF0000FF"/>
      <name val="Arial"/>
    </font>
    <font/>
    <font>
      <u/>
      <sz val="10.0"/>
      <color rgb="FF0000FF"/>
      <name val="Arial"/>
    </font>
    <font>
      <color rgb="FF121212"/>
      <name val="Arial"/>
    </font>
    <font>
      <u/>
      <sz val="10.0"/>
      <color rgb="FF0000FF"/>
      <name val="Arial"/>
    </font>
  </fonts>
  <fills count="9">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FFFF00"/>
        <bgColor rgb="FFFFFF00"/>
      </patternFill>
    </fill>
    <fill>
      <patternFill patternType="solid">
        <fgColor rgb="FFB6D7A8"/>
        <bgColor rgb="FFB6D7A8"/>
      </patternFill>
    </fill>
    <fill>
      <patternFill patternType="solid">
        <fgColor rgb="FFEA9999"/>
        <bgColor rgb="FFEA9999"/>
      </patternFill>
    </fill>
    <fill>
      <patternFill patternType="solid">
        <fgColor rgb="FFFFF2CC"/>
        <bgColor rgb="FFFFF2CC"/>
      </patternFill>
    </fill>
    <fill>
      <patternFill patternType="solid">
        <fgColor rgb="FFE06666"/>
        <bgColor rgb="FFE06666"/>
      </patternFill>
    </fill>
  </fills>
  <borders count="1">
    <border/>
  </borders>
  <cellStyleXfs count="1">
    <xf borderId="0" fillId="0" fontId="0" numFmtId="0" applyAlignment="1" applyFont="1"/>
  </cellStyleXfs>
  <cellXfs count="91">
    <xf borderId="0" fillId="0" fontId="0" numFmtId="0" xfId="0" applyAlignment="1" applyFont="1">
      <alignment readingOrder="0" shrinkToFit="0" vertical="bottom"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164" xfId="0" applyAlignment="1" applyFont="1" applyNumberFormat="1">
      <alignment readingOrder="0" shrinkToFit="0" vertical="center" wrapText="1"/>
    </xf>
    <xf borderId="0" fillId="2" fontId="1" numFmtId="0" xfId="0" applyAlignment="1" applyFill="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wrapText="1"/>
    </xf>
    <xf borderId="0" fillId="2" fontId="1" numFmtId="0" xfId="0" applyAlignment="1" applyFont="1">
      <alignment readingOrder="0" shrinkToFit="0" vertical="bottom" wrapText="1"/>
    </xf>
    <xf borderId="0" fillId="2" fontId="2" numFmtId="0" xfId="0" applyAlignment="1" applyFont="1">
      <alignment horizontal="left" readingOrder="0" shrinkToFit="0" wrapText="1"/>
    </xf>
    <xf borderId="0" fillId="2" fontId="1" numFmtId="0" xfId="0" applyAlignment="1" applyFont="1">
      <alignment horizontal="right" readingOrder="0" shrinkToFit="0" vertical="bottom" wrapText="1"/>
    </xf>
    <xf borderId="0" fillId="2" fontId="0" numFmtId="0" xfId="0" applyAlignment="1" applyFont="1">
      <alignment readingOrder="0" shrinkToFit="0" wrapText="1"/>
    </xf>
    <xf borderId="0" fillId="2" fontId="1" numFmtId="14" xfId="0" applyAlignment="1" applyFont="1" applyNumberFormat="1">
      <alignment horizontal="left" shrinkToFit="0" vertical="bottom" wrapText="1"/>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3"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horizontal="right" shrinkToFit="0" vertical="bottom" wrapText="1"/>
    </xf>
    <xf borderId="0" fillId="2" fontId="1" numFmtId="0" xfId="0" applyAlignment="1" applyFont="1">
      <alignment shrinkToFit="0" wrapText="1"/>
    </xf>
    <xf borderId="0" fillId="3" fontId="4" numFmtId="0" xfId="0" applyAlignment="1" applyFill="1" applyFont="1">
      <alignment readingOrder="0" shrinkToFit="0" vertical="bottom" wrapText="1"/>
    </xf>
    <xf borderId="0" fillId="3" fontId="1" numFmtId="0" xfId="0" applyAlignment="1" applyFont="1">
      <alignment readingOrder="0" shrinkToFit="0" wrapText="1"/>
    </xf>
    <xf borderId="0" fillId="3" fontId="1" numFmtId="0" xfId="0" applyAlignment="1" applyFont="1">
      <alignment readingOrder="0" shrinkToFit="0" vertical="bottom" wrapText="1"/>
    </xf>
    <xf borderId="0" fillId="3" fontId="5" numFmtId="0" xfId="0" applyAlignment="1" applyFont="1">
      <alignment readingOrder="0" shrinkToFit="0" wrapText="1"/>
    </xf>
    <xf borderId="0" fillId="3" fontId="1" numFmtId="0" xfId="0" applyAlignment="1" applyFont="1">
      <alignment horizontal="right" readingOrder="0" shrinkToFit="0" vertical="bottom" wrapText="1"/>
    </xf>
    <xf borderId="0" fillId="3" fontId="6" numFmtId="0" xfId="0" applyAlignment="1" applyFont="1">
      <alignment readingOrder="0" shrinkToFit="0" wrapText="1"/>
    </xf>
    <xf borderId="0" fillId="3" fontId="0" numFmtId="0" xfId="0" applyAlignment="1" applyFont="1">
      <alignment horizontal="right" readingOrder="0" shrinkToFit="0" wrapText="1"/>
    </xf>
    <xf borderId="0" fillId="3" fontId="4" numFmtId="166" xfId="0" applyAlignment="1" applyFont="1" applyNumberFormat="1">
      <alignment horizontal="left" shrinkToFit="0" vertical="bottom" wrapText="1"/>
    </xf>
    <xf borderId="0" fillId="3" fontId="1" numFmtId="165" xfId="0" applyAlignment="1" applyFont="1" applyNumberFormat="1">
      <alignment readingOrder="0" shrinkToFit="0" wrapText="1"/>
    </xf>
    <xf borderId="0" fillId="3" fontId="1" numFmtId="166" xfId="0" applyAlignment="1" applyFont="1" applyNumberFormat="1">
      <alignment horizontal="right" readingOrder="0" shrinkToFit="0" wrapText="1"/>
    </xf>
    <xf borderId="0" fillId="3" fontId="1" numFmtId="165" xfId="0" applyAlignment="1" applyFont="1" applyNumberFormat="1">
      <alignment horizontal="right" readingOrder="0" shrinkToFit="0" wrapText="1"/>
    </xf>
    <xf borderId="0" fillId="3" fontId="1" numFmtId="164" xfId="0" applyAlignment="1" applyFont="1" applyNumberFormat="1">
      <alignment shrinkToFit="0" wrapText="1"/>
    </xf>
    <xf borderId="0" fillId="0" fontId="1" numFmtId="164" xfId="0" applyAlignment="1" applyFont="1" applyNumberFormat="1">
      <alignment shrinkToFit="0" wrapText="1"/>
    </xf>
    <xf borderId="0" fillId="0" fontId="1" numFmtId="0" xfId="0" applyAlignment="1" applyFont="1">
      <alignment readingOrder="0" shrinkToFit="0" wrapText="1"/>
    </xf>
    <xf borderId="0" fillId="3" fontId="4" numFmtId="0" xfId="0" applyAlignment="1" applyFont="1">
      <alignment readingOrder="0" shrinkToFit="0" vertical="bottom" wrapText="1"/>
    </xf>
    <xf borderId="0" fillId="3" fontId="1" numFmtId="0" xfId="0" applyAlignment="1" applyFont="1">
      <alignment readingOrder="0" shrinkToFit="0" wrapText="1"/>
    </xf>
    <xf borderId="0" fillId="3" fontId="0" numFmtId="0" xfId="0" applyAlignment="1" applyFont="1">
      <alignment readingOrder="0" shrinkToFit="0" vertical="bottom" wrapText="1"/>
    </xf>
    <xf borderId="0" fillId="3" fontId="0" numFmtId="0" xfId="0" applyAlignment="1" applyFont="1">
      <alignment readingOrder="0" shrinkToFit="0" wrapText="1"/>
    </xf>
    <xf borderId="0" fillId="0" fontId="0" numFmtId="0" xfId="0" applyAlignment="1" applyFont="1">
      <alignment readingOrder="0" shrinkToFit="0" wrapText="1"/>
    </xf>
    <xf borderId="0" fillId="3" fontId="0" numFmtId="165" xfId="0" applyAlignment="1" applyFont="1" applyNumberFormat="1">
      <alignment horizontal="left" readingOrder="0" shrinkToFit="0" wrapText="1"/>
    </xf>
    <xf borderId="0" fillId="0" fontId="1" numFmtId="0" xfId="0" applyAlignment="1" applyFont="1">
      <alignment shrinkToFit="0" wrapText="1"/>
    </xf>
    <xf borderId="0" fillId="0" fontId="7" numFmtId="0" xfId="0" applyAlignment="1" applyFont="1">
      <alignment readingOrder="0" shrinkToFit="0" wrapText="1"/>
    </xf>
    <xf borderId="0" fillId="3" fontId="1" numFmtId="167" xfId="0" applyAlignment="1" applyFont="1" applyNumberFormat="1">
      <alignment readingOrder="0" shrinkToFit="0" wrapText="1"/>
    </xf>
    <xf borderId="0" fillId="0" fontId="1" numFmtId="165" xfId="0" applyAlignment="1" applyFont="1" applyNumberFormat="1">
      <alignment horizontal="left" readingOrder="0" shrinkToFit="0" vertical="bottom" wrapText="1"/>
    </xf>
    <xf borderId="0" fillId="0" fontId="5" numFmtId="0" xfId="0" applyAlignment="1" applyFont="1">
      <alignment readingOrder="0" shrinkToFit="0" wrapText="1"/>
    </xf>
    <xf borderId="0" fillId="0" fontId="1" numFmtId="0" xfId="0" applyAlignment="1" applyFont="1">
      <alignment readingOrder="0" shrinkToFit="0" wrapText="1"/>
    </xf>
    <xf borderId="0" fillId="0" fontId="8" numFmtId="0" xfId="0" applyAlignment="1" applyFont="1">
      <alignment readingOrder="0" shrinkToFit="0" wrapText="1"/>
    </xf>
    <xf borderId="0" fillId="0" fontId="2" numFmtId="0" xfId="0" applyAlignment="1" applyFont="1">
      <alignment readingOrder="0" shrinkToFit="0" wrapText="1"/>
    </xf>
    <xf borderId="0" fillId="3" fontId="4" numFmtId="0" xfId="0" applyAlignment="1" applyFont="1">
      <alignment readingOrder="0" shrinkToFit="0" vertical="bottom" wrapText="1"/>
    </xf>
    <xf borderId="0" fillId="3" fontId="4" numFmtId="0" xfId="0" applyAlignment="1" applyFont="1">
      <alignment readingOrder="0" shrinkToFit="0" vertical="bottom" wrapText="1"/>
    </xf>
    <xf borderId="0" fillId="3" fontId="2" numFmtId="0" xfId="0" applyAlignment="1" applyFont="1">
      <alignment readingOrder="0" shrinkToFit="0" vertical="bottom" wrapText="1"/>
    </xf>
    <xf borderId="0" fillId="3" fontId="4" numFmtId="0" xfId="0" applyAlignment="1" applyFont="1">
      <alignment horizontal="right" readingOrder="0" shrinkToFit="0" vertical="bottom" wrapText="1"/>
    </xf>
    <xf borderId="0" fillId="3" fontId="4" numFmtId="0" xfId="0" applyAlignment="1" applyFont="1">
      <alignment horizontal="left" readingOrder="0" shrinkToFit="0" vertical="bottom" wrapText="1"/>
    </xf>
    <xf borderId="0" fillId="3" fontId="1" numFmtId="165" xfId="0" applyAlignment="1" applyFont="1" applyNumberFormat="1">
      <alignment readingOrder="0" shrinkToFit="0" wrapText="1"/>
    </xf>
    <xf borderId="0" fillId="3" fontId="1" numFmtId="164" xfId="0" applyAlignment="1" applyFont="1" applyNumberFormat="1">
      <alignment horizontal="left" shrinkToFit="0" wrapText="1"/>
    </xf>
    <xf borderId="0" fillId="3" fontId="1" numFmtId="0" xfId="0" applyAlignment="1" applyFont="1">
      <alignment horizontal="left" readingOrder="0" shrinkToFit="0" vertical="bottom" wrapText="1"/>
    </xf>
    <xf borderId="0" fillId="0" fontId="3" numFmtId="0" xfId="0" applyAlignment="1" applyFont="1">
      <alignment readingOrder="0" shrinkToFit="0" wrapText="1"/>
    </xf>
    <xf borderId="0" fillId="0" fontId="9" numFmtId="0" xfId="0" applyAlignment="1" applyFont="1">
      <alignment readingOrder="0" shrinkToFit="0" wrapText="1"/>
    </xf>
    <xf borderId="0" fillId="0" fontId="1" numFmtId="0" xfId="0" applyAlignment="1" applyFont="1">
      <alignment readingOrder="0" shrinkToFit="0" wrapText="1"/>
    </xf>
    <xf borderId="0" fillId="3" fontId="1" numFmtId="166" xfId="0" applyAlignment="1" applyFont="1" applyNumberFormat="1">
      <alignment horizontal="right" readingOrder="0" shrinkToFit="0" wrapText="1"/>
    </xf>
    <xf borderId="0" fillId="0" fontId="1" numFmtId="165" xfId="0" applyAlignment="1" applyFont="1" applyNumberFormat="1">
      <alignment readingOrder="0" shrinkToFit="0" wrapText="1"/>
    </xf>
    <xf borderId="0" fillId="0" fontId="1" numFmtId="14" xfId="0" applyAlignment="1" applyFont="1" applyNumberFormat="1">
      <alignment readingOrder="0" shrinkToFit="0" wrapText="1"/>
    </xf>
    <xf borderId="0" fillId="0" fontId="10" numFmtId="0" xfId="0" applyAlignment="1" applyFont="1">
      <alignment readingOrder="0" shrinkToFit="0" wrapText="1"/>
    </xf>
    <xf borderId="0" fillId="3" fontId="2" numFmtId="0" xfId="0" applyAlignment="1" applyFont="1">
      <alignment horizontal="left" readingOrder="0" shrinkToFit="0" wrapText="1"/>
    </xf>
    <xf borderId="0" fillId="4" fontId="1" numFmtId="165" xfId="0" applyAlignment="1" applyFill="1" applyFont="1" applyNumberFormat="1">
      <alignment readingOrder="0" shrinkToFit="0" wrapText="1"/>
    </xf>
    <xf borderId="0" fillId="3" fontId="1" numFmtId="166" xfId="0" applyAlignment="1" applyFont="1" applyNumberFormat="1">
      <alignment horizontal="right" readingOrder="0" shrinkToFit="0" vertical="bottom" wrapText="1"/>
    </xf>
    <xf borderId="0" fillId="0" fontId="11" numFmtId="0" xfId="0" applyAlignment="1" applyFont="1">
      <alignment readingOrder="0" shrinkToFit="0" wrapText="1"/>
    </xf>
    <xf borderId="0" fillId="0" fontId="11" numFmtId="0" xfId="0" applyAlignment="1" applyFont="1">
      <alignment shrinkToFit="0" wrapText="1"/>
    </xf>
    <xf borderId="0" fillId="0" fontId="12" numFmtId="0" xfId="0" applyAlignment="1" applyFont="1">
      <alignment readingOrder="0" shrinkToFit="0" wrapText="1"/>
    </xf>
    <xf borderId="0" fillId="0" fontId="1" numFmtId="0" xfId="0" applyAlignment="1" applyFont="1">
      <alignment readingOrder="0" shrinkToFit="0" wrapText="1"/>
    </xf>
    <xf borderId="0" fillId="3" fontId="4" numFmtId="0" xfId="0" applyAlignment="1" applyFont="1">
      <alignment shrinkToFit="0" vertical="bottom" wrapText="1"/>
    </xf>
    <xf borderId="0" fillId="5" fontId="4" numFmtId="0" xfId="0" applyAlignment="1" applyFill="1" applyFont="1">
      <alignment horizontal="right" shrinkToFit="0" vertical="bottom" wrapText="1"/>
    </xf>
    <xf borderId="0" fillId="3" fontId="4" numFmtId="0" xfId="0" applyAlignment="1" applyFont="1">
      <alignment shrinkToFit="0" vertical="bottom" wrapText="1"/>
    </xf>
    <xf borderId="0" fillId="6" fontId="4" numFmtId="0" xfId="0" applyAlignment="1" applyFill="1" applyFont="1">
      <alignment readingOrder="0" shrinkToFit="0" vertical="bottom" wrapText="1"/>
    </xf>
    <xf borderId="0" fillId="3" fontId="2" numFmtId="0" xfId="0" applyAlignment="1" applyFont="1">
      <alignment shrinkToFit="0" vertical="bottom" wrapText="1"/>
    </xf>
    <xf borderId="0" fillId="3" fontId="4" numFmtId="0" xfId="0" applyAlignment="1" applyFont="1">
      <alignment horizontal="right" shrinkToFit="0" vertical="bottom" wrapText="1"/>
    </xf>
    <xf borderId="0" fillId="3" fontId="2" numFmtId="0" xfId="0" applyAlignment="1" applyFont="1">
      <alignment shrinkToFit="0" vertical="bottom" wrapText="1"/>
    </xf>
    <xf borderId="0" fillId="3" fontId="4" numFmtId="165" xfId="0" applyAlignment="1" applyFont="1" applyNumberFormat="1">
      <alignment readingOrder="0" shrinkToFit="0" vertical="bottom" wrapText="1"/>
    </xf>
    <xf borderId="0" fillId="7" fontId="4" numFmtId="0" xfId="0" applyAlignment="1" applyFill="1" applyFont="1">
      <alignment horizontal="right" shrinkToFit="0" vertical="bottom" wrapText="1"/>
    </xf>
    <xf borderId="0" fillId="3" fontId="13" numFmtId="0" xfId="0" applyAlignment="1" applyFont="1">
      <alignment shrinkToFit="0" vertical="bottom" wrapText="1"/>
    </xf>
    <xf borderId="0" fillId="3" fontId="4" numFmtId="166" xfId="0" applyAlignment="1" applyFont="1" applyNumberFormat="1">
      <alignment horizontal="left" readingOrder="0" shrinkToFit="0" vertical="bottom" wrapText="1"/>
    </xf>
    <xf borderId="0" fillId="4" fontId="1" numFmtId="0" xfId="0" applyAlignment="1" applyFont="1">
      <alignment readingOrder="0" shrinkToFit="0" vertical="bottom" wrapText="1"/>
    </xf>
    <xf borderId="0" fillId="4" fontId="1" numFmtId="165" xfId="0" applyAlignment="1" applyFont="1" applyNumberFormat="1">
      <alignment readingOrder="0" shrinkToFit="0" wrapText="1"/>
    </xf>
    <xf borderId="0" fillId="8" fontId="4" numFmtId="0" xfId="0" applyAlignment="1" applyFill="1" applyFont="1">
      <alignment horizontal="right" shrinkToFit="0" vertical="bottom" wrapText="1"/>
    </xf>
    <xf borderId="0" fillId="0" fontId="2" numFmtId="0" xfId="0" applyAlignment="1" applyFont="1">
      <alignment readingOrder="0" shrinkToFit="0" vertical="bottom" wrapText="1"/>
    </xf>
    <xf borderId="0" fillId="4" fontId="1" numFmtId="0" xfId="0" applyAlignment="1" applyFont="1">
      <alignment readingOrder="0" shrinkToFit="0" wrapText="1"/>
    </xf>
    <xf borderId="0" fillId="4" fontId="14" numFmtId="0" xfId="0" applyAlignment="1" applyFont="1">
      <alignment readingOrder="0" shrinkToFit="0" wrapText="1"/>
    </xf>
    <xf borderId="0" fillId="0" fontId="1" numFmtId="0" xfId="0" applyAlignment="1" applyFont="1">
      <alignment horizontal="right" readingOrder="0" shrinkToFit="0" vertical="bottom" wrapText="1"/>
    </xf>
    <xf borderId="0" fillId="3" fontId="2" numFmtId="0" xfId="0" applyAlignment="1" applyFont="1">
      <alignment readingOrder="0" shrinkToFit="0" wrapText="1"/>
    </xf>
    <xf borderId="0" fillId="2" fontId="1" numFmtId="0" xfId="0" applyAlignment="1" applyFont="1">
      <alignment readingOrder="0" shrinkToFit="0" wrapText="1"/>
    </xf>
    <xf borderId="0" fillId="0" fontId="1" numFmtId="165" xfId="0" applyAlignment="1" applyFont="1" applyNumberFormat="1">
      <alignment readingOrder="0" shrinkToFit="0" wrapText="1"/>
    </xf>
    <xf borderId="0" fillId="3" fontId="5" numFmtId="0" xfId="0" applyAlignment="1" applyFont="1">
      <alignment readingOrder="0" shrinkToFit="0" vertical="top" wrapText="1"/>
    </xf>
    <xf borderId="0" fillId="0" fontId="4" numFmtId="165" xfId="0" applyAlignment="1" applyFont="1" applyNumberFormat="1">
      <alignment readingOrder="0" shrinkToFit="0" vertical="bottom" wrapText="1"/>
    </xf>
  </cellXfs>
  <cellStyles count="1">
    <cellStyle xfId="0" name="Normal" builtinId="0"/>
  </cellStyles>
  <dxfs count="4">
    <dxf>
      <font/>
      <fill>
        <patternFill patternType="solid">
          <fgColor rgb="FFEA9999"/>
          <bgColor rgb="FFEA9999"/>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tickets.uchicago.edu/Online/seatSelect.asp?createBO::WSmap=1&amp;BOparam::WSmap::loadBestAvailable::performance_ids=63509644-5A14-4713-A2D6-B743898D53A2" TargetMode="External"/><Relationship Id="rId42" Type="http://schemas.openxmlformats.org/officeDocument/2006/relationships/hyperlink" Target="https://tickets.uchicago.edu/Online/seatSelect.asp?createBO::WSmap=1&amp;BOparam::WSmap::loadBestAvailable::performance_ids=6759EEE0-BDE7-4815-967A-6127DFA5D3DA" TargetMode="External"/><Relationship Id="rId41" Type="http://schemas.openxmlformats.org/officeDocument/2006/relationships/hyperlink" Target="https://tickets.uchicago.edu/Online/seatSelect.asp?createBO::WSmap=1&amp;BOparam::WSmap::loadBestAvailable::performance_ids=D906FA0A-9854-4984-A2DF-7E2FF8F6BFCB" TargetMode="External"/><Relationship Id="rId44" Type="http://schemas.openxmlformats.org/officeDocument/2006/relationships/hyperlink" Target="https://tickets.uchicago.edu/Online/seatSelect.asp?createBO::WSmap=1&amp;BOparam::WSmap::loadBestAvailable::performance_ids=FF46670A-3B99-4E77-ABDC-AE3AA6181B8B" TargetMode="External"/><Relationship Id="rId43" Type="http://schemas.openxmlformats.org/officeDocument/2006/relationships/hyperlink" Target="https://tickets.uchicago.edu/Online/seatSelect.asp?createBO::WSmap=1&amp;BOparam::WSmap::loadBestAvailable::performance_ids=C8A24F76-9BBA-4350-A01F-58CFA8BD008B" TargetMode="External"/><Relationship Id="rId46" Type="http://schemas.openxmlformats.org/officeDocument/2006/relationships/hyperlink" Target="https://tickets.uchicago.edu/Online/seatSelect.asp?createBO::WSmap=1&amp;BOparam::WSmap::loadBestAvailable::performance_ids=3A4A806F-BDD4-48BC-9A28-310667177248" TargetMode="External"/><Relationship Id="rId45" Type="http://schemas.openxmlformats.org/officeDocument/2006/relationships/hyperlink" Target="https://tickets.uchicago.edu/Online/seatSelect.asp?createBO::WSmap=1&amp;BOparam::WSmap::loadBestAvailable::performance_ids=E9006AD2-F94F-49C0-B966-449BB201C252" TargetMode="External"/><Relationship Id="rId80" Type="http://schemas.openxmlformats.org/officeDocument/2006/relationships/drawing" Target="../drawings/drawing1.xml"/><Relationship Id="rId81"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s://tickets.uchicago.edu/Online/seatSelect.asp?createBO::WSmap=1&amp;BOparam::WSmap::loadBestAvailable::performance_ids=D8138BBA-0699-4ECA-A2DA-A74576AE0D2C" TargetMode="External"/><Relationship Id="rId3" Type="http://schemas.openxmlformats.org/officeDocument/2006/relationships/hyperlink" Target="https://tickets.uchicago.edu/Online/seatSelect.asp?createBO::WSmap=1&amp;BOparam::WSmap::loadBestAvailable::performance_ids=B8A75D91-2745-4CE9-9A93-406E763F39AA" TargetMode="External"/><Relationship Id="rId4" Type="http://schemas.openxmlformats.org/officeDocument/2006/relationships/hyperlink" Target="https://tickets.uchicago.edu/Online/seatSelect.asp?createBO::WSmap=1&amp;BOparam::WSmap::loadBestAvailable::performance_ids=37B1DAAB-F73A-4A27-9ED7-9771A68B4510" TargetMode="External"/><Relationship Id="rId9" Type="http://schemas.openxmlformats.org/officeDocument/2006/relationships/hyperlink" Target="https://tickets.uchicago.edu/Online/seatSelect.asp?createBO::WSmap=1&amp;BOparam::WSmap::loadBestAvailable::performance_ids=8DDA9F28-7A84-48CE-956C-0F01CF27172F" TargetMode="External"/><Relationship Id="rId48" Type="http://schemas.openxmlformats.org/officeDocument/2006/relationships/hyperlink" Target="https://tickets.uchicago.edu/Online/seatSelect.asp?createBO::WSmap=1&amp;BOparam::WSmap::loadBestAvailable::performance_ids=D6BD9590-6BF8-40F2-B96C-94B82E6744C1" TargetMode="External"/><Relationship Id="rId47" Type="http://schemas.openxmlformats.org/officeDocument/2006/relationships/hyperlink" Target="https://tickets.uchicago.edu/Online/default.asp?doWork::WScontent::loadArticle=Load&amp;BOparam::WScontent::loadArticle::article_id=35936887-68BB-4CDC-B9CD-E3EF472304D8" TargetMode="External"/><Relationship Id="rId49" Type="http://schemas.openxmlformats.org/officeDocument/2006/relationships/hyperlink" Target="https://tickets.uchicago.edu/Online/seatSelect.asp?createBO::WSmap=1&amp;BOparam::WSmap::loadBestAvailable::performance_ids=FD7F390E-AD7B-4E8E-BAF9-40C87B86FFE6" TargetMode="External"/><Relationship Id="rId5" Type="http://schemas.openxmlformats.org/officeDocument/2006/relationships/hyperlink" Target="https://tickets.uchicago.edu/Online/seatSelect.asp?createBO::WSmap=1&amp;BOparam::WSmap::loadBestAvailable::performance_ids=CEB2435B-B355-44D8-9720-7EF1A7CBADE4" TargetMode="External"/><Relationship Id="rId6" Type="http://schemas.openxmlformats.org/officeDocument/2006/relationships/hyperlink" Target="https://tickets.uchicago.edu/Online/seatSelect.asp?createBO::WSmap=1&amp;BOparam::WSmap::loadBestAvailable::performance_ids=9866C09F-DD73-41B2-943D-F7BA7E4412E5" TargetMode="External"/><Relationship Id="rId7" Type="http://schemas.openxmlformats.org/officeDocument/2006/relationships/hyperlink" Target="https://tickets.uchicago.edu/Online/seatSelect.asp?createBO::WSmap=1&amp;BOparam::WSmap::loadBestAvailable::performance_ids=52A06841-6FB3-4403-9339-CC844BD168C5" TargetMode="External"/><Relationship Id="rId8" Type="http://schemas.openxmlformats.org/officeDocument/2006/relationships/hyperlink" Target="https://tickets.uchicago.edu/Online/seatSelect.asp?createBO::WSmap=1&amp;BOparam::WSmap::loadBestAvailable::performance_ids=66D6651B-3914-445C-B09E-A82A44A8D844" TargetMode="External"/><Relationship Id="rId73" Type="http://schemas.openxmlformats.org/officeDocument/2006/relationships/hyperlink" Target="https://tickets.uchicago.edu/Online/seatSelect.asp?createBO::WSmap=1&amp;BOparam::WSmap::loadBestAvailable::performance_ids=A507A5B2-8E11-4785-B107-574C56975784" TargetMode="External"/><Relationship Id="rId72" Type="http://schemas.openxmlformats.org/officeDocument/2006/relationships/hyperlink" Target="https://tickets.uchicago.edu/Online/seatSelect.asp?createBO::WSmap=1&amp;BOparam::WSmap::loadBestAvailable::performance_ids=AC87112A-0AA5-4644-8A0F-E43BCC316BCA" TargetMode="External"/><Relationship Id="rId31" Type="http://schemas.openxmlformats.org/officeDocument/2006/relationships/hyperlink" Target="https://tickets.uchicago.edu/Online/seatSelect.asp?createBO::WSmap=1&amp;BOparam::WSmap::loadBestAvailable::performance_ids=1F333E92-4962-4464-A4AD-EEFCFEF65FEB" TargetMode="External"/><Relationship Id="rId75" Type="http://schemas.openxmlformats.org/officeDocument/2006/relationships/hyperlink" Target="https://tickets.uchicago.edu/Online/seatSelect.asp?createBO::WSmap=1&amp;BOparam::WSmap::loadBestAvailable::performance_ids=6D0B6EB3-6C2C-4AC3-BFAA-90D47077A25D" TargetMode="External"/><Relationship Id="rId30" Type="http://schemas.openxmlformats.org/officeDocument/2006/relationships/hyperlink" Target="https://tickets.uchicago.edu/Online/seatSelect.asp?createBO::WSmap=1&amp;BOparam::WSmap::loadBestAvailable::performance_ids=54D0FD07-B203-479E-9BE3-6A7139EBDCF6" TargetMode="External"/><Relationship Id="rId74" Type="http://schemas.openxmlformats.org/officeDocument/2006/relationships/hyperlink" Target="https://tickets.uchicago.edu/Online/seatSelect.asp?createBO::WSmap=1&amp;BOparam::WSmap::loadBestAvailable::performance_ids=626874F8-FF58-41A7-80A6-B7391EDD0ED2" TargetMode="External"/><Relationship Id="rId33" Type="http://schemas.openxmlformats.org/officeDocument/2006/relationships/hyperlink" Target="https://tickets.uchicago.edu/Online/seatSelect.asp?createBO::WSmap=1&amp;BOparam::WSmap::loadBestAvailable::performance_ids=C33F3AF2-F412-42D5-B617-3ED643DE504B" TargetMode="External"/><Relationship Id="rId77" Type="http://schemas.openxmlformats.org/officeDocument/2006/relationships/hyperlink" Target="https://tickets.uchicago.edu/Online/seatSelect.asp?createBO::WSmap=1&amp;BOparam::WSmap::loadBestAvailable::performance_ids=4A4BA023-A9C9-48DD-87A5-445D9799A643" TargetMode="External"/><Relationship Id="rId32" Type="http://schemas.openxmlformats.org/officeDocument/2006/relationships/hyperlink" Target="https://tickets.uchicago.edu/Online/seatSelect.asp?createBO::WSmap=1&amp;BOparam::WSmap::loadBestAvailable::performance_ids=EFEB89AE-2E9A-4D2D-8FAF-17BD252BCBAB" TargetMode="External"/><Relationship Id="rId76" Type="http://schemas.openxmlformats.org/officeDocument/2006/relationships/hyperlink" Target="https://tickets.uchicago.edu/Online/seatSelect.asp?createBO::WSmap=1&amp;BOparam::WSmap::loadBestAvailable::performance_ids=51DD4E18-0860-41E8-A292-EF8EE8E9766D" TargetMode="External"/><Relationship Id="rId35" Type="http://schemas.openxmlformats.org/officeDocument/2006/relationships/hyperlink" Target="https://tickets.uchicago.edu/Online/seatSelect.asp?createBO::WSmap=1&amp;BOparam::WSmap::loadBestAvailable::performance_ids=05B8EF0A-E74C-4E69-936F-2C6D300A9AFD" TargetMode="External"/><Relationship Id="rId79" Type="http://schemas.openxmlformats.org/officeDocument/2006/relationships/hyperlink" Target="https://tickets.uchicago.edu/Online/seatSelect.asp?createBO::WSmap=1&amp;BOparam::WSmap::loadBestAvailable::performance_ids=37F01F9F-16C3-4DD3-8E9E-B8DA1A042611" TargetMode="External"/><Relationship Id="rId34" Type="http://schemas.openxmlformats.org/officeDocument/2006/relationships/hyperlink" Target="https://tickets.uchicago.edu/Online/seatSelect.asp?createBO::WSmap=1&amp;BOparam::WSmap::loadBestAvailable::performance_ids=A2B2E8A9-CD6B-42DB-8A01-1BF8088E7C79" TargetMode="External"/><Relationship Id="rId78" Type="http://schemas.openxmlformats.org/officeDocument/2006/relationships/hyperlink" Target="https://tickets.uchicago.edu/Online/seatSelect.asp?createBO::WSmap=1&amp;BOparam::WSmap::loadBestAvailable::performance_ids=058A6043-62F2-4893-A0F5-AA4C5039BC0A" TargetMode="External"/><Relationship Id="rId71" Type="http://schemas.openxmlformats.org/officeDocument/2006/relationships/hyperlink" Target="https://tickets.uchicago.edu/Online/seatSelect.asp?createBO::WSmap=1&amp;BOparam::WSmap::loadBestAvailable::performance_ids=5AC926DC-9713-4662-B367-CF12BF89A3D3" TargetMode="External"/><Relationship Id="rId70" Type="http://schemas.openxmlformats.org/officeDocument/2006/relationships/hyperlink" Target="https://tickets.uchicago.edu/Online/seatSelect.asp?createBO::WSmap=1&amp;BOparam::WSmap::loadBestAvailable::performance_ids=5BD37CB6-9E8F-4997-84E2-52B3835F480E" TargetMode="External"/><Relationship Id="rId37" Type="http://schemas.openxmlformats.org/officeDocument/2006/relationships/hyperlink" Target="https://tickets.uchicago.edu/Online/seatSelect.asp?createBO::WSmap=1&amp;BOparam::WSmap::loadBestAvailable::performance_ids=2D9FC525-F170-4497-8907-F976A976F66D" TargetMode="External"/><Relationship Id="rId36" Type="http://schemas.openxmlformats.org/officeDocument/2006/relationships/hyperlink" Target="https://tickets.uchicago.edu/Online/seatSelect.asp?createBO::WSmap=1&amp;BOparam::WSmap::loadBestAvailable::performance_ids=55AD2F1B-3ED6-45E0-B225-2AAD1C597820" TargetMode="External"/><Relationship Id="rId39" Type="http://schemas.openxmlformats.org/officeDocument/2006/relationships/hyperlink" Target="https://tickets.uchicago.edu/Online/seatSelect.asp?createBO::WSmap=1&amp;BOparam::WSmap::loadBestAvailable::performance_ids=50D2C4EF-012F-4CC9-B1F3-0AB3A2721B57" TargetMode="External"/><Relationship Id="rId38" Type="http://schemas.openxmlformats.org/officeDocument/2006/relationships/hyperlink" Target="https://tickets.uchicago.edu/Online/seatSelect.asp?createBO::WSmap=1&amp;BOparam::WSmap::loadBestAvailable::performance_ids=0BB68652-4251-475F-B0C9-59BFBAD99FA3" TargetMode="External"/><Relationship Id="rId62" Type="http://schemas.openxmlformats.org/officeDocument/2006/relationships/hyperlink" Target="https://tickets.uchicago.edu/Online/seatSelect.asp?createBO::WSmap=1&amp;BOparam::WSmap::loadBestAvailable::performance_ids=DFE9B0DA-E494-41F8-A53A-B9C49BADAD4B" TargetMode="External"/><Relationship Id="rId61" Type="http://schemas.openxmlformats.org/officeDocument/2006/relationships/hyperlink" Target="https://tickets.uchicago.edu/Online/seatSelect.asp?createBO::WSmap=1&amp;BOparam::WSmap::loadBestAvailable::performance_ids=11F855C0-4CAE-4BB2-83D6-4374D6FD6B08" TargetMode="External"/><Relationship Id="rId20" Type="http://schemas.openxmlformats.org/officeDocument/2006/relationships/hyperlink" Target="https://tickets.uchicago.edu/Online/seatSelect.asp?createBO::WSmap=1&amp;BOparam::WSmap::loadBestAvailable::performance_ids=6788F6F4-7667-40D2-9CCC-FC4DAF506F75" TargetMode="External"/><Relationship Id="rId64" Type="http://schemas.openxmlformats.org/officeDocument/2006/relationships/hyperlink" Target="https://tickets.uchicago.edu/Online/seatSelect.asp?createBO::WSmap=1&amp;BOparam::WSmap::loadBestAvailable::performance_ids=D78E4E2C-671B-42BE-BD85-3E6FF654A3F8" TargetMode="External"/><Relationship Id="rId63" Type="http://schemas.openxmlformats.org/officeDocument/2006/relationships/hyperlink" Target="https://tickets.uchicago.edu/Online/seatSelect.asp?createBO::WSmap=1&amp;BOparam::WSmap::loadBestAvailable::performance_ids=2FD8CC29-340F-461D-AE6C-AA204AE6AAF1" TargetMode="External"/><Relationship Id="rId22" Type="http://schemas.openxmlformats.org/officeDocument/2006/relationships/hyperlink" Target="https://tickets.uchicago.edu/Online/seatSelect.asp?createBO::WSmap=1&amp;BOparam::WSmap::loadBestAvailable::performance_ids=47101944-0093-4031-80B6-7553B252F8D8" TargetMode="External"/><Relationship Id="rId66" Type="http://schemas.openxmlformats.org/officeDocument/2006/relationships/hyperlink" Target="https://tickets.uchicago.edu/Online/seatSelect.asp?createBO::WSmap=1&amp;BOparam::WSmap::loadBestAvailable::performance_ids=6E59C0B4-5EA0-4057-824F-5C4A3DFCD304" TargetMode="External"/><Relationship Id="rId21" Type="http://schemas.openxmlformats.org/officeDocument/2006/relationships/hyperlink" Target="https://tickets.uchicago.edu/Online/seatSelect.asp?createBO::WSmap=1&amp;BOparam::WSmap::loadBestAvailable::performance_ids=1C9FCA11-2F8E-4E05-AB8C-5A45F1CD3C8F" TargetMode="External"/><Relationship Id="rId65" Type="http://schemas.openxmlformats.org/officeDocument/2006/relationships/hyperlink" Target="https://tickets.uchicago.edu/Online/seatSelect.asp?createBO::WSmap=1&amp;BOparam::WSmap::loadBestAvailable::performance_ids=676E37E3-A533-4A0B-A9E1-8EF888198FAA" TargetMode="External"/><Relationship Id="rId24" Type="http://schemas.openxmlformats.org/officeDocument/2006/relationships/hyperlink" Target="https://tickets.uchicago.edu/Online/seatSelect.asp?createBO::WSmap=1&amp;BOparam::WSmap::loadBestAvailable::performance_ids=1C42381A-4519-4DA4-BDC2-B927751C6561" TargetMode="External"/><Relationship Id="rId68" Type="http://schemas.openxmlformats.org/officeDocument/2006/relationships/hyperlink" Target="https://tickets.uchicago.edu/Online/seatSelect.asp?createBO::WSmap=1&amp;BOparam::WSmap::loadBestAvailable::performance_ids=C386E6A3-43D6-4F03-8133-667FD21AFB57" TargetMode="External"/><Relationship Id="rId23" Type="http://schemas.openxmlformats.org/officeDocument/2006/relationships/hyperlink" Target="https://tickets.uchicago.edu/Online/seatSelect.asp?createBO::WSmap=1&amp;BOparam::WSmap::loadBestAvailable::performance_ids=B8086C1E-0B27-4494-B73F-F449FC84A6A2" TargetMode="External"/><Relationship Id="rId67" Type="http://schemas.openxmlformats.org/officeDocument/2006/relationships/hyperlink" Target="https://tickets.uchicago.edu/Online/seatSelect.asp?createBO::WSmap=1&amp;BOparam::WSmap::loadBestAvailable::performance_ids=2DCB2C3D-F6D2-4216-8971-D372317F25C6" TargetMode="External"/><Relationship Id="rId60" Type="http://schemas.openxmlformats.org/officeDocument/2006/relationships/hyperlink" Target="https://tickets.uchicago.edu/Online/seatSelect.asp?createBO::WSmap=1&amp;BOparam::WSmap::loadBestAvailable::performance_ids=91EB624E-64B5-450B-89FA-29CABA9AA099" TargetMode="External"/><Relationship Id="rId26" Type="http://schemas.openxmlformats.org/officeDocument/2006/relationships/hyperlink" Target="https://tickets.uchicago.edu/Online/seatSelect.asp?createBO::WSmap=1&amp;BOparam::WSmap::loadBestAvailable::performance_ids=76ECF22D-5462-4BDA-B2B4-BD18DD32B283" TargetMode="External"/><Relationship Id="rId25" Type="http://schemas.openxmlformats.org/officeDocument/2006/relationships/hyperlink" Target="https://tickets.uchicago.edu/Online/seatSelect.asp?createBO::WSmap=1&amp;BOparam::WSmap::loadBestAvailable::performance_ids=E4DB3648-D3E3-4664-80D3-46B0DFEBB2AB" TargetMode="External"/><Relationship Id="rId69" Type="http://schemas.openxmlformats.org/officeDocument/2006/relationships/hyperlink" Target="https://tickets.uchicago.edu/Online/seatSelect.asp?createBO::WSmap=1&amp;BOparam::WSmap::loadBestAvailable::performance_ids=EF88A4C0-1C23-4EE0-B5DA-35AC2537A5A0" TargetMode="External"/><Relationship Id="rId28" Type="http://schemas.openxmlformats.org/officeDocument/2006/relationships/hyperlink" Target="https://tickets.uchicago.edu/Online/seatSelect.asp?createBO::WSmap=1&amp;BOparam::WSmap::loadBestAvailable::performance_ids=F63808B5-A78F-4D45-B240-6367E30E33C6" TargetMode="External"/><Relationship Id="rId27" Type="http://schemas.openxmlformats.org/officeDocument/2006/relationships/hyperlink" Target="https://tickets.uchicago.edu/Online/seatSelect.asp?createBO::WSmap=1&amp;BOparam::WSmap::loadBestAvailable::performance_ids=4F3A86B1-A429-40D8-9285-5BFE93C3BEC1" TargetMode="External"/><Relationship Id="rId29" Type="http://schemas.openxmlformats.org/officeDocument/2006/relationships/hyperlink" Target="https://tickets.uchicago.edu/Online/seatSelect.asp?createBO::WSmap=1&amp;BOparam::WSmap::loadBestAvailable::performance_ids=B89A8450-EB75-4A9A-9BD9-6332A66F7319" TargetMode="External"/><Relationship Id="rId51" Type="http://schemas.openxmlformats.org/officeDocument/2006/relationships/hyperlink" Target="https://tickets.uchicago.edu/Online/seatSelect.asp?createBO::WSmap=1&amp;BOparam::WSmap::loadBestAvailable::performance_ids=0AACAAA0-BED0-466E-94D1-8DC108D1DC55" TargetMode="External"/><Relationship Id="rId50" Type="http://schemas.openxmlformats.org/officeDocument/2006/relationships/hyperlink" Target="https://tickets.uchicago.edu/Online/seatSelect.asp?createBO::WSmap=1&amp;BOparam::WSmap::loadBestAvailable::performance_ids=BC21AB65-A12B-43A2-990F-8DB6E5CF1E0E" TargetMode="External"/><Relationship Id="rId53" Type="http://schemas.openxmlformats.org/officeDocument/2006/relationships/hyperlink" Target="https://tickets.uchicago.edu/Online/seatSelect.asp?createBO::WSmap=1&amp;BOparam::WSmap::loadBestAvailable::performance_ids=A2213CF9-167B-4988-9F5B-02E18AEDA411" TargetMode="External"/><Relationship Id="rId52" Type="http://schemas.openxmlformats.org/officeDocument/2006/relationships/hyperlink" Target="https://tickets.uchicago.edu/Online/seatSelect.asp?createBO::WSmap=1&amp;BOparam::WSmap::loadBestAvailable::performance_ids=5A1BF000-4AD0-4BF4-925D-BFF9FA55CE69" TargetMode="External"/><Relationship Id="rId11" Type="http://schemas.openxmlformats.org/officeDocument/2006/relationships/hyperlink" Target="https://tickets.uchicago.edu/Online/seatSelect.asp?createBO::WSmap=1&amp;BOparam::WSmap::loadBestAvailable::performance_ids=C00596E7-B8FA-4658-83F4-5A3600C6F1F9" TargetMode="External"/><Relationship Id="rId55" Type="http://schemas.openxmlformats.org/officeDocument/2006/relationships/hyperlink" Target="https://tickets.uchicago.edu/Online/seatSelect.asp?createBO::WSmap=1&amp;BOparam::WSmap::loadBestAvailable::performance_ids=DC0546AC-82E3-42D3-AFCF-E8B95810FF02" TargetMode="External"/><Relationship Id="rId10" Type="http://schemas.openxmlformats.org/officeDocument/2006/relationships/hyperlink" Target="https://tickets.uchicago.edu/Online/seatSelect.asp?createBO::WSmap=1&amp;BOparam::WSmap::loadBestAvailable::performance_ids=95469340-FBBC-4011-8AA5-DCAB07DC91B7" TargetMode="External"/><Relationship Id="rId54" Type="http://schemas.openxmlformats.org/officeDocument/2006/relationships/hyperlink" Target="https://tickets.uchicago.edu/Online/seatSelect.asp?createBO::WSmap=1&amp;BOparam::WSmap::loadBestAvailable::performance_ids=C2D05566-F6C9-4002-9740-CD0360A696C8" TargetMode="External"/><Relationship Id="rId13" Type="http://schemas.openxmlformats.org/officeDocument/2006/relationships/hyperlink" Target="https://tickets.uchicago.edu/Online/seatSelect.asp?createBO::WSmap=1&amp;BOparam::WSmap::loadBestAvailable::performance_ids=CFF20EC0-25F6-46B3-8B42-F52A20ADFD09" TargetMode="External"/><Relationship Id="rId57" Type="http://schemas.openxmlformats.org/officeDocument/2006/relationships/hyperlink" Target="https://tickets.uchicago.edu/Online/seatSelect.asp?createBO::WSmap=1&amp;BOparam::WSmap::loadBestAvailable::performance_ids=0F4DB5FD-BD1A-4E36-8253-8F2D7D48ACEF" TargetMode="External"/><Relationship Id="rId12" Type="http://schemas.openxmlformats.org/officeDocument/2006/relationships/hyperlink" Target="https://tickets.uchicago.edu/Online/seatSelect.asp?createBO::WSmap=1&amp;BOparam::WSmap::loadBestAvailable::performance_ids=73BE440C-54B9-436A-97D0-6C1036D4DC32" TargetMode="External"/><Relationship Id="rId56" Type="http://schemas.openxmlformats.org/officeDocument/2006/relationships/hyperlink" Target="https://tickets.uchicago.edu/Online/seatSelect.asp?createBO::WSmap=1&amp;BOparam::WSmap::loadBestAvailable::performance_ids=8199BF27-FA77-4610-87FE-02FAA1D8E9FF" TargetMode="External"/><Relationship Id="rId15" Type="http://schemas.openxmlformats.org/officeDocument/2006/relationships/hyperlink" Target="https://tickets.uchicago.edu/Online/seatSelect.asp?createBO::WSmap=1&amp;BOparam::WSmap::loadBestAvailable::performance_ids=515C10EC-7CC9-4554-8A3B-59868E211E6E" TargetMode="External"/><Relationship Id="rId59" Type="http://schemas.openxmlformats.org/officeDocument/2006/relationships/hyperlink" Target="https://tickets.uchicago.edu/Online/seatSelect.asp?createBO::WSmap=1&amp;BOparam::WSmap::loadBestAvailable::performance_ids=D0D055CE-67EF-48EF-B8FD-35007A46D368" TargetMode="External"/><Relationship Id="rId14" Type="http://schemas.openxmlformats.org/officeDocument/2006/relationships/hyperlink" Target="https://tickets.uchicago.edu/Online/seatSelect.asp?createBO::WSmap=1&amp;BOparam::WSmap::loadBestAvailable::performance_ids=4EA3C317-F301-4826-B19A-57CDF927B0BC" TargetMode="External"/><Relationship Id="rId58" Type="http://schemas.openxmlformats.org/officeDocument/2006/relationships/hyperlink" Target="https://tickets.uchicago.edu/Online/seatSelect.asp?createBO::WSmap=1&amp;BOparam::WSmap::loadBestAvailable::performance_ids=BB35CEE6-58D0-4785-B507-63FBAD3EE971" TargetMode="External"/><Relationship Id="rId17" Type="http://schemas.openxmlformats.org/officeDocument/2006/relationships/hyperlink" Target="https://tickets.uchicago.edu/Online/seatSelect.asp?createBO::WSmap=1&amp;BOparam::WSmap::loadBestAvailable::performance_ids=0FFB88FC-6962-4B4D-B01D-8CDE34FA2AB8" TargetMode="External"/><Relationship Id="rId16" Type="http://schemas.openxmlformats.org/officeDocument/2006/relationships/hyperlink" Target="https://tickets.uchicago.edu/Online/seatSelect.asp?createBO::WSmap=1&amp;BOparam::WSmap::loadBestAvailable::performance_ids=59407132-E70F-4B59-B0E9-5A28FFA0C836" TargetMode="External"/><Relationship Id="rId19" Type="http://schemas.openxmlformats.org/officeDocument/2006/relationships/hyperlink" Target="https://tickets.uchicago.edu/Online/seatSelect.asp?createBO::WSmap=1&amp;BOparam::WSmap::loadBestAvailable::performance_ids=6EE44AF5-C62A-4075-BAE9-D15C088A5D2F" TargetMode="External"/><Relationship Id="rId18" Type="http://schemas.openxmlformats.org/officeDocument/2006/relationships/hyperlink" Target="https://tickets.uchicago.edu/Online/seatSelect.asp?createBO::WSmap=1&amp;BOparam::WSmap::loadBestAvailable::performance_ids=72F6250A-138A-4ABC-939C-C6311DEEC231"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0.5"/>
    <col customWidth="1" min="4" max="4" width="10.88"/>
    <col customWidth="1" min="5" max="5" width="5.13"/>
    <col customWidth="1" min="6" max="6" width="15.88"/>
    <col customWidth="1" min="7" max="7" width="6.75"/>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7.5"/>
    <col customWidth="1" min="17" max="19" width="39.13"/>
    <col customWidth="1" min="20" max="20" width="15.13"/>
  </cols>
  <sheetData>
    <row r="1" ht="33.75" customHeight="1">
      <c r="A1" s="1" t="s">
        <v>0</v>
      </c>
      <c r="B1" s="2" t="s">
        <v>1</v>
      </c>
      <c r="C1" s="2" t="s">
        <v>2</v>
      </c>
      <c r="D1" s="2" t="s">
        <v>3</v>
      </c>
      <c r="E1" s="2" t="s">
        <v>4</v>
      </c>
      <c r="F1" s="2" t="s">
        <v>5</v>
      </c>
      <c r="G1" s="2" t="s">
        <v>6</v>
      </c>
      <c r="H1" s="2" t="s">
        <v>7</v>
      </c>
      <c r="I1" s="2" t="s">
        <v>8</v>
      </c>
      <c r="J1" s="2" t="s">
        <v>9</v>
      </c>
      <c r="K1" s="1" t="s">
        <v>10</v>
      </c>
      <c r="L1" s="3" t="s">
        <v>11</v>
      </c>
      <c r="M1" s="1" t="s">
        <v>12</v>
      </c>
      <c r="N1" s="1" t="s">
        <v>13</v>
      </c>
      <c r="O1" s="1" t="s">
        <v>14</v>
      </c>
      <c r="P1" s="1" t="s">
        <v>15</v>
      </c>
      <c r="Q1" s="1" t="s">
        <v>16</v>
      </c>
      <c r="R1" s="1" t="s">
        <v>17</v>
      </c>
      <c r="S1" s="1" t="s">
        <v>18</v>
      </c>
      <c r="T1" s="1" t="s">
        <v>19</v>
      </c>
    </row>
    <row r="2" ht="65.25" customHeight="1">
      <c r="A2" s="4" t="s">
        <v>20</v>
      </c>
      <c r="B2" s="5">
        <f t="shared" ref="B2:B82" si="1">len(H2)</f>
        <v>495</v>
      </c>
      <c r="C2" s="6" t="s">
        <v>21</v>
      </c>
      <c r="D2" s="7" t="s">
        <v>22</v>
      </c>
      <c r="E2" s="6" t="s">
        <v>23</v>
      </c>
      <c r="F2" s="8" t="s">
        <v>24</v>
      </c>
      <c r="G2" s="9">
        <v>2012.0</v>
      </c>
      <c r="H2" s="10" t="s">
        <v>25</v>
      </c>
      <c r="I2" s="9" t="s">
        <v>26</v>
      </c>
      <c r="J2" s="4" t="s">
        <v>27</v>
      </c>
      <c r="K2" s="11">
        <v>42457.0</v>
      </c>
      <c r="L2" s="12">
        <v>0.7916666666666666</v>
      </c>
      <c r="M2" s="13"/>
      <c r="N2" s="13"/>
      <c r="O2" s="13"/>
      <c r="P2" s="13"/>
      <c r="Q2" s="14"/>
      <c r="R2" s="14"/>
      <c r="S2" s="14"/>
      <c r="T2" s="14"/>
    </row>
    <row r="3" ht="101.25" customHeight="1">
      <c r="A3" s="7" t="s">
        <v>28</v>
      </c>
      <c r="B3" s="5">
        <f t="shared" si="1"/>
        <v>475</v>
      </c>
      <c r="C3" s="6" t="s">
        <v>21</v>
      </c>
      <c r="D3" s="7" t="s">
        <v>22</v>
      </c>
      <c r="E3" s="6" t="s">
        <v>29</v>
      </c>
      <c r="F3" s="15" t="s">
        <v>30</v>
      </c>
      <c r="G3" s="16">
        <v>1934.0</v>
      </c>
      <c r="H3" s="10" t="s">
        <v>31</v>
      </c>
      <c r="I3" s="9" t="s">
        <v>32</v>
      </c>
      <c r="J3" s="7" t="s">
        <v>33</v>
      </c>
      <c r="K3" s="11">
        <v>42458.0</v>
      </c>
      <c r="L3" s="12">
        <v>0.7916666666666666</v>
      </c>
      <c r="M3" s="13"/>
      <c r="N3" s="13"/>
      <c r="O3" s="13"/>
      <c r="P3" s="13"/>
      <c r="Q3" s="17"/>
      <c r="R3" s="17"/>
      <c r="S3" s="17"/>
      <c r="T3" s="17"/>
    </row>
    <row r="4">
      <c r="A4" s="18" t="s">
        <v>34</v>
      </c>
      <c r="B4" s="5">
        <f t="shared" si="1"/>
        <v>440</v>
      </c>
      <c r="C4" s="19" t="s">
        <v>35</v>
      </c>
      <c r="D4" s="20" t="s">
        <v>36</v>
      </c>
      <c r="E4" s="19" t="s">
        <v>29</v>
      </c>
      <c r="F4" s="21" t="s">
        <v>37</v>
      </c>
      <c r="G4" s="22">
        <v>1993.0</v>
      </c>
      <c r="H4" s="23" t="s">
        <v>38</v>
      </c>
      <c r="I4" s="24" t="s">
        <v>39</v>
      </c>
      <c r="J4" s="20" t="s">
        <v>40</v>
      </c>
      <c r="K4" s="25">
        <v>44829.0</v>
      </c>
      <c r="L4" s="26">
        <v>0.7708333333333334</v>
      </c>
      <c r="M4" s="27"/>
      <c r="N4" s="28"/>
      <c r="O4" s="29"/>
      <c r="P4" s="30"/>
      <c r="Q4" s="31"/>
      <c r="R4" s="31" t="s">
        <v>41</v>
      </c>
      <c r="S4" s="31" t="s">
        <v>42</v>
      </c>
      <c r="T4" s="31" t="s">
        <v>43</v>
      </c>
    </row>
    <row r="5">
      <c r="A5" s="32" t="s">
        <v>44</v>
      </c>
      <c r="B5" s="5">
        <f t="shared" si="1"/>
        <v>445</v>
      </c>
      <c r="C5" s="33" t="s">
        <v>45</v>
      </c>
      <c r="D5" s="34" t="s">
        <v>46</v>
      </c>
      <c r="E5" s="19" t="s">
        <v>29</v>
      </c>
      <c r="F5" s="35" t="s">
        <v>47</v>
      </c>
      <c r="G5" s="22">
        <v>2014.0</v>
      </c>
      <c r="H5" s="36" t="s">
        <v>48</v>
      </c>
      <c r="I5" s="22" t="s">
        <v>49</v>
      </c>
      <c r="J5" s="20" t="s">
        <v>33</v>
      </c>
      <c r="K5" s="25">
        <v>44831.0</v>
      </c>
      <c r="L5" s="26">
        <v>0.7916666666666666</v>
      </c>
      <c r="M5" s="27"/>
      <c r="N5" s="28"/>
      <c r="O5" s="37"/>
      <c r="P5" s="30"/>
      <c r="Q5" s="38"/>
      <c r="R5" s="38"/>
      <c r="S5" s="39" t="s">
        <v>50</v>
      </c>
      <c r="T5" s="31" t="s">
        <v>51</v>
      </c>
    </row>
    <row r="6">
      <c r="A6" s="32" t="s">
        <v>52</v>
      </c>
      <c r="B6" s="5">
        <f t="shared" si="1"/>
        <v>457</v>
      </c>
      <c r="C6" s="19" t="s">
        <v>53</v>
      </c>
      <c r="D6" s="20" t="s">
        <v>54</v>
      </c>
      <c r="E6" s="19" t="s">
        <v>29</v>
      </c>
      <c r="F6" s="21" t="s">
        <v>55</v>
      </c>
      <c r="G6" s="22">
        <v>1985.0</v>
      </c>
      <c r="H6" s="19" t="s">
        <v>56</v>
      </c>
      <c r="I6" s="22" t="s">
        <v>57</v>
      </c>
      <c r="J6" s="20" t="s">
        <v>40</v>
      </c>
      <c r="K6" s="25">
        <v>44832.0</v>
      </c>
      <c r="L6" s="26">
        <v>0.7916666666666666</v>
      </c>
      <c r="M6" s="27"/>
      <c r="N6" s="28"/>
      <c r="O6" s="40"/>
      <c r="P6" s="41"/>
      <c r="Q6" s="38"/>
      <c r="R6" s="38"/>
      <c r="S6" s="39" t="s">
        <v>58</v>
      </c>
      <c r="T6" s="31" t="s">
        <v>59</v>
      </c>
    </row>
    <row r="7">
      <c r="A7" s="32" t="s">
        <v>60</v>
      </c>
      <c r="B7" s="5">
        <f t="shared" si="1"/>
        <v>440</v>
      </c>
      <c r="C7" s="19" t="s">
        <v>61</v>
      </c>
      <c r="D7" s="20" t="s">
        <v>54</v>
      </c>
      <c r="E7" s="19" t="s">
        <v>29</v>
      </c>
      <c r="F7" s="42" t="s">
        <v>62</v>
      </c>
      <c r="G7" s="22">
        <v>1999.0</v>
      </c>
      <c r="H7" s="35" t="s">
        <v>63</v>
      </c>
      <c r="I7" s="22" t="s">
        <v>64</v>
      </c>
      <c r="J7" s="20" t="s">
        <v>40</v>
      </c>
      <c r="K7" s="25">
        <v>44833.0</v>
      </c>
      <c r="L7" s="26">
        <v>0.7916666666666666</v>
      </c>
      <c r="M7" s="27"/>
      <c r="N7" s="28"/>
      <c r="O7" s="37"/>
      <c r="P7" s="30"/>
      <c r="Q7" s="43"/>
      <c r="R7" s="44"/>
      <c r="S7" s="39" t="s">
        <v>65</v>
      </c>
      <c r="T7" s="31" t="s">
        <v>66</v>
      </c>
    </row>
    <row r="8">
      <c r="A8" s="32" t="s">
        <v>67</v>
      </c>
      <c r="B8" s="5">
        <f t="shared" si="1"/>
        <v>455</v>
      </c>
      <c r="C8" s="19" t="s">
        <v>46</v>
      </c>
      <c r="D8" s="20" t="s">
        <v>54</v>
      </c>
      <c r="E8" s="19" t="s">
        <v>29</v>
      </c>
      <c r="F8" s="21" t="s">
        <v>68</v>
      </c>
      <c r="G8" s="22">
        <v>1926.0</v>
      </c>
      <c r="H8" s="35" t="s">
        <v>69</v>
      </c>
      <c r="I8" s="22" t="s">
        <v>70</v>
      </c>
      <c r="J8" s="20" t="s">
        <v>71</v>
      </c>
      <c r="K8" s="25">
        <v>44833.0</v>
      </c>
      <c r="L8" s="26">
        <v>0.8958333333333334</v>
      </c>
      <c r="M8" s="27"/>
      <c r="N8" s="28"/>
      <c r="O8" s="29"/>
      <c r="P8" s="30"/>
      <c r="Q8" s="38"/>
      <c r="R8" s="38"/>
      <c r="S8" s="39" t="s">
        <v>72</v>
      </c>
      <c r="T8" s="31" t="s">
        <v>73</v>
      </c>
    </row>
    <row r="9">
      <c r="A9" s="18" t="s">
        <v>74</v>
      </c>
      <c r="B9" s="5">
        <f t="shared" si="1"/>
        <v>447</v>
      </c>
      <c r="C9" s="19" t="s">
        <v>45</v>
      </c>
      <c r="D9" s="34" t="s">
        <v>54</v>
      </c>
      <c r="E9" s="19" t="s">
        <v>29</v>
      </c>
      <c r="F9" s="21" t="s">
        <v>75</v>
      </c>
      <c r="G9" s="22">
        <v>1997.0</v>
      </c>
      <c r="H9" s="45" t="s">
        <v>76</v>
      </c>
      <c r="I9" s="22" t="s">
        <v>77</v>
      </c>
      <c r="J9" s="20" t="s">
        <v>40</v>
      </c>
      <c r="K9" s="25">
        <v>44834.0</v>
      </c>
      <c r="L9" s="26">
        <v>0.7916666666666666</v>
      </c>
      <c r="M9" s="27"/>
      <c r="N9" s="28"/>
      <c r="O9" s="29"/>
      <c r="P9" s="30"/>
      <c r="Q9" s="38"/>
      <c r="R9" s="38"/>
      <c r="S9" s="39" t="s">
        <v>78</v>
      </c>
      <c r="T9" s="31" t="s">
        <v>79</v>
      </c>
    </row>
    <row r="10">
      <c r="A10" s="18" t="s">
        <v>80</v>
      </c>
      <c r="B10" s="5">
        <f t="shared" si="1"/>
        <v>919</v>
      </c>
      <c r="C10" s="46" t="s">
        <v>81</v>
      </c>
      <c r="D10" s="46" t="s">
        <v>46</v>
      </c>
      <c r="E10" s="47" t="s">
        <v>29</v>
      </c>
      <c r="F10" s="48" t="s">
        <v>82</v>
      </c>
      <c r="G10" s="49" t="s">
        <v>83</v>
      </c>
      <c r="H10" s="19" t="s">
        <v>84</v>
      </c>
      <c r="I10" s="49" t="s">
        <v>85</v>
      </c>
      <c r="J10" s="50" t="s">
        <v>40</v>
      </c>
      <c r="K10" s="25">
        <v>44835.0</v>
      </c>
      <c r="L10" s="51">
        <v>0.75</v>
      </c>
      <c r="M10" s="27"/>
      <c r="N10" s="28"/>
      <c r="O10" s="52"/>
      <c r="P10" s="30"/>
      <c r="Q10" s="38"/>
      <c r="R10" s="31" t="s">
        <v>86</v>
      </c>
      <c r="S10" s="39" t="s">
        <v>87</v>
      </c>
      <c r="T10" s="31" t="s">
        <v>43</v>
      </c>
    </row>
    <row r="11">
      <c r="A11" s="32" t="s">
        <v>88</v>
      </c>
      <c r="B11" s="5">
        <f t="shared" si="1"/>
        <v>457</v>
      </c>
      <c r="C11" s="19" t="s">
        <v>89</v>
      </c>
      <c r="D11" s="20" t="s">
        <v>90</v>
      </c>
      <c r="E11" s="19" t="s">
        <v>29</v>
      </c>
      <c r="F11" s="21" t="s">
        <v>91</v>
      </c>
      <c r="G11" s="22">
        <v>1966.0</v>
      </c>
      <c r="H11" s="35" t="s">
        <v>92</v>
      </c>
      <c r="I11" s="22" t="s">
        <v>93</v>
      </c>
      <c r="J11" s="53" t="s">
        <v>40</v>
      </c>
      <c r="K11" s="25">
        <v>44836.0</v>
      </c>
      <c r="L11" s="51">
        <v>0.7083333333333334</v>
      </c>
      <c r="M11" s="27"/>
      <c r="N11" s="28"/>
      <c r="O11" s="52"/>
      <c r="P11" s="30"/>
      <c r="Q11" s="54"/>
      <c r="R11" s="54"/>
      <c r="S11" s="55" t="s">
        <v>94</v>
      </c>
      <c r="T11" s="56" t="s">
        <v>95</v>
      </c>
    </row>
    <row r="12">
      <c r="A12" s="32" t="s">
        <v>96</v>
      </c>
      <c r="B12" s="5">
        <f t="shared" si="1"/>
        <v>446</v>
      </c>
      <c r="C12" s="19" t="s">
        <v>97</v>
      </c>
      <c r="D12" s="20" t="s">
        <v>54</v>
      </c>
      <c r="E12" s="19" t="s">
        <v>29</v>
      </c>
      <c r="F12" s="21" t="s">
        <v>98</v>
      </c>
      <c r="G12" s="22">
        <v>1934.0</v>
      </c>
      <c r="H12" s="35" t="s">
        <v>99</v>
      </c>
      <c r="I12" s="22" t="s">
        <v>100</v>
      </c>
      <c r="J12" s="53" t="s">
        <v>71</v>
      </c>
      <c r="K12" s="25">
        <v>44837.0</v>
      </c>
      <c r="L12" s="26">
        <v>0.7916666666666666</v>
      </c>
      <c r="M12" s="27"/>
      <c r="N12" s="28"/>
      <c r="O12" s="52"/>
      <c r="P12" s="30"/>
      <c r="Q12" s="54"/>
      <c r="R12" s="54"/>
      <c r="S12" s="55" t="s">
        <v>101</v>
      </c>
      <c r="T12" s="56" t="s">
        <v>102</v>
      </c>
    </row>
    <row r="13">
      <c r="A13" s="32" t="s">
        <v>103</v>
      </c>
      <c r="B13" s="5">
        <f t="shared" si="1"/>
        <v>460</v>
      </c>
      <c r="C13" s="19" t="s">
        <v>45</v>
      </c>
      <c r="D13" s="20" t="s">
        <v>36</v>
      </c>
      <c r="E13" s="19" t="s">
        <v>29</v>
      </c>
      <c r="F13" s="21" t="s">
        <v>104</v>
      </c>
      <c r="G13" s="22">
        <v>2017.0</v>
      </c>
      <c r="H13" s="45" t="s">
        <v>105</v>
      </c>
      <c r="I13" s="22" t="s">
        <v>106</v>
      </c>
      <c r="J13" s="53" t="s">
        <v>40</v>
      </c>
      <c r="K13" s="25">
        <v>44838.0</v>
      </c>
      <c r="L13" s="26">
        <v>0.7916666666666666</v>
      </c>
      <c r="M13" s="57"/>
      <c r="N13" s="28"/>
      <c r="O13" s="37"/>
      <c r="P13" s="58"/>
      <c r="Q13" s="38"/>
      <c r="R13" s="38"/>
      <c r="S13" s="39" t="s">
        <v>107</v>
      </c>
      <c r="T13" s="31" t="s">
        <v>51</v>
      </c>
    </row>
    <row r="14">
      <c r="A14" s="32" t="s">
        <v>108</v>
      </c>
      <c r="B14" s="5">
        <f t="shared" si="1"/>
        <v>448</v>
      </c>
      <c r="C14" s="19" t="s">
        <v>53</v>
      </c>
      <c r="D14" s="20" t="s">
        <v>54</v>
      </c>
      <c r="E14" s="19" t="s">
        <v>29</v>
      </c>
      <c r="F14" s="35" t="s">
        <v>55</v>
      </c>
      <c r="G14" s="22">
        <v>1988.0</v>
      </c>
      <c r="H14" s="23" t="s">
        <v>109</v>
      </c>
      <c r="I14" s="22" t="s">
        <v>110</v>
      </c>
      <c r="J14" s="53" t="s">
        <v>40</v>
      </c>
      <c r="K14" s="25">
        <v>44839.0</v>
      </c>
      <c r="L14" s="26">
        <v>0.7916666666666666</v>
      </c>
      <c r="M14" s="27"/>
      <c r="N14" s="28"/>
      <c r="O14" s="29"/>
      <c r="P14" s="59"/>
      <c r="Q14" s="44"/>
      <c r="R14" s="44"/>
      <c r="S14" s="60" t="s">
        <v>111</v>
      </c>
      <c r="T14" s="31" t="s">
        <v>59</v>
      </c>
    </row>
    <row r="15">
      <c r="A15" s="32" t="s">
        <v>112</v>
      </c>
      <c r="B15" s="5">
        <f t="shared" si="1"/>
        <v>457</v>
      </c>
      <c r="C15" s="19" t="s">
        <v>61</v>
      </c>
      <c r="D15" s="20" t="s">
        <v>54</v>
      </c>
      <c r="E15" s="19" t="s">
        <v>29</v>
      </c>
      <c r="F15" s="42" t="s">
        <v>113</v>
      </c>
      <c r="G15" s="22">
        <v>1985.0</v>
      </c>
      <c r="H15" s="35" t="s">
        <v>114</v>
      </c>
      <c r="I15" s="22" t="s">
        <v>115</v>
      </c>
      <c r="J15" s="53" t="s">
        <v>40</v>
      </c>
      <c r="K15" s="25">
        <v>44840.0</v>
      </c>
      <c r="L15" s="26">
        <v>0.7916666666666666</v>
      </c>
      <c r="M15" s="27"/>
      <c r="N15" s="28"/>
      <c r="O15" s="29"/>
      <c r="P15" s="30"/>
      <c r="Q15" s="38"/>
      <c r="R15" s="38"/>
      <c r="S15" s="39" t="s">
        <v>116</v>
      </c>
      <c r="T15" s="61" t="s">
        <v>66</v>
      </c>
    </row>
    <row r="16">
      <c r="A16" s="18" t="s">
        <v>117</v>
      </c>
      <c r="B16" s="5">
        <f t="shared" si="1"/>
        <v>441</v>
      </c>
      <c r="C16" s="19" t="s">
        <v>118</v>
      </c>
      <c r="D16" s="20" t="s">
        <v>54</v>
      </c>
      <c r="E16" s="19" t="s">
        <v>29</v>
      </c>
      <c r="F16" s="42" t="s">
        <v>119</v>
      </c>
      <c r="G16" s="22">
        <v>1973.0</v>
      </c>
      <c r="H16" s="35" t="s">
        <v>120</v>
      </c>
      <c r="I16" s="22" t="s">
        <v>26</v>
      </c>
      <c r="J16" s="53" t="s">
        <v>40</v>
      </c>
      <c r="K16" s="25">
        <v>44840.0</v>
      </c>
      <c r="L16" s="62">
        <v>0.9166666666666666</v>
      </c>
      <c r="M16" s="27"/>
      <c r="N16" s="28"/>
      <c r="O16" s="29"/>
      <c r="P16" s="30"/>
      <c r="Q16" s="31" t="s">
        <v>121</v>
      </c>
      <c r="R16" s="31"/>
      <c r="S16" s="39" t="s">
        <v>122</v>
      </c>
      <c r="T16" s="61" t="s">
        <v>73</v>
      </c>
    </row>
    <row r="17" ht="18.0" customHeight="1">
      <c r="A17" s="32" t="s">
        <v>123</v>
      </c>
      <c r="B17" s="5">
        <f t="shared" si="1"/>
        <v>448</v>
      </c>
      <c r="C17" s="19" t="s">
        <v>35</v>
      </c>
      <c r="D17" s="20" t="s">
        <v>54</v>
      </c>
      <c r="E17" s="19" t="s">
        <v>29</v>
      </c>
      <c r="F17" s="42" t="s">
        <v>124</v>
      </c>
      <c r="G17" s="22">
        <v>2016.0</v>
      </c>
      <c r="H17" s="19" t="s">
        <v>125</v>
      </c>
      <c r="I17" s="22" t="s">
        <v>126</v>
      </c>
      <c r="J17" s="20" t="s">
        <v>40</v>
      </c>
      <c r="K17" s="25">
        <v>44841.0</v>
      </c>
      <c r="L17" s="26">
        <v>0.7916666666666666</v>
      </c>
      <c r="M17" s="27"/>
      <c r="N17" s="28"/>
      <c r="O17" s="40"/>
      <c r="P17" s="58"/>
      <c r="Q17" s="38"/>
      <c r="R17" s="38"/>
      <c r="S17" s="39" t="s">
        <v>127</v>
      </c>
      <c r="T17" s="61" t="s">
        <v>79</v>
      </c>
    </row>
    <row r="18">
      <c r="A18" s="32" t="s">
        <v>128</v>
      </c>
      <c r="B18" s="5">
        <f t="shared" si="1"/>
        <v>446</v>
      </c>
      <c r="C18" s="19" t="s">
        <v>35</v>
      </c>
      <c r="D18" s="20" t="s">
        <v>54</v>
      </c>
      <c r="E18" s="19" t="s">
        <v>29</v>
      </c>
      <c r="F18" s="42" t="s">
        <v>129</v>
      </c>
      <c r="G18" s="22">
        <v>2022.0</v>
      </c>
      <c r="H18" s="35" t="s">
        <v>130</v>
      </c>
      <c r="I18" s="22" t="s">
        <v>131</v>
      </c>
      <c r="J18" s="20" t="s">
        <v>40</v>
      </c>
      <c r="K18" s="25">
        <v>44842.0</v>
      </c>
      <c r="L18" s="26">
        <v>0.7916666666666666</v>
      </c>
      <c r="M18" s="27"/>
      <c r="N18" s="28"/>
      <c r="O18" s="40"/>
      <c r="P18" s="58"/>
      <c r="Q18" s="38"/>
      <c r="R18" s="38"/>
      <c r="S18" s="39" t="s">
        <v>132</v>
      </c>
      <c r="T18" s="31" t="s">
        <v>133</v>
      </c>
    </row>
    <row r="19">
      <c r="A19" s="18" t="s">
        <v>134</v>
      </c>
      <c r="B19" s="5">
        <f t="shared" si="1"/>
        <v>460</v>
      </c>
      <c r="C19" s="19" t="s">
        <v>89</v>
      </c>
      <c r="D19" s="20" t="s">
        <v>90</v>
      </c>
      <c r="E19" s="19" t="s">
        <v>29</v>
      </c>
      <c r="F19" s="21" t="s">
        <v>91</v>
      </c>
      <c r="G19" s="22">
        <v>1974.0</v>
      </c>
      <c r="H19" s="35" t="s">
        <v>135</v>
      </c>
      <c r="I19" s="22" t="s">
        <v>136</v>
      </c>
      <c r="J19" s="20" t="s">
        <v>33</v>
      </c>
      <c r="K19" s="25">
        <v>44843.0</v>
      </c>
      <c r="L19" s="51">
        <v>0.7083333333333334</v>
      </c>
      <c r="M19" s="63"/>
      <c r="N19" s="28"/>
      <c r="O19" s="29"/>
      <c r="P19" s="30"/>
      <c r="Q19" s="38"/>
      <c r="R19" s="38"/>
      <c r="S19" s="39" t="s">
        <v>137</v>
      </c>
      <c r="T19" s="61" t="s">
        <v>95</v>
      </c>
    </row>
    <row r="20">
      <c r="A20" s="18" t="s">
        <v>138</v>
      </c>
      <c r="B20" s="5">
        <f t="shared" si="1"/>
        <v>454</v>
      </c>
      <c r="C20" s="19" t="s">
        <v>97</v>
      </c>
      <c r="D20" s="20" t="s">
        <v>36</v>
      </c>
      <c r="E20" s="19" t="s">
        <v>29</v>
      </c>
      <c r="F20" s="42" t="s">
        <v>139</v>
      </c>
      <c r="G20" s="22">
        <v>1938.0</v>
      </c>
      <c r="H20" s="23" t="s">
        <v>140</v>
      </c>
      <c r="I20" s="22" t="s">
        <v>141</v>
      </c>
      <c r="J20" s="20" t="s">
        <v>40</v>
      </c>
      <c r="K20" s="25">
        <v>44844.0</v>
      </c>
      <c r="L20" s="26">
        <v>0.7916666666666666</v>
      </c>
      <c r="M20" s="63"/>
      <c r="N20" s="28"/>
      <c r="O20" s="29"/>
      <c r="P20" s="30"/>
      <c r="Q20" s="38"/>
      <c r="R20" s="38"/>
      <c r="S20" s="39" t="s">
        <v>142</v>
      </c>
      <c r="T20" s="56" t="s">
        <v>102</v>
      </c>
    </row>
    <row r="21">
      <c r="A21" s="32" t="s">
        <v>143</v>
      </c>
      <c r="B21" s="5">
        <f t="shared" si="1"/>
        <v>456</v>
      </c>
      <c r="C21" s="19" t="s">
        <v>45</v>
      </c>
      <c r="D21" s="20" t="s">
        <v>36</v>
      </c>
      <c r="E21" s="19" t="s">
        <v>29</v>
      </c>
      <c r="F21" s="21" t="s">
        <v>144</v>
      </c>
      <c r="G21" s="22">
        <v>2009.0</v>
      </c>
      <c r="H21" s="45" t="s">
        <v>145</v>
      </c>
      <c r="I21" s="22" t="s">
        <v>146</v>
      </c>
      <c r="J21" s="20" t="s">
        <v>71</v>
      </c>
      <c r="K21" s="25">
        <v>44845.0</v>
      </c>
      <c r="L21" s="26">
        <v>0.7916666666666666</v>
      </c>
      <c r="M21" s="27"/>
      <c r="N21" s="28"/>
      <c r="O21" s="37"/>
      <c r="P21" s="30"/>
      <c r="Q21" s="31"/>
      <c r="R21" s="31"/>
      <c r="S21" s="39" t="s">
        <v>147</v>
      </c>
      <c r="T21" s="31" t="s">
        <v>51</v>
      </c>
    </row>
    <row r="22">
      <c r="A22" s="32" t="s">
        <v>148</v>
      </c>
      <c r="B22" s="5">
        <f t="shared" si="1"/>
        <v>445</v>
      </c>
      <c r="C22" s="19" t="s">
        <v>53</v>
      </c>
      <c r="D22" s="19" t="s">
        <v>36</v>
      </c>
      <c r="E22" s="19" t="s">
        <v>29</v>
      </c>
      <c r="F22" s="21" t="s">
        <v>149</v>
      </c>
      <c r="G22" s="22">
        <v>1991.0</v>
      </c>
      <c r="H22" s="35" t="s">
        <v>150</v>
      </c>
      <c r="I22" s="22" t="s">
        <v>151</v>
      </c>
      <c r="J22" s="20" t="s">
        <v>40</v>
      </c>
      <c r="K22" s="25">
        <v>44846.0</v>
      </c>
      <c r="L22" s="26">
        <v>0.7916666666666666</v>
      </c>
      <c r="M22" s="27"/>
      <c r="N22" s="28"/>
      <c r="O22" s="29"/>
      <c r="P22" s="30"/>
      <c r="Q22" s="38"/>
      <c r="R22" s="38"/>
      <c r="S22" s="39" t="s">
        <v>152</v>
      </c>
      <c r="T22" s="31" t="s">
        <v>59</v>
      </c>
    </row>
    <row r="23">
      <c r="A23" s="32" t="s">
        <v>153</v>
      </c>
      <c r="B23" s="5">
        <f t="shared" si="1"/>
        <v>444</v>
      </c>
      <c r="C23" s="19" t="s">
        <v>61</v>
      </c>
      <c r="D23" s="19" t="s">
        <v>36</v>
      </c>
      <c r="E23" s="19" t="s">
        <v>29</v>
      </c>
      <c r="F23" s="21" t="s">
        <v>154</v>
      </c>
      <c r="G23" s="22">
        <v>1991.0</v>
      </c>
      <c r="H23" s="35" t="s">
        <v>155</v>
      </c>
      <c r="I23" s="22" t="s">
        <v>141</v>
      </c>
      <c r="J23" s="20" t="s">
        <v>40</v>
      </c>
      <c r="K23" s="25">
        <v>44847.0</v>
      </c>
      <c r="L23" s="26">
        <v>0.7916666666666666</v>
      </c>
      <c r="M23" s="27"/>
      <c r="N23" s="28"/>
      <c r="O23" s="29"/>
      <c r="P23" s="30"/>
      <c r="Q23" s="38"/>
      <c r="R23" s="38"/>
      <c r="S23" s="39" t="s">
        <v>156</v>
      </c>
      <c r="T23" s="61" t="s">
        <v>66</v>
      </c>
    </row>
    <row r="24">
      <c r="A24" s="32" t="s">
        <v>157</v>
      </c>
      <c r="B24" s="5">
        <f t="shared" si="1"/>
        <v>444</v>
      </c>
      <c r="C24" s="19" t="s">
        <v>118</v>
      </c>
      <c r="D24" s="19" t="s">
        <v>54</v>
      </c>
      <c r="E24" s="19" t="s">
        <v>29</v>
      </c>
      <c r="F24" s="42" t="s">
        <v>158</v>
      </c>
      <c r="G24" s="22">
        <v>1981.0</v>
      </c>
      <c r="H24" s="35" t="s">
        <v>159</v>
      </c>
      <c r="I24" s="22" t="s">
        <v>160</v>
      </c>
      <c r="J24" s="20" t="s">
        <v>40</v>
      </c>
      <c r="K24" s="25">
        <v>44847.0</v>
      </c>
      <c r="L24" s="26">
        <v>0.8958333333333334</v>
      </c>
      <c r="M24" s="27"/>
      <c r="N24" s="28"/>
      <c r="O24" s="29"/>
      <c r="P24" s="30"/>
      <c r="Q24" s="38"/>
      <c r="R24" s="38"/>
      <c r="S24" s="39" t="s">
        <v>161</v>
      </c>
      <c r="T24" s="61" t="s">
        <v>73</v>
      </c>
    </row>
    <row r="25">
      <c r="A25" s="32" t="s">
        <v>162</v>
      </c>
      <c r="B25" s="5">
        <f t="shared" si="1"/>
        <v>453</v>
      </c>
      <c r="C25" s="19" t="s">
        <v>97</v>
      </c>
      <c r="D25" s="19" t="s">
        <v>36</v>
      </c>
      <c r="E25" s="19" t="s">
        <v>29</v>
      </c>
      <c r="F25" s="42" t="s">
        <v>163</v>
      </c>
      <c r="G25" s="22">
        <v>2014.0</v>
      </c>
      <c r="H25" s="35" t="s">
        <v>164</v>
      </c>
      <c r="I25" s="22" t="s">
        <v>165</v>
      </c>
      <c r="J25" s="20" t="s">
        <v>40</v>
      </c>
      <c r="K25" s="25">
        <v>44848.0</v>
      </c>
      <c r="L25" s="26">
        <v>0.7916666666666666</v>
      </c>
      <c r="M25" s="27"/>
      <c r="N25" s="28"/>
      <c r="O25" s="29"/>
      <c r="P25" s="30"/>
      <c r="Q25" s="38"/>
      <c r="R25" s="38"/>
      <c r="S25" s="39" t="s">
        <v>166</v>
      </c>
      <c r="T25" s="61" t="s">
        <v>79</v>
      </c>
    </row>
    <row r="26">
      <c r="A26" s="32" t="s">
        <v>167</v>
      </c>
      <c r="B26" s="5">
        <f t="shared" si="1"/>
        <v>449</v>
      </c>
      <c r="C26" s="19" t="s">
        <v>53</v>
      </c>
      <c r="D26" s="19" t="s">
        <v>54</v>
      </c>
      <c r="E26" s="19" t="s">
        <v>29</v>
      </c>
      <c r="F26" s="42" t="s">
        <v>168</v>
      </c>
      <c r="G26" s="22">
        <v>2022.0</v>
      </c>
      <c r="H26" s="35" t="s">
        <v>169</v>
      </c>
      <c r="I26" s="22" t="s">
        <v>170</v>
      </c>
      <c r="J26" s="20" t="s">
        <v>40</v>
      </c>
      <c r="K26" s="25">
        <v>44849.0</v>
      </c>
      <c r="L26" s="26">
        <v>0.7916666666666666</v>
      </c>
      <c r="M26" s="27"/>
      <c r="N26" s="28"/>
      <c r="O26" s="29"/>
      <c r="P26" s="30"/>
      <c r="Q26" s="38"/>
      <c r="R26" s="38"/>
      <c r="S26" s="39" t="s">
        <v>171</v>
      </c>
      <c r="T26" s="31" t="s">
        <v>133</v>
      </c>
    </row>
    <row r="27">
      <c r="A27" s="32" t="s">
        <v>172</v>
      </c>
      <c r="B27" s="5">
        <f t="shared" si="1"/>
        <v>456</v>
      </c>
      <c r="C27" s="19" t="s">
        <v>89</v>
      </c>
      <c r="D27" s="19" t="s">
        <v>36</v>
      </c>
      <c r="E27" s="19" t="s">
        <v>23</v>
      </c>
      <c r="F27" s="21" t="s">
        <v>91</v>
      </c>
      <c r="G27" s="22">
        <v>1976.0</v>
      </c>
      <c r="H27" s="35" t="s">
        <v>173</v>
      </c>
      <c r="I27" s="22" t="s">
        <v>174</v>
      </c>
      <c r="J27" s="20" t="s">
        <v>40</v>
      </c>
      <c r="K27" s="25">
        <v>44850.0</v>
      </c>
      <c r="L27" s="51">
        <v>0.7083333333333334</v>
      </c>
      <c r="M27" s="27"/>
      <c r="N27" s="28"/>
      <c r="O27" s="29"/>
      <c r="P27" s="30"/>
      <c r="Q27" s="38"/>
      <c r="R27" s="38"/>
      <c r="S27" s="39" t="s">
        <v>175</v>
      </c>
      <c r="T27" s="61" t="s">
        <v>95</v>
      </c>
    </row>
    <row r="28">
      <c r="A28" s="32" t="s">
        <v>176</v>
      </c>
      <c r="B28" s="5">
        <f t="shared" si="1"/>
        <v>441</v>
      </c>
      <c r="C28" s="19" t="s">
        <v>97</v>
      </c>
      <c r="D28" s="19" t="s">
        <v>54</v>
      </c>
      <c r="E28" s="19" t="s">
        <v>29</v>
      </c>
      <c r="F28" s="21" t="s">
        <v>177</v>
      </c>
      <c r="G28" s="22">
        <v>1939.0</v>
      </c>
      <c r="H28" s="35" t="s">
        <v>178</v>
      </c>
      <c r="I28" s="22" t="s">
        <v>49</v>
      </c>
      <c r="J28" s="20" t="s">
        <v>71</v>
      </c>
      <c r="K28" s="25">
        <v>44851.0</v>
      </c>
      <c r="L28" s="26">
        <v>0.7916666666666666</v>
      </c>
      <c r="M28" s="27"/>
      <c r="N28" s="28"/>
      <c r="O28" s="29"/>
      <c r="P28" s="30"/>
      <c r="Q28" s="38"/>
      <c r="R28" s="38"/>
      <c r="S28" s="39" t="s">
        <v>179</v>
      </c>
      <c r="T28" s="56" t="s">
        <v>102</v>
      </c>
    </row>
    <row r="29">
      <c r="A29" s="32" t="s">
        <v>180</v>
      </c>
      <c r="B29" s="5">
        <f t="shared" si="1"/>
        <v>445</v>
      </c>
      <c r="C29" s="19" t="s">
        <v>45</v>
      </c>
      <c r="D29" s="19" t="s">
        <v>36</v>
      </c>
      <c r="E29" s="19" t="s">
        <v>29</v>
      </c>
      <c r="F29" s="21" t="s">
        <v>181</v>
      </c>
      <c r="G29" s="22">
        <v>2018.0</v>
      </c>
      <c r="H29" s="45" t="s">
        <v>182</v>
      </c>
      <c r="I29" s="22" t="s">
        <v>170</v>
      </c>
      <c r="J29" s="20" t="s">
        <v>40</v>
      </c>
      <c r="K29" s="25">
        <v>44852.0</v>
      </c>
      <c r="L29" s="26">
        <v>0.7916666666666666</v>
      </c>
      <c r="M29" s="27"/>
      <c r="N29" s="28"/>
      <c r="O29" s="29"/>
      <c r="P29" s="30"/>
      <c r="Q29" s="38"/>
      <c r="R29" s="38"/>
      <c r="S29" s="39" t="s">
        <v>183</v>
      </c>
      <c r="T29" s="31" t="s">
        <v>51</v>
      </c>
    </row>
    <row r="30">
      <c r="A30" s="32" t="s">
        <v>184</v>
      </c>
      <c r="B30" s="5">
        <f t="shared" si="1"/>
        <v>459</v>
      </c>
      <c r="C30" s="19" t="s">
        <v>53</v>
      </c>
      <c r="D30" s="19" t="s">
        <v>54</v>
      </c>
      <c r="E30" s="19" t="s">
        <v>29</v>
      </c>
      <c r="F30" s="21" t="s">
        <v>185</v>
      </c>
      <c r="G30" s="22">
        <v>1993.0</v>
      </c>
      <c r="H30" s="35" t="s">
        <v>186</v>
      </c>
      <c r="I30" s="22" t="s">
        <v>187</v>
      </c>
      <c r="J30" s="20" t="s">
        <v>33</v>
      </c>
      <c r="K30" s="25">
        <v>44853.0</v>
      </c>
      <c r="L30" s="26">
        <v>0.7916666666666666</v>
      </c>
      <c r="M30" s="27"/>
      <c r="N30" s="28"/>
      <c r="O30" s="29"/>
      <c r="P30" s="30"/>
      <c r="Q30" s="38"/>
      <c r="R30" s="38"/>
      <c r="S30" s="39" t="s">
        <v>188</v>
      </c>
      <c r="T30" s="31" t="s">
        <v>59</v>
      </c>
    </row>
    <row r="31">
      <c r="A31" s="32" t="s">
        <v>189</v>
      </c>
      <c r="B31" s="5">
        <f t="shared" si="1"/>
        <v>460</v>
      </c>
      <c r="C31" s="19" t="s">
        <v>61</v>
      </c>
      <c r="D31" s="19" t="s">
        <v>90</v>
      </c>
      <c r="E31" s="19" t="s">
        <v>29</v>
      </c>
      <c r="F31" s="42" t="s">
        <v>190</v>
      </c>
      <c r="G31" s="22">
        <v>1956.0</v>
      </c>
      <c r="H31" s="35" t="s">
        <v>191</v>
      </c>
      <c r="I31" s="22" t="s">
        <v>192</v>
      </c>
      <c r="J31" s="20" t="s">
        <v>40</v>
      </c>
      <c r="K31" s="25">
        <v>44854.0</v>
      </c>
      <c r="L31" s="26">
        <v>0.7916666666666666</v>
      </c>
      <c r="M31" s="27"/>
      <c r="N31" s="28"/>
      <c r="O31" s="29"/>
      <c r="P31" s="30"/>
      <c r="Q31" s="38"/>
      <c r="R31" s="64" t="s">
        <v>193</v>
      </c>
      <c r="S31" s="39" t="s">
        <v>194</v>
      </c>
      <c r="T31" s="61" t="s">
        <v>66</v>
      </c>
    </row>
    <row r="32">
      <c r="A32" s="32" t="s">
        <v>195</v>
      </c>
      <c r="B32" s="5">
        <f t="shared" si="1"/>
        <v>454</v>
      </c>
      <c r="C32" s="19" t="s">
        <v>118</v>
      </c>
      <c r="D32" s="19" t="s">
        <v>54</v>
      </c>
      <c r="E32" s="19" t="s">
        <v>29</v>
      </c>
      <c r="F32" s="21" t="s">
        <v>196</v>
      </c>
      <c r="G32" s="22">
        <v>1992.0</v>
      </c>
      <c r="H32" s="35" t="s">
        <v>197</v>
      </c>
      <c r="I32" s="22" t="s">
        <v>198</v>
      </c>
      <c r="J32" s="20" t="s">
        <v>40</v>
      </c>
      <c r="K32" s="25">
        <v>44854.0</v>
      </c>
      <c r="L32" s="62">
        <v>0.9166666666666666</v>
      </c>
      <c r="M32" s="27"/>
      <c r="N32" s="28"/>
      <c r="O32" s="29"/>
      <c r="P32" s="30"/>
      <c r="Q32" s="38"/>
      <c r="R32" s="65"/>
      <c r="S32" s="39" t="s">
        <v>199</v>
      </c>
      <c r="T32" s="61" t="s">
        <v>73</v>
      </c>
    </row>
    <row r="33">
      <c r="A33" s="32" t="s">
        <v>200</v>
      </c>
      <c r="B33" s="5">
        <f t="shared" si="1"/>
        <v>457</v>
      </c>
      <c r="C33" s="19" t="s">
        <v>90</v>
      </c>
      <c r="D33" s="19" t="s">
        <v>54</v>
      </c>
      <c r="E33" s="19" t="s">
        <v>29</v>
      </c>
      <c r="F33" s="21" t="s">
        <v>201</v>
      </c>
      <c r="G33" s="22">
        <v>1988.0</v>
      </c>
      <c r="H33" s="45" t="s">
        <v>202</v>
      </c>
      <c r="I33" s="22" t="s">
        <v>203</v>
      </c>
      <c r="J33" s="20" t="s">
        <v>40</v>
      </c>
      <c r="K33" s="25">
        <v>44855.0</v>
      </c>
      <c r="L33" s="26">
        <v>0.7916666666666666</v>
      </c>
      <c r="M33" s="27"/>
      <c r="N33" s="28"/>
      <c r="O33" s="29"/>
      <c r="P33" s="30"/>
      <c r="Q33" s="38"/>
      <c r="R33" s="38"/>
      <c r="S33" s="66" t="s">
        <v>204</v>
      </c>
      <c r="T33" s="67" t="s">
        <v>205</v>
      </c>
    </row>
    <row r="34">
      <c r="A34" s="32" t="s">
        <v>206</v>
      </c>
      <c r="B34" s="5">
        <f t="shared" si="1"/>
        <v>562</v>
      </c>
      <c r="C34" s="19" t="s">
        <v>45</v>
      </c>
      <c r="D34" s="19" t="s">
        <v>36</v>
      </c>
      <c r="E34" s="19" t="s">
        <v>29</v>
      </c>
      <c r="F34" s="21" t="s">
        <v>207</v>
      </c>
      <c r="G34" s="22" t="s">
        <v>208</v>
      </c>
      <c r="H34" s="45" t="s">
        <v>209</v>
      </c>
      <c r="I34" s="22" t="s">
        <v>210</v>
      </c>
      <c r="J34" s="20" t="s">
        <v>211</v>
      </c>
      <c r="K34" s="25">
        <v>44855.0</v>
      </c>
      <c r="L34" s="26">
        <v>0.8958333333333334</v>
      </c>
      <c r="M34" s="27"/>
      <c r="N34" s="28"/>
      <c r="O34" s="29"/>
      <c r="P34" s="30"/>
      <c r="Q34" s="38"/>
      <c r="R34" s="31" t="s">
        <v>212</v>
      </c>
      <c r="S34" s="39" t="s">
        <v>213</v>
      </c>
      <c r="T34" s="67" t="s">
        <v>205</v>
      </c>
    </row>
    <row r="35">
      <c r="A35" s="18" t="s">
        <v>214</v>
      </c>
      <c r="B35" s="5">
        <f t="shared" si="1"/>
        <v>460</v>
      </c>
      <c r="C35" s="19" t="s">
        <v>215</v>
      </c>
      <c r="D35" s="19" t="s">
        <v>54</v>
      </c>
      <c r="E35" s="19" t="s">
        <v>29</v>
      </c>
      <c r="F35" s="21" t="s">
        <v>216</v>
      </c>
      <c r="G35" s="22">
        <v>1992.0</v>
      </c>
      <c r="H35" s="35" t="s">
        <v>217</v>
      </c>
      <c r="I35" s="22" t="s">
        <v>218</v>
      </c>
      <c r="J35" s="20" t="s">
        <v>40</v>
      </c>
      <c r="K35" s="25">
        <v>44856.0</v>
      </c>
      <c r="L35" s="51">
        <v>0.5416666666666666</v>
      </c>
      <c r="M35" s="27"/>
      <c r="N35" s="28"/>
      <c r="O35" s="29"/>
      <c r="P35" s="30"/>
      <c r="Q35" s="38"/>
      <c r="R35" s="38"/>
      <c r="S35" s="39" t="s">
        <v>219</v>
      </c>
      <c r="T35" s="67" t="s">
        <v>205</v>
      </c>
    </row>
    <row r="36">
      <c r="A36" s="68" t="s">
        <v>220</v>
      </c>
      <c r="B36" s="69">
        <f t="shared" si="1"/>
        <v>447</v>
      </c>
      <c r="C36" s="70" t="s">
        <v>53</v>
      </c>
      <c r="D36" s="46" t="s">
        <v>54</v>
      </c>
      <c r="E36" s="71" t="s">
        <v>29</v>
      </c>
      <c r="F36" s="72" t="s">
        <v>221</v>
      </c>
      <c r="G36" s="73">
        <v>1964.0</v>
      </c>
      <c r="H36" s="74" t="s">
        <v>222</v>
      </c>
      <c r="I36" s="49" t="s">
        <v>170</v>
      </c>
      <c r="J36" s="47" t="s">
        <v>40</v>
      </c>
      <c r="K36" s="25">
        <v>44856.0</v>
      </c>
      <c r="L36" s="75">
        <v>0.6666666666666666</v>
      </c>
      <c r="M36" s="27"/>
      <c r="N36" s="28"/>
      <c r="O36" s="29"/>
      <c r="P36" s="30"/>
      <c r="Q36" s="38"/>
      <c r="R36" s="38"/>
      <c r="S36" s="39" t="s">
        <v>223</v>
      </c>
      <c r="T36" s="67" t="s">
        <v>205</v>
      </c>
    </row>
    <row r="37">
      <c r="A37" s="68" t="s">
        <v>224</v>
      </c>
      <c r="B37" s="76">
        <f t="shared" si="1"/>
        <v>454</v>
      </c>
      <c r="C37" s="70" t="s">
        <v>225</v>
      </c>
      <c r="D37" s="46" t="s">
        <v>36</v>
      </c>
      <c r="E37" s="71" t="s">
        <v>29</v>
      </c>
      <c r="F37" s="77" t="s">
        <v>226</v>
      </c>
      <c r="G37" s="73">
        <v>1969.0</v>
      </c>
      <c r="H37" s="48" t="s">
        <v>227</v>
      </c>
      <c r="I37" s="73" t="s">
        <v>100</v>
      </c>
      <c r="J37" s="47" t="s">
        <v>40</v>
      </c>
      <c r="K37" s="25">
        <v>44856.0</v>
      </c>
      <c r="L37" s="75">
        <v>0.8125</v>
      </c>
      <c r="M37" s="27"/>
      <c r="N37" s="28"/>
      <c r="O37" s="29"/>
      <c r="P37" s="30"/>
      <c r="Q37" s="38"/>
      <c r="R37" s="31" t="s">
        <v>228</v>
      </c>
      <c r="S37" s="39" t="s">
        <v>229</v>
      </c>
      <c r="T37" s="67" t="s">
        <v>205</v>
      </c>
    </row>
    <row r="38">
      <c r="A38" s="18" t="s">
        <v>230</v>
      </c>
      <c r="B38" s="5">
        <f t="shared" si="1"/>
        <v>459</v>
      </c>
      <c r="C38" s="19" t="s">
        <v>54</v>
      </c>
      <c r="D38" s="19" t="s">
        <v>36</v>
      </c>
      <c r="E38" s="19" t="s">
        <v>29</v>
      </c>
      <c r="F38" s="21" t="s">
        <v>231</v>
      </c>
      <c r="G38" s="22">
        <v>1968.0</v>
      </c>
      <c r="H38" s="35" t="s">
        <v>232</v>
      </c>
      <c r="I38" s="22" t="s">
        <v>64</v>
      </c>
      <c r="J38" s="20" t="s">
        <v>40</v>
      </c>
      <c r="K38" s="25">
        <v>44856.0</v>
      </c>
      <c r="L38" s="51">
        <v>0.9166666666666666</v>
      </c>
      <c r="M38" s="27"/>
      <c r="N38" s="28"/>
      <c r="O38" s="29"/>
      <c r="P38" s="30"/>
      <c r="Q38" s="38"/>
      <c r="R38" s="38"/>
      <c r="S38" s="39" t="s">
        <v>233</v>
      </c>
      <c r="T38" s="67" t="s">
        <v>205</v>
      </c>
    </row>
    <row r="39">
      <c r="A39" s="18" t="s">
        <v>234</v>
      </c>
      <c r="B39" s="5">
        <f t="shared" si="1"/>
        <v>452</v>
      </c>
      <c r="C39" s="19" t="s">
        <v>235</v>
      </c>
      <c r="D39" s="19" t="s">
        <v>36</v>
      </c>
      <c r="E39" s="19" t="s">
        <v>29</v>
      </c>
      <c r="F39" s="42" t="s">
        <v>236</v>
      </c>
      <c r="G39" s="22">
        <v>1990.0</v>
      </c>
      <c r="H39" s="35" t="s">
        <v>237</v>
      </c>
      <c r="I39" s="22" t="s">
        <v>141</v>
      </c>
      <c r="J39" s="20" t="s">
        <v>40</v>
      </c>
      <c r="K39" s="25">
        <v>44857.0</v>
      </c>
      <c r="L39" s="51">
        <v>0.5416666666666666</v>
      </c>
      <c r="M39" s="27"/>
      <c r="N39" s="28"/>
      <c r="O39" s="29"/>
      <c r="P39" s="30"/>
      <c r="Q39" s="38"/>
      <c r="R39" s="38"/>
      <c r="S39" s="39" t="s">
        <v>238</v>
      </c>
      <c r="T39" s="67" t="s">
        <v>205</v>
      </c>
    </row>
    <row r="40">
      <c r="A40" s="18" t="s">
        <v>239</v>
      </c>
      <c r="B40" s="5">
        <f t="shared" si="1"/>
        <v>458</v>
      </c>
      <c r="C40" s="19" t="s">
        <v>54</v>
      </c>
      <c r="D40" s="19" t="s">
        <v>90</v>
      </c>
      <c r="E40" s="19" t="s">
        <v>29</v>
      </c>
      <c r="F40" s="21" t="s">
        <v>240</v>
      </c>
      <c r="G40" s="22" t="s">
        <v>241</v>
      </c>
      <c r="H40" s="35" t="s">
        <v>242</v>
      </c>
      <c r="I40" s="22" t="s">
        <v>243</v>
      </c>
      <c r="J40" s="20" t="s">
        <v>27</v>
      </c>
      <c r="K40" s="25">
        <v>44857.0</v>
      </c>
      <c r="L40" s="51">
        <v>0.6666666666666666</v>
      </c>
      <c r="M40" s="27"/>
      <c r="N40" s="28"/>
      <c r="O40" s="29"/>
      <c r="P40" s="30"/>
      <c r="Q40" s="38"/>
      <c r="R40" s="31" t="s">
        <v>244</v>
      </c>
      <c r="S40" s="39" t="s">
        <v>245</v>
      </c>
      <c r="T40" s="67" t="s">
        <v>205</v>
      </c>
    </row>
    <row r="41">
      <c r="A41" s="18" t="s">
        <v>246</v>
      </c>
      <c r="B41" s="5">
        <f t="shared" si="1"/>
        <v>457</v>
      </c>
      <c r="C41" s="19" t="s">
        <v>97</v>
      </c>
      <c r="D41" s="19" t="s">
        <v>247</v>
      </c>
      <c r="E41" s="19" t="s">
        <v>29</v>
      </c>
      <c r="F41" s="21" t="s">
        <v>248</v>
      </c>
      <c r="G41" s="22">
        <v>1966.0</v>
      </c>
      <c r="H41" s="35" t="s">
        <v>249</v>
      </c>
      <c r="I41" s="22" t="s">
        <v>250</v>
      </c>
      <c r="J41" s="20" t="s">
        <v>71</v>
      </c>
      <c r="K41" s="25">
        <v>44857.0</v>
      </c>
      <c r="L41" s="51">
        <v>0.8333333333333334</v>
      </c>
      <c r="M41" s="27"/>
      <c r="N41" s="28"/>
      <c r="O41" s="29"/>
      <c r="P41" s="30"/>
      <c r="Q41" s="38"/>
      <c r="R41" s="38"/>
      <c r="S41" s="39" t="s">
        <v>251</v>
      </c>
      <c r="T41" s="67" t="s">
        <v>205</v>
      </c>
    </row>
    <row r="42">
      <c r="A42" s="32" t="s">
        <v>252</v>
      </c>
      <c r="B42" s="5">
        <f t="shared" si="1"/>
        <v>454</v>
      </c>
      <c r="C42" s="19" t="s">
        <v>97</v>
      </c>
      <c r="D42" s="19" t="s">
        <v>54</v>
      </c>
      <c r="E42" s="19" t="s">
        <v>29</v>
      </c>
      <c r="F42" s="42" t="s">
        <v>253</v>
      </c>
      <c r="G42" s="22">
        <v>1937.0</v>
      </c>
      <c r="H42" s="35" t="s">
        <v>254</v>
      </c>
      <c r="I42" s="22" t="s">
        <v>160</v>
      </c>
      <c r="J42" s="20" t="s">
        <v>40</v>
      </c>
      <c r="K42" s="25">
        <v>44858.0</v>
      </c>
      <c r="L42" s="51">
        <v>0.7916666666666666</v>
      </c>
      <c r="M42" s="27"/>
      <c r="N42" s="28"/>
      <c r="O42" s="29"/>
      <c r="P42" s="30"/>
      <c r="Q42" s="38"/>
      <c r="R42" s="38"/>
      <c r="S42" s="39" t="s">
        <v>255</v>
      </c>
      <c r="T42" s="56" t="s">
        <v>102</v>
      </c>
    </row>
    <row r="43">
      <c r="A43" s="18" t="s">
        <v>256</v>
      </c>
      <c r="B43" s="5">
        <f t="shared" si="1"/>
        <v>433</v>
      </c>
      <c r="C43" s="19" t="s">
        <v>45</v>
      </c>
      <c r="D43" s="19" t="s">
        <v>54</v>
      </c>
      <c r="E43" s="19" t="s">
        <v>29</v>
      </c>
      <c r="F43" s="21" t="s">
        <v>257</v>
      </c>
      <c r="G43" s="22">
        <v>2018.0</v>
      </c>
      <c r="H43" s="45" t="s">
        <v>258</v>
      </c>
      <c r="I43" s="22" t="s">
        <v>259</v>
      </c>
      <c r="J43" s="20" t="s">
        <v>33</v>
      </c>
      <c r="K43" s="25">
        <v>44859.0</v>
      </c>
      <c r="L43" s="51">
        <v>0.7916666666666666</v>
      </c>
      <c r="M43" s="27"/>
      <c r="N43" s="28"/>
      <c r="O43" s="29"/>
      <c r="P43" s="30"/>
      <c r="Q43" s="38"/>
      <c r="R43" s="38"/>
      <c r="S43" s="39" t="s">
        <v>260</v>
      </c>
      <c r="T43" s="31" t="s">
        <v>51</v>
      </c>
    </row>
    <row r="44">
      <c r="A44" s="18" t="s">
        <v>261</v>
      </c>
      <c r="B44" s="5">
        <f t="shared" si="1"/>
        <v>458</v>
      </c>
      <c r="C44" s="19" t="s">
        <v>53</v>
      </c>
      <c r="D44" s="19" t="s">
        <v>262</v>
      </c>
      <c r="E44" s="19" t="s">
        <v>29</v>
      </c>
      <c r="F44" s="21" t="s">
        <v>263</v>
      </c>
      <c r="G44" s="22">
        <v>1993.0</v>
      </c>
      <c r="H44" s="35" t="s">
        <v>264</v>
      </c>
      <c r="I44" s="22" t="s">
        <v>265</v>
      </c>
      <c r="J44" s="20" t="s">
        <v>40</v>
      </c>
      <c r="K44" s="25">
        <v>44860.0</v>
      </c>
      <c r="L44" s="51">
        <v>0.7916666666666666</v>
      </c>
      <c r="M44" s="27"/>
      <c r="N44" s="28"/>
      <c r="O44" s="29"/>
      <c r="P44" s="30"/>
      <c r="Q44" s="38"/>
      <c r="R44" s="38"/>
      <c r="S44" s="39" t="s">
        <v>266</v>
      </c>
      <c r="T44" s="31" t="s">
        <v>59</v>
      </c>
    </row>
    <row r="45">
      <c r="A45" s="18" t="s">
        <v>267</v>
      </c>
      <c r="B45" s="5">
        <f t="shared" si="1"/>
        <v>460</v>
      </c>
      <c r="C45" s="19" t="s">
        <v>61</v>
      </c>
      <c r="D45" s="19" t="s">
        <v>90</v>
      </c>
      <c r="E45" s="19" t="s">
        <v>29</v>
      </c>
      <c r="F45" s="42" t="s">
        <v>268</v>
      </c>
      <c r="G45" s="22">
        <v>2012.0</v>
      </c>
      <c r="H45" s="35" t="s">
        <v>269</v>
      </c>
      <c r="I45" s="22" t="s">
        <v>32</v>
      </c>
      <c r="J45" s="20" t="s">
        <v>33</v>
      </c>
      <c r="K45" s="25">
        <v>44861.0</v>
      </c>
      <c r="L45" s="51">
        <v>0.7916666666666666</v>
      </c>
      <c r="M45" s="27"/>
      <c r="N45" s="28"/>
      <c r="O45" s="29"/>
      <c r="P45" s="30"/>
      <c r="Q45" s="38"/>
      <c r="R45" s="38"/>
      <c r="S45" s="39" t="s">
        <v>270</v>
      </c>
      <c r="T45" s="61" t="s">
        <v>66</v>
      </c>
    </row>
    <row r="46">
      <c r="A46" s="18" t="s">
        <v>271</v>
      </c>
      <c r="B46" s="5">
        <f t="shared" si="1"/>
        <v>449</v>
      </c>
      <c r="C46" s="19" t="s">
        <v>118</v>
      </c>
      <c r="D46" s="19" t="s">
        <v>54</v>
      </c>
      <c r="E46" s="19" t="s">
        <v>29</v>
      </c>
      <c r="F46" s="42" t="s">
        <v>272</v>
      </c>
      <c r="G46" s="22">
        <v>2007.0</v>
      </c>
      <c r="H46" s="35" t="s">
        <v>273</v>
      </c>
      <c r="I46" s="22" t="s">
        <v>274</v>
      </c>
      <c r="J46" s="20" t="s">
        <v>71</v>
      </c>
      <c r="K46" s="25">
        <v>44861.0</v>
      </c>
      <c r="L46" s="51">
        <v>0.8958333333333334</v>
      </c>
      <c r="M46" s="27"/>
      <c r="N46" s="28"/>
      <c r="O46" s="29"/>
      <c r="P46" s="30"/>
      <c r="Q46" s="38"/>
      <c r="R46" s="38"/>
      <c r="S46" s="39" t="s">
        <v>275</v>
      </c>
      <c r="T46" s="61" t="s">
        <v>73</v>
      </c>
    </row>
    <row r="47">
      <c r="A47" s="18" t="s">
        <v>276</v>
      </c>
      <c r="B47" s="5">
        <f t="shared" si="1"/>
        <v>457</v>
      </c>
      <c r="C47" s="19" t="s">
        <v>45</v>
      </c>
      <c r="D47" s="19" t="s">
        <v>54</v>
      </c>
      <c r="E47" s="19" t="s">
        <v>29</v>
      </c>
      <c r="F47" s="21" t="s">
        <v>277</v>
      </c>
      <c r="G47" s="22">
        <v>2017.0</v>
      </c>
      <c r="H47" s="45" t="s">
        <v>278</v>
      </c>
      <c r="I47" s="22" t="s">
        <v>279</v>
      </c>
      <c r="J47" s="20" t="s">
        <v>40</v>
      </c>
      <c r="K47" s="25">
        <v>44862.0</v>
      </c>
      <c r="L47" s="51">
        <v>0.7916666666666666</v>
      </c>
      <c r="M47" s="27"/>
      <c r="N47" s="28"/>
      <c r="O47" s="29"/>
      <c r="P47" s="30"/>
      <c r="Q47" s="38"/>
      <c r="R47" s="38"/>
      <c r="S47" s="39" t="s">
        <v>280</v>
      </c>
      <c r="T47" s="61" t="s">
        <v>79</v>
      </c>
    </row>
    <row r="48">
      <c r="A48" s="32" t="s">
        <v>281</v>
      </c>
      <c r="B48" s="5">
        <f t="shared" si="1"/>
        <v>455</v>
      </c>
      <c r="C48" s="19" t="s">
        <v>282</v>
      </c>
      <c r="D48" s="19" t="s">
        <v>54</v>
      </c>
      <c r="E48" s="19" t="s">
        <v>29</v>
      </c>
      <c r="F48" s="42" t="s">
        <v>283</v>
      </c>
      <c r="G48" s="22">
        <v>2020.0</v>
      </c>
      <c r="H48" s="35" t="s">
        <v>284</v>
      </c>
      <c r="I48" s="22" t="s">
        <v>285</v>
      </c>
      <c r="J48" s="20" t="s">
        <v>40</v>
      </c>
      <c r="K48" s="25">
        <v>44863.0</v>
      </c>
      <c r="L48" s="51">
        <v>0.7916666666666666</v>
      </c>
      <c r="M48" s="27"/>
      <c r="N48" s="28"/>
      <c r="O48" s="29"/>
      <c r="P48" s="30"/>
      <c r="Q48" s="38"/>
      <c r="R48" s="38"/>
      <c r="S48" s="39" t="s">
        <v>286</v>
      </c>
      <c r="T48" s="31" t="s">
        <v>133</v>
      </c>
    </row>
    <row r="49">
      <c r="A49" s="18" t="s">
        <v>287</v>
      </c>
      <c r="B49" s="5">
        <f t="shared" si="1"/>
        <v>459</v>
      </c>
      <c r="C49" s="19" t="s">
        <v>89</v>
      </c>
      <c r="D49" s="19" t="s">
        <v>90</v>
      </c>
      <c r="E49" s="19" t="s">
        <v>29</v>
      </c>
      <c r="F49" s="21" t="s">
        <v>91</v>
      </c>
      <c r="G49" s="22">
        <v>1972.0</v>
      </c>
      <c r="H49" s="35" t="s">
        <v>288</v>
      </c>
      <c r="I49" s="22" t="s">
        <v>289</v>
      </c>
      <c r="J49" s="20" t="s">
        <v>33</v>
      </c>
      <c r="K49" s="25">
        <v>44864.0</v>
      </c>
      <c r="L49" s="51">
        <v>0.7083333333333334</v>
      </c>
      <c r="M49" s="27"/>
      <c r="N49" s="28"/>
      <c r="O49" s="29"/>
      <c r="P49" s="30"/>
      <c r="Q49" s="38"/>
      <c r="R49" s="38"/>
      <c r="S49" s="39" t="s">
        <v>290</v>
      </c>
      <c r="T49" s="61" t="s">
        <v>95</v>
      </c>
    </row>
    <row r="50">
      <c r="A50" s="18" t="s">
        <v>291</v>
      </c>
      <c r="B50" s="5">
        <f t="shared" si="1"/>
        <v>454</v>
      </c>
      <c r="C50" s="19" t="s">
        <v>292</v>
      </c>
      <c r="D50" s="19" t="s">
        <v>54</v>
      </c>
      <c r="E50" s="19" t="s">
        <v>29</v>
      </c>
      <c r="F50" s="21" t="s">
        <v>293</v>
      </c>
      <c r="G50" s="22">
        <v>1922.0</v>
      </c>
      <c r="H50" s="35" t="s">
        <v>294</v>
      </c>
      <c r="I50" s="22" t="s">
        <v>77</v>
      </c>
      <c r="J50" s="20" t="s">
        <v>33</v>
      </c>
      <c r="K50" s="78">
        <v>44864.0</v>
      </c>
      <c r="L50" s="51">
        <v>0.7916666666666666</v>
      </c>
      <c r="M50" s="27"/>
      <c r="N50" s="28"/>
      <c r="O50" s="29"/>
      <c r="P50" s="30"/>
      <c r="Q50" s="38"/>
      <c r="R50" s="31" t="s">
        <v>295</v>
      </c>
      <c r="S50" s="39" t="s">
        <v>296</v>
      </c>
      <c r="T50" s="31" t="s">
        <v>43</v>
      </c>
    </row>
    <row r="51">
      <c r="A51" s="18" t="s">
        <v>297</v>
      </c>
      <c r="B51" s="5">
        <f t="shared" si="1"/>
        <v>441</v>
      </c>
      <c r="C51" s="19" t="s">
        <v>97</v>
      </c>
      <c r="D51" s="19" t="s">
        <v>54</v>
      </c>
      <c r="E51" s="19" t="s">
        <v>29</v>
      </c>
      <c r="F51" s="21" t="s">
        <v>298</v>
      </c>
      <c r="G51" s="22">
        <v>1972.0</v>
      </c>
      <c r="H51" s="35" t="s">
        <v>299</v>
      </c>
      <c r="I51" s="22" t="s">
        <v>300</v>
      </c>
      <c r="J51" s="79" t="s">
        <v>33</v>
      </c>
      <c r="K51" s="25">
        <v>44865.0</v>
      </c>
      <c r="L51" s="51">
        <v>0.7916666666666666</v>
      </c>
      <c r="M51" s="27"/>
      <c r="N51" s="28"/>
      <c r="O51" s="29"/>
      <c r="P51" s="30"/>
      <c r="Q51" s="38"/>
      <c r="R51" s="38"/>
      <c r="S51" s="39" t="s">
        <v>301</v>
      </c>
      <c r="T51" s="56" t="s">
        <v>102</v>
      </c>
    </row>
    <row r="52">
      <c r="A52" s="42" t="s">
        <v>302</v>
      </c>
      <c r="B52" s="5">
        <f t="shared" si="1"/>
        <v>443</v>
      </c>
      <c r="C52" s="19" t="s">
        <v>45</v>
      </c>
      <c r="D52" s="19" t="s">
        <v>54</v>
      </c>
      <c r="E52" s="19" t="s">
        <v>29</v>
      </c>
      <c r="F52" s="21" t="s">
        <v>303</v>
      </c>
      <c r="G52" s="22">
        <v>2004.0</v>
      </c>
      <c r="H52" s="45" t="s">
        <v>304</v>
      </c>
      <c r="I52" s="22" t="s">
        <v>305</v>
      </c>
      <c r="J52" s="20" t="s">
        <v>71</v>
      </c>
      <c r="K52" s="25">
        <v>44866.0</v>
      </c>
      <c r="L52" s="51">
        <v>0.7916666666666666</v>
      </c>
      <c r="M52" s="27"/>
      <c r="N52" s="28"/>
      <c r="O52" s="29"/>
      <c r="P52" s="30"/>
      <c r="Q52" s="38"/>
      <c r="R52" s="38"/>
      <c r="S52" s="39" t="s">
        <v>306</v>
      </c>
      <c r="T52" s="31" t="s">
        <v>51</v>
      </c>
    </row>
    <row r="53">
      <c r="A53" s="18" t="s">
        <v>307</v>
      </c>
      <c r="B53" s="5">
        <f t="shared" si="1"/>
        <v>459</v>
      </c>
      <c r="C53" s="19" t="s">
        <v>53</v>
      </c>
      <c r="D53" s="19" t="s">
        <v>54</v>
      </c>
      <c r="E53" s="19" t="s">
        <v>29</v>
      </c>
      <c r="F53" s="21" t="s">
        <v>308</v>
      </c>
      <c r="G53" s="22">
        <v>1996.0</v>
      </c>
      <c r="H53" s="35" t="s">
        <v>309</v>
      </c>
      <c r="I53" s="22" t="s">
        <v>310</v>
      </c>
      <c r="J53" s="20" t="s">
        <v>40</v>
      </c>
      <c r="K53" s="25">
        <v>44867.0</v>
      </c>
      <c r="L53" s="51">
        <v>0.7916666666666666</v>
      </c>
      <c r="M53" s="27"/>
      <c r="N53" s="28"/>
      <c r="O53" s="29"/>
      <c r="P53" s="30"/>
      <c r="Q53" s="38"/>
      <c r="R53" s="38"/>
      <c r="S53" s="39" t="s">
        <v>311</v>
      </c>
      <c r="T53" s="31" t="s">
        <v>59</v>
      </c>
    </row>
    <row r="54">
      <c r="A54" s="18" t="s">
        <v>312</v>
      </c>
      <c r="B54" s="5">
        <f t="shared" si="1"/>
        <v>442</v>
      </c>
      <c r="C54" s="19" t="s">
        <v>61</v>
      </c>
      <c r="D54" s="19" t="s">
        <v>36</v>
      </c>
      <c r="E54" s="19" t="s">
        <v>29</v>
      </c>
      <c r="F54" s="21" t="s">
        <v>313</v>
      </c>
      <c r="G54" s="22">
        <v>1966.0</v>
      </c>
      <c r="H54" s="35" t="s">
        <v>314</v>
      </c>
      <c r="I54" s="22" t="s">
        <v>315</v>
      </c>
      <c r="J54" s="20" t="s">
        <v>71</v>
      </c>
      <c r="K54" s="25">
        <v>44868.0</v>
      </c>
      <c r="L54" s="51">
        <v>0.7916666666666666</v>
      </c>
      <c r="M54" s="27"/>
      <c r="N54" s="28"/>
      <c r="O54" s="29"/>
      <c r="P54" s="30"/>
      <c r="Q54" s="38"/>
      <c r="R54" s="38"/>
      <c r="S54" s="39" t="s">
        <v>316</v>
      </c>
      <c r="T54" s="61" t="s">
        <v>66</v>
      </c>
    </row>
    <row r="55">
      <c r="A55" s="18" t="s">
        <v>317</v>
      </c>
      <c r="B55" s="5">
        <f t="shared" si="1"/>
        <v>453</v>
      </c>
      <c r="C55" s="19" t="s">
        <v>118</v>
      </c>
      <c r="D55" s="19" t="s">
        <v>54</v>
      </c>
      <c r="E55" s="19" t="s">
        <v>29</v>
      </c>
      <c r="F55" s="21" t="s">
        <v>318</v>
      </c>
      <c r="G55" s="22">
        <v>2018.0</v>
      </c>
      <c r="H55" s="35" t="s">
        <v>319</v>
      </c>
      <c r="I55" s="22" t="s">
        <v>320</v>
      </c>
      <c r="J55" s="20" t="s">
        <v>40</v>
      </c>
      <c r="K55" s="25">
        <v>44868.0</v>
      </c>
      <c r="L55" s="51">
        <v>0.8958333333333334</v>
      </c>
      <c r="M55" s="27"/>
      <c r="N55" s="28"/>
      <c r="O55" s="29"/>
      <c r="P55" s="30"/>
      <c r="Q55" s="38"/>
      <c r="R55" s="38"/>
      <c r="S55" s="39" t="s">
        <v>321</v>
      </c>
      <c r="T55" s="61" t="s">
        <v>73</v>
      </c>
    </row>
    <row r="56">
      <c r="A56" s="32" t="s">
        <v>322</v>
      </c>
      <c r="B56" s="5">
        <f t="shared" si="1"/>
        <v>460</v>
      </c>
      <c r="C56" s="19" t="s">
        <v>46</v>
      </c>
      <c r="D56" s="19" t="s">
        <v>54</v>
      </c>
      <c r="E56" s="19" t="s">
        <v>29</v>
      </c>
      <c r="F56" s="21" t="s">
        <v>323</v>
      </c>
      <c r="G56" s="22">
        <v>2009.0</v>
      </c>
      <c r="H56" s="35" t="s">
        <v>324</v>
      </c>
      <c r="I56" s="22" t="s">
        <v>64</v>
      </c>
      <c r="J56" s="20" t="s">
        <v>71</v>
      </c>
      <c r="K56" s="25">
        <v>44869.0</v>
      </c>
      <c r="L56" s="51">
        <v>0.7916666666666666</v>
      </c>
      <c r="M56" s="27"/>
      <c r="N56" s="28"/>
      <c r="O56" s="29"/>
      <c r="P56" s="30"/>
      <c r="Q56" s="38"/>
      <c r="R56" s="38"/>
      <c r="S56" s="39" t="s">
        <v>325</v>
      </c>
      <c r="T56" s="61" t="s">
        <v>79</v>
      </c>
    </row>
    <row r="57">
      <c r="A57" s="18" t="s">
        <v>326</v>
      </c>
      <c r="B57" s="5">
        <f t="shared" si="1"/>
        <v>449</v>
      </c>
      <c r="C57" s="19" t="s">
        <v>53</v>
      </c>
      <c r="D57" s="19" t="s">
        <v>54</v>
      </c>
      <c r="E57" s="19" t="s">
        <v>29</v>
      </c>
      <c r="F57" s="42" t="s">
        <v>327</v>
      </c>
      <c r="G57" s="22">
        <v>2022.0</v>
      </c>
      <c r="H57" s="35" t="s">
        <v>328</v>
      </c>
      <c r="I57" s="22" t="s">
        <v>151</v>
      </c>
      <c r="J57" s="20" t="s">
        <v>40</v>
      </c>
      <c r="K57" s="25">
        <v>44870.0</v>
      </c>
      <c r="L57" s="51">
        <v>0.7916666666666666</v>
      </c>
      <c r="M57" s="27"/>
      <c r="N57" s="28"/>
      <c r="O57" s="29"/>
      <c r="P57" s="30"/>
      <c r="Q57" s="38"/>
      <c r="R57" s="38"/>
      <c r="S57" s="39" t="s">
        <v>329</v>
      </c>
      <c r="T57" s="31" t="s">
        <v>133</v>
      </c>
    </row>
    <row r="58">
      <c r="A58" s="18" t="s">
        <v>330</v>
      </c>
      <c r="B58" s="5">
        <f t="shared" si="1"/>
        <v>458</v>
      </c>
      <c r="C58" s="19" t="s">
        <v>89</v>
      </c>
      <c r="D58" s="19" t="s">
        <v>90</v>
      </c>
      <c r="E58" s="19" t="s">
        <v>29</v>
      </c>
      <c r="F58" s="21" t="s">
        <v>91</v>
      </c>
      <c r="G58" s="22">
        <v>1989.0</v>
      </c>
      <c r="H58" s="35" t="s">
        <v>331</v>
      </c>
      <c r="I58" s="22" t="s">
        <v>332</v>
      </c>
      <c r="J58" s="20" t="s">
        <v>40</v>
      </c>
      <c r="K58" s="25">
        <v>44871.0</v>
      </c>
      <c r="L58" s="51">
        <v>0.7083333333333334</v>
      </c>
      <c r="M58" s="27"/>
      <c r="N58" s="28"/>
      <c r="O58" s="29"/>
      <c r="P58" s="30"/>
      <c r="Q58" s="38"/>
      <c r="R58" s="38"/>
      <c r="S58" s="39" t="s">
        <v>333</v>
      </c>
      <c r="T58" s="61" t="s">
        <v>95</v>
      </c>
    </row>
    <row r="59">
      <c r="A59" s="18" t="s">
        <v>334</v>
      </c>
      <c r="B59" s="5">
        <f t="shared" si="1"/>
        <v>452</v>
      </c>
      <c r="C59" s="19" t="s">
        <v>97</v>
      </c>
      <c r="D59" s="19" t="s">
        <v>36</v>
      </c>
      <c r="E59" s="19" t="s">
        <v>29</v>
      </c>
      <c r="F59" s="42" t="s">
        <v>335</v>
      </c>
      <c r="G59" s="22">
        <v>2003.0</v>
      </c>
      <c r="H59" s="35" t="s">
        <v>336</v>
      </c>
      <c r="I59" s="22" t="s">
        <v>57</v>
      </c>
      <c r="J59" s="20" t="s">
        <v>71</v>
      </c>
      <c r="K59" s="25">
        <v>44872.0</v>
      </c>
      <c r="L59" s="51">
        <v>0.7916666666666666</v>
      </c>
      <c r="M59" s="27"/>
      <c r="N59" s="28"/>
      <c r="O59" s="29"/>
      <c r="P59" s="30"/>
      <c r="Q59" s="38"/>
      <c r="R59" s="38"/>
      <c r="S59" s="39" t="s">
        <v>337</v>
      </c>
      <c r="T59" s="56" t="s">
        <v>102</v>
      </c>
    </row>
    <row r="60">
      <c r="A60" s="18" t="s">
        <v>338</v>
      </c>
      <c r="B60" s="5">
        <f t="shared" si="1"/>
        <v>440</v>
      </c>
      <c r="C60" s="19" t="s">
        <v>45</v>
      </c>
      <c r="D60" s="19" t="s">
        <v>54</v>
      </c>
      <c r="E60" s="19" t="s">
        <v>29</v>
      </c>
      <c r="F60" s="21" t="s">
        <v>339</v>
      </c>
      <c r="G60" s="22">
        <v>2006.0</v>
      </c>
      <c r="H60" s="45" t="s">
        <v>340</v>
      </c>
      <c r="I60" s="22" t="s">
        <v>341</v>
      </c>
      <c r="J60" s="20" t="s">
        <v>71</v>
      </c>
      <c r="K60" s="25">
        <v>44873.0</v>
      </c>
      <c r="L60" s="51">
        <v>0.7916666666666666</v>
      </c>
      <c r="M60" s="27"/>
      <c r="N60" s="28"/>
      <c r="O60" s="29"/>
      <c r="P60" s="30"/>
      <c r="Q60" s="38"/>
      <c r="R60" s="38"/>
      <c r="S60" s="39" t="s">
        <v>342</v>
      </c>
      <c r="T60" s="31" t="s">
        <v>51</v>
      </c>
    </row>
    <row r="61">
      <c r="A61" s="18" t="s">
        <v>343</v>
      </c>
      <c r="B61" s="5">
        <f t="shared" si="1"/>
        <v>452</v>
      </c>
      <c r="C61" s="19" t="s">
        <v>53</v>
      </c>
      <c r="D61" s="19" t="s">
        <v>54</v>
      </c>
      <c r="E61" s="19" t="s">
        <v>29</v>
      </c>
      <c r="F61" s="21" t="s">
        <v>344</v>
      </c>
      <c r="G61" s="22">
        <v>1996.0</v>
      </c>
      <c r="H61" s="35" t="s">
        <v>345</v>
      </c>
      <c r="I61" s="22" t="s">
        <v>126</v>
      </c>
      <c r="J61" s="20" t="s">
        <v>71</v>
      </c>
      <c r="K61" s="25">
        <v>44874.0</v>
      </c>
      <c r="L61" s="51">
        <v>0.7916666666666666</v>
      </c>
      <c r="M61" s="27"/>
      <c r="N61" s="28"/>
      <c r="O61" s="29"/>
      <c r="P61" s="30"/>
      <c r="Q61" s="38"/>
      <c r="R61" s="38"/>
      <c r="S61" s="39" t="s">
        <v>346</v>
      </c>
      <c r="T61" s="31" t="s">
        <v>59</v>
      </c>
    </row>
    <row r="62">
      <c r="A62" s="18" t="s">
        <v>347</v>
      </c>
      <c r="B62" s="5">
        <f t="shared" si="1"/>
        <v>444</v>
      </c>
      <c r="C62" s="19" t="s">
        <v>61</v>
      </c>
      <c r="D62" s="19" t="s">
        <v>348</v>
      </c>
      <c r="E62" s="19" t="s">
        <v>29</v>
      </c>
      <c r="F62" s="21" t="s">
        <v>349</v>
      </c>
      <c r="G62" s="22">
        <v>1990.0</v>
      </c>
      <c r="H62" s="35" t="s">
        <v>350</v>
      </c>
      <c r="I62" s="22" t="s">
        <v>351</v>
      </c>
      <c r="J62" s="20" t="s">
        <v>33</v>
      </c>
      <c r="K62" s="25">
        <v>44875.0</v>
      </c>
      <c r="L62" s="51">
        <v>0.7916666666666666</v>
      </c>
      <c r="M62" s="27"/>
      <c r="N62" s="28"/>
      <c r="O62" s="29"/>
      <c r="P62" s="30"/>
      <c r="Q62" s="38"/>
      <c r="R62" s="38"/>
      <c r="S62" s="39" t="s">
        <v>352</v>
      </c>
      <c r="T62" s="61" t="s">
        <v>66</v>
      </c>
    </row>
    <row r="63">
      <c r="A63" s="18" t="s">
        <v>353</v>
      </c>
      <c r="B63" s="5">
        <f t="shared" si="1"/>
        <v>444</v>
      </c>
      <c r="C63" s="19" t="s">
        <v>118</v>
      </c>
      <c r="D63" s="19" t="s">
        <v>247</v>
      </c>
      <c r="E63" s="19" t="s">
        <v>29</v>
      </c>
      <c r="F63" s="42" t="s">
        <v>354</v>
      </c>
      <c r="G63" s="22">
        <v>2009.0</v>
      </c>
      <c r="H63" s="35" t="s">
        <v>355</v>
      </c>
      <c r="I63" s="22" t="s">
        <v>57</v>
      </c>
      <c r="J63" s="20" t="s">
        <v>40</v>
      </c>
      <c r="K63" s="25">
        <v>44875.0</v>
      </c>
      <c r="L63" s="51">
        <v>0.8958333333333334</v>
      </c>
      <c r="M63" s="27"/>
      <c r="N63" s="28"/>
      <c r="O63" s="29"/>
      <c r="P63" s="30"/>
      <c r="Q63" s="38"/>
      <c r="R63" s="38"/>
      <c r="S63" s="39" t="s">
        <v>356</v>
      </c>
      <c r="T63" s="61" t="s">
        <v>73</v>
      </c>
    </row>
    <row r="64">
      <c r="A64" s="32" t="s">
        <v>357</v>
      </c>
      <c r="B64" s="5">
        <f t="shared" si="1"/>
        <v>452</v>
      </c>
      <c r="C64" s="19" t="s">
        <v>45</v>
      </c>
      <c r="D64" s="19" t="s">
        <v>90</v>
      </c>
      <c r="E64" s="19" t="s">
        <v>29</v>
      </c>
      <c r="F64" s="42" t="s">
        <v>358</v>
      </c>
      <c r="G64" s="22">
        <v>1981.0</v>
      </c>
      <c r="H64" s="35" t="s">
        <v>359</v>
      </c>
      <c r="I64" s="22" t="s">
        <v>274</v>
      </c>
      <c r="J64" s="20" t="s">
        <v>40</v>
      </c>
      <c r="K64" s="25">
        <v>44876.0</v>
      </c>
      <c r="L64" s="80">
        <v>0.8541666666666666</v>
      </c>
      <c r="M64" s="27"/>
      <c r="N64" s="28"/>
      <c r="O64" s="29"/>
      <c r="P64" s="30"/>
      <c r="Q64" s="38"/>
      <c r="R64" s="38"/>
      <c r="S64" s="39" t="s">
        <v>360</v>
      </c>
      <c r="T64" s="61" t="s">
        <v>79</v>
      </c>
    </row>
    <row r="65">
      <c r="A65" s="68" t="s">
        <v>361</v>
      </c>
      <c r="B65" s="81">
        <f t="shared" si="1"/>
        <v>455</v>
      </c>
      <c r="C65" s="70" t="s">
        <v>45</v>
      </c>
      <c r="D65" s="46" t="s">
        <v>54</v>
      </c>
      <c r="E65" s="71" t="s">
        <v>29</v>
      </c>
      <c r="F65" s="72" t="s">
        <v>362</v>
      </c>
      <c r="G65" s="73">
        <v>2018.0</v>
      </c>
      <c r="H65" s="82" t="s">
        <v>363</v>
      </c>
      <c r="I65" s="73" t="s">
        <v>364</v>
      </c>
      <c r="J65" s="70" t="s">
        <v>40</v>
      </c>
      <c r="K65" s="25">
        <v>44877.0</v>
      </c>
      <c r="L65" s="51">
        <v>0.7916666666666666</v>
      </c>
      <c r="M65" s="27"/>
      <c r="N65" s="28"/>
      <c r="O65" s="29"/>
      <c r="P65" s="30"/>
      <c r="Q65" s="38"/>
      <c r="R65" s="83" t="s">
        <v>365</v>
      </c>
      <c r="S65" s="84" t="s">
        <v>366</v>
      </c>
      <c r="T65" s="31" t="s">
        <v>51</v>
      </c>
    </row>
    <row r="66">
      <c r="A66" s="18" t="s">
        <v>367</v>
      </c>
      <c r="B66" s="5">
        <f t="shared" si="1"/>
        <v>459</v>
      </c>
      <c r="C66" s="19" t="s">
        <v>89</v>
      </c>
      <c r="D66" s="19" t="s">
        <v>90</v>
      </c>
      <c r="E66" s="19" t="s">
        <v>29</v>
      </c>
      <c r="F66" s="21" t="s">
        <v>91</v>
      </c>
      <c r="G66" s="22">
        <v>1991.0</v>
      </c>
      <c r="H66" s="35" t="s">
        <v>368</v>
      </c>
      <c r="I66" s="22" t="s">
        <v>369</v>
      </c>
      <c r="J66" s="20" t="s">
        <v>40</v>
      </c>
      <c r="K66" s="25">
        <v>44878.0</v>
      </c>
      <c r="L66" s="51">
        <v>0.7083333333333334</v>
      </c>
      <c r="M66" s="27"/>
      <c r="N66" s="28"/>
      <c r="O66" s="29"/>
      <c r="P66" s="30"/>
      <c r="Q66" s="38"/>
      <c r="R66" s="38"/>
      <c r="S66" s="39" t="s">
        <v>370</v>
      </c>
      <c r="T66" s="61" t="s">
        <v>95</v>
      </c>
    </row>
    <row r="67">
      <c r="A67" s="32" t="s">
        <v>371</v>
      </c>
      <c r="B67" s="5">
        <f t="shared" si="1"/>
        <v>453</v>
      </c>
      <c r="C67" s="19" t="s">
        <v>97</v>
      </c>
      <c r="D67" s="19" t="s">
        <v>36</v>
      </c>
      <c r="E67" s="19" t="s">
        <v>29</v>
      </c>
      <c r="F67" s="42" t="s">
        <v>372</v>
      </c>
      <c r="G67" s="22">
        <v>1940.0</v>
      </c>
      <c r="H67" s="35" t="s">
        <v>373</v>
      </c>
      <c r="I67" s="22" t="s">
        <v>374</v>
      </c>
      <c r="J67" s="20" t="s">
        <v>71</v>
      </c>
      <c r="K67" s="25">
        <v>44879.0</v>
      </c>
      <c r="L67" s="51">
        <v>0.7916666666666666</v>
      </c>
      <c r="M67" s="27"/>
      <c r="N67" s="28"/>
      <c r="O67" s="29"/>
      <c r="P67" s="30"/>
      <c r="Q67" s="38"/>
      <c r="R67" s="38"/>
      <c r="S67" s="39" t="s">
        <v>375</v>
      </c>
      <c r="T67" s="56" t="s">
        <v>102</v>
      </c>
    </row>
    <row r="68">
      <c r="A68" s="32" t="s">
        <v>376</v>
      </c>
      <c r="B68" s="5">
        <f t="shared" si="1"/>
        <v>452</v>
      </c>
      <c r="C68" s="19" t="s">
        <v>45</v>
      </c>
      <c r="D68" s="19" t="s">
        <v>36</v>
      </c>
      <c r="E68" s="19" t="s">
        <v>29</v>
      </c>
      <c r="F68" s="21" t="s">
        <v>377</v>
      </c>
      <c r="G68" s="22">
        <v>2016.0</v>
      </c>
      <c r="H68" s="45" t="s">
        <v>378</v>
      </c>
      <c r="I68" s="22" t="s">
        <v>379</v>
      </c>
      <c r="J68" s="20" t="s">
        <v>40</v>
      </c>
      <c r="K68" s="25">
        <v>44880.0</v>
      </c>
      <c r="L68" s="51">
        <v>0.7916666666666666</v>
      </c>
      <c r="M68" s="27"/>
      <c r="N68" s="28"/>
      <c r="O68" s="29"/>
      <c r="P68" s="30"/>
      <c r="Q68" s="38"/>
      <c r="R68" s="38"/>
      <c r="S68" s="39" t="s">
        <v>380</v>
      </c>
      <c r="T68" s="31" t="s">
        <v>51</v>
      </c>
    </row>
    <row r="69">
      <c r="A69" s="32" t="s">
        <v>381</v>
      </c>
      <c r="B69" s="5">
        <f t="shared" si="1"/>
        <v>440</v>
      </c>
      <c r="C69" s="19" t="s">
        <v>53</v>
      </c>
      <c r="D69" s="19" t="s">
        <v>54</v>
      </c>
      <c r="E69" s="19" t="s">
        <v>29</v>
      </c>
      <c r="F69" s="21" t="s">
        <v>303</v>
      </c>
      <c r="G69" s="22">
        <v>2002.0</v>
      </c>
      <c r="H69" s="35" t="s">
        <v>382</v>
      </c>
      <c r="I69" s="22" t="s">
        <v>310</v>
      </c>
      <c r="J69" s="79" t="s">
        <v>33</v>
      </c>
      <c r="K69" s="25">
        <v>44881.0</v>
      </c>
      <c r="L69" s="51">
        <v>0.7916666666666666</v>
      </c>
      <c r="M69" s="27"/>
      <c r="N69" s="28"/>
      <c r="O69" s="29"/>
      <c r="P69" s="30"/>
      <c r="Q69" s="31" t="s">
        <v>383</v>
      </c>
      <c r="R69" s="38"/>
      <c r="S69" s="39" t="s">
        <v>384</v>
      </c>
      <c r="T69" s="31" t="s">
        <v>59</v>
      </c>
    </row>
    <row r="70">
      <c r="A70" s="32" t="s">
        <v>385</v>
      </c>
      <c r="B70" s="5">
        <f t="shared" si="1"/>
        <v>454</v>
      </c>
      <c r="C70" s="19" t="s">
        <v>54</v>
      </c>
      <c r="D70" s="19" t="s">
        <v>90</v>
      </c>
      <c r="E70" s="19" t="s">
        <v>29</v>
      </c>
      <c r="F70" s="21" t="s">
        <v>386</v>
      </c>
      <c r="G70" s="22">
        <v>1945.0</v>
      </c>
      <c r="H70" s="35" t="s">
        <v>387</v>
      </c>
      <c r="I70" s="22" t="s">
        <v>388</v>
      </c>
      <c r="J70" s="20" t="s">
        <v>71</v>
      </c>
      <c r="K70" s="25">
        <v>44882.0</v>
      </c>
      <c r="L70" s="51">
        <v>0.7916666666666666</v>
      </c>
      <c r="M70" s="27"/>
      <c r="N70" s="28"/>
      <c r="O70" s="29"/>
      <c r="P70" s="30"/>
      <c r="Q70" s="38"/>
      <c r="R70" s="31" t="s">
        <v>389</v>
      </c>
      <c r="S70" s="39" t="s">
        <v>390</v>
      </c>
      <c r="T70" s="61" t="s">
        <v>66</v>
      </c>
    </row>
    <row r="71">
      <c r="A71" s="18" t="s">
        <v>391</v>
      </c>
      <c r="B71" s="5">
        <f t="shared" si="1"/>
        <v>440</v>
      </c>
      <c r="C71" s="19" t="s">
        <v>118</v>
      </c>
      <c r="D71" s="19" t="s">
        <v>54</v>
      </c>
      <c r="E71" s="19" t="s">
        <v>29</v>
      </c>
      <c r="F71" s="42" t="s">
        <v>392</v>
      </c>
      <c r="G71" s="22">
        <v>2017.0</v>
      </c>
      <c r="H71" s="35" t="s">
        <v>393</v>
      </c>
      <c r="I71" s="22" t="s">
        <v>394</v>
      </c>
      <c r="J71" s="20" t="s">
        <v>40</v>
      </c>
      <c r="K71" s="25">
        <v>44882.0</v>
      </c>
      <c r="L71" s="51">
        <v>0.8958333333333334</v>
      </c>
      <c r="M71" s="27"/>
      <c r="N71" s="28"/>
      <c r="O71" s="29"/>
      <c r="P71" s="30"/>
      <c r="Q71" s="38"/>
      <c r="R71" s="38"/>
      <c r="S71" s="39" t="s">
        <v>395</v>
      </c>
      <c r="T71" s="61" t="s">
        <v>73</v>
      </c>
    </row>
    <row r="72">
      <c r="A72" s="32" t="s">
        <v>396</v>
      </c>
      <c r="B72" s="5">
        <f t="shared" si="1"/>
        <v>459</v>
      </c>
      <c r="C72" s="19" t="s">
        <v>397</v>
      </c>
      <c r="D72" s="19" t="s">
        <v>54</v>
      </c>
      <c r="E72" s="19" t="s">
        <v>29</v>
      </c>
      <c r="F72" s="21" t="s">
        <v>398</v>
      </c>
      <c r="G72" s="22">
        <v>2009.0</v>
      </c>
      <c r="H72" s="35" t="s">
        <v>399</v>
      </c>
      <c r="I72" s="22" t="s">
        <v>400</v>
      </c>
      <c r="J72" s="20" t="s">
        <v>71</v>
      </c>
      <c r="K72" s="25">
        <v>44883.0</v>
      </c>
      <c r="L72" s="51">
        <v>0.7916666666666666</v>
      </c>
      <c r="M72" s="27"/>
      <c r="N72" s="28"/>
      <c r="O72" s="29"/>
      <c r="P72" s="30"/>
      <c r="Q72" s="38"/>
      <c r="R72" s="38"/>
      <c r="S72" s="39" t="s">
        <v>401</v>
      </c>
      <c r="T72" s="61" t="s">
        <v>79</v>
      </c>
    </row>
    <row r="73">
      <c r="A73" s="32" t="s">
        <v>402</v>
      </c>
      <c r="B73" s="5">
        <f t="shared" si="1"/>
        <v>458</v>
      </c>
      <c r="C73" s="19" t="s">
        <v>403</v>
      </c>
      <c r="D73" s="19" t="s">
        <v>90</v>
      </c>
      <c r="E73" s="19" t="s">
        <v>29</v>
      </c>
      <c r="F73" s="42" t="s">
        <v>404</v>
      </c>
      <c r="G73" s="22">
        <v>2022.0</v>
      </c>
      <c r="H73" s="35" t="s">
        <v>405</v>
      </c>
      <c r="I73" s="22" t="s">
        <v>406</v>
      </c>
      <c r="J73" s="20" t="s">
        <v>40</v>
      </c>
      <c r="K73" s="25">
        <v>44884.0</v>
      </c>
      <c r="L73" s="51">
        <v>0.7916666666666666</v>
      </c>
      <c r="M73" s="27"/>
      <c r="N73" s="28"/>
      <c r="O73" s="29"/>
      <c r="P73" s="30"/>
      <c r="Q73" s="38"/>
      <c r="R73" s="31" t="s">
        <v>407</v>
      </c>
      <c r="S73" s="39" t="s">
        <v>408</v>
      </c>
      <c r="T73" s="31" t="s">
        <v>133</v>
      </c>
    </row>
    <row r="74">
      <c r="A74" s="18" t="s">
        <v>409</v>
      </c>
      <c r="B74" s="5">
        <f t="shared" si="1"/>
        <v>460</v>
      </c>
      <c r="C74" s="19" t="s">
        <v>89</v>
      </c>
      <c r="D74" s="19" t="s">
        <v>90</v>
      </c>
      <c r="E74" s="19" t="s">
        <v>29</v>
      </c>
      <c r="F74" s="21" t="s">
        <v>91</v>
      </c>
      <c r="G74" s="22">
        <v>1994.0</v>
      </c>
      <c r="H74" s="35" t="s">
        <v>410</v>
      </c>
      <c r="I74" s="22" t="s">
        <v>332</v>
      </c>
      <c r="J74" s="20" t="s">
        <v>40</v>
      </c>
      <c r="K74" s="25">
        <v>44885.0</v>
      </c>
      <c r="L74" s="51">
        <v>0.7083333333333334</v>
      </c>
      <c r="M74" s="27"/>
      <c r="N74" s="28"/>
      <c r="O74" s="29"/>
      <c r="P74" s="30"/>
      <c r="Q74" s="38"/>
      <c r="R74" s="38"/>
      <c r="S74" s="39" t="s">
        <v>411</v>
      </c>
      <c r="T74" s="61" t="s">
        <v>95</v>
      </c>
    </row>
    <row r="75">
      <c r="A75" s="32" t="s">
        <v>412</v>
      </c>
      <c r="B75" s="5">
        <f t="shared" si="1"/>
        <v>450</v>
      </c>
      <c r="C75" s="19" t="s">
        <v>97</v>
      </c>
      <c r="D75" s="19" t="s">
        <v>36</v>
      </c>
      <c r="E75" s="19" t="s">
        <v>29</v>
      </c>
      <c r="F75" s="42" t="s">
        <v>139</v>
      </c>
      <c r="G75" s="22">
        <v>1940.0</v>
      </c>
      <c r="H75" s="35" t="s">
        <v>413</v>
      </c>
      <c r="I75" s="22" t="s">
        <v>414</v>
      </c>
      <c r="J75" s="20" t="s">
        <v>71</v>
      </c>
      <c r="K75" s="25">
        <v>44893.0</v>
      </c>
      <c r="L75" s="51">
        <v>0.7916666666666666</v>
      </c>
      <c r="M75" s="27"/>
      <c r="N75" s="28"/>
      <c r="O75" s="29"/>
      <c r="P75" s="30"/>
      <c r="Q75" s="38"/>
      <c r="R75" s="38"/>
      <c r="S75" s="39" t="s">
        <v>415</v>
      </c>
      <c r="T75" s="56" t="s">
        <v>102</v>
      </c>
    </row>
    <row r="76">
      <c r="A76" s="18" t="s">
        <v>416</v>
      </c>
      <c r="B76" s="5">
        <f t="shared" si="1"/>
        <v>443</v>
      </c>
      <c r="C76" s="19" t="s">
        <v>45</v>
      </c>
      <c r="D76" s="19" t="s">
        <v>54</v>
      </c>
      <c r="E76" s="19" t="s">
        <v>29</v>
      </c>
      <c r="F76" s="21" t="s">
        <v>417</v>
      </c>
      <c r="G76" s="22">
        <v>2007.0</v>
      </c>
      <c r="H76" s="45" t="s">
        <v>418</v>
      </c>
      <c r="I76" s="22" t="s">
        <v>394</v>
      </c>
      <c r="J76" s="20" t="s">
        <v>71</v>
      </c>
      <c r="K76" s="25">
        <v>44894.0</v>
      </c>
      <c r="L76" s="51">
        <v>0.7916666666666666</v>
      </c>
      <c r="M76" s="27"/>
      <c r="N76" s="28"/>
      <c r="O76" s="29"/>
      <c r="P76" s="30"/>
      <c r="Q76" s="38"/>
      <c r="R76" s="38"/>
      <c r="S76" s="39" t="s">
        <v>419</v>
      </c>
      <c r="T76" s="31" t="s">
        <v>51</v>
      </c>
    </row>
    <row r="77">
      <c r="A77" s="18" t="s">
        <v>420</v>
      </c>
      <c r="B77" s="5">
        <f t="shared" si="1"/>
        <v>456</v>
      </c>
      <c r="C77" s="19" t="s">
        <v>53</v>
      </c>
      <c r="D77" s="19" t="s">
        <v>54</v>
      </c>
      <c r="E77" s="19" t="s">
        <v>29</v>
      </c>
      <c r="F77" s="42" t="s">
        <v>421</v>
      </c>
      <c r="G77" s="85">
        <v>1993.0</v>
      </c>
      <c r="H77" s="35" t="s">
        <v>422</v>
      </c>
      <c r="I77" s="22" t="s">
        <v>64</v>
      </c>
      <c r="J77" s="20" t="s">
        <v>40</v>
      </c>
      <c r="K77" s="25">
        <v>44895.0</v>
      </c>
      <c r="L77" s="51">
        <v>0.7916666666666666</v>
      </c>
      <c r="M77" s="27"/>
      <c r="N77" s="28"/>
      <c r="O77" s="29"/>
      <c r="P77" s="30"/>
      <c r="Q77" s="38"/>
      <c r="R77" s="38"/>
      <c r="S77" s="39" t="s">
        <v>423</v>
      </c>
      <c r="T77" s="31" t="s">
        <v>59</v>
      </c>
    </row>
    <row r="78">
      <c r="A78" s="32" t="s">
        <v>424</v>
      </c>
      <c r="B78" s="5">
        <f t="shared" si="1"/>
        <v>459</v>
      </c>
      <c r="C78" s="19" t="s">
        <v>61</v>
      </c>
      <c r="D78" s="19" t="s">
        <v>90</v>
      </c>
      <c r="E78" s="19" t="s">
        <v>29</v>
      </c>
      <c r="F78" s="42" t="s">
        <v>425</v>
      </c>
      <c r="G78" s="22">
        <v>2006.0</v>
      </c>
      <c r="H78" s="35" t="s">
        <v>426</v>
      </c>
      <c r="I78" s="22" t="s">
        <v>100</v>
      </c>
      <c r="J78" s="20" t="s">
        <v>40</v>
      </c>
      <c r="K78" s="25">
        <v>44896.0</v>
      </c>
      <c r="L78" s="51">
        <v>0.7916666666666666</v>
      </c>
      <c r="M78" s="27"/>
      <c r="N78" s="28"/>
      <c r="O78" s="29"/>
      <c r="P78" s="30"/>
      <c r="Q78" s="38"/>
      <c r="R78" s="38"/>
      <c r="S78" s="39" t="s">
        <v>427</v>
      </c>
      <c r="T78" s="61" t="s">
        <v>66</v>
      </c>
    </row>
    <row r="79">
      <c r="A79" s="18" t="s">
        <v>428</v>
      </c>
      <c r="B79" s="5">
        <f t="shared" si="1"/>
        <v>452</v>
      </c>
      <c r="C79" s="19" t="s">
        <v>118</v>
      </c>
      <c r="D79" s="19" t="s">
        <v>36</v>
      </c>
      <c r="E79" s="19" t="s">
        <v>29</v>
      </c>
      <c r="F79" s="42" t="s">
        <v>429</v>
      </c>
      <c r="G79" s="22">
        <v>2020.0</v>
      </c>
      <c r="H79" s="86" t="s">
        <v>430</v>
      </c>
      <c r="I79" s="22" t="s">
        <v>187</v>
      </c>
      <c r="J79" s="20" t="s">
        <v>40</v>
      </c>
      <c r="K79" s="25">
        <v>44896.0</v>
      </c>
      <c r="L79" s="51">
        <v>0.8958333333333334</v>
      </c>
      <c r="M79" s="27"/>
      <c r="N79" s="28"/>
      <c r="O79" s="29"/>
      <c r="P79" s="30"/>
      <c r="Q79" s="38"/>
      <c r="R79" s="38"/>
      <c r="S79" s="39" t="s">
        <v>431</v>
      </c>
      <c r="T79" s="61" t="s">
        <v>73</v>
      </c>
    </row>
    <row r="80">
      <c r="A80" s="18" t="s">
        <v>432</v>
      </c>
      <c r="B80" s="5">
        <f t="shared" si="1"/>
        <v>456</v>
      </c>
      <c r="C80" s="19" t="s">
        <v>46</v>
      </c>
      <c r="D80" s="19" t="s">
        <v>54</v>
      </c>
      <c r="E80" s="19" t="s">
        <v>29</v>
      </c>
      <c r="F80" s="42" t="s">
        <v>433</v>
      </c>
      <c r="G80" s="22">
        <v>1989.0</v>
      </c>
      <c r="H80" s="35" t="s">
        <v>434</v>
      </c>
      <c r="I80" s="22" t="s">
        <v>435</v>
      </c>
      <c r="J80" s="20" t="s">
        <v>40</v>
      </c>
      <c r="K80" s="25">
        <v>44897.0</v>
      </c>
      <c r="L80" s="51">
        <v>0.7916666666666666</v>
      </c>
      <c r="M80" s="27"/>
      <c r="N80" s="28"/>
      <c r="O80" s="29"/>
      <c r="P80" s="30"/>
      <c r="Q80" s="38"/>
      <c r="R80" s="38"/>
      <c r="S80" s="39" t="s">
        <v>436</v>
      </c>
      <c r="T80" s="61" t="s">
        <v>79</v>
      </c>
    </row>
    <row r="81">
      <c r="A81" s="18" t="s">
        <v>437</v>
      </c>
      <c r="B81" s="5">
        <f t="shared" si="1"/>
        <v>457</v>
      </c>
      <c r="C81" s="19" t="s">
        <v>45</v>
      </c>
      <c r="D81" s="19" t="s">
        <v>36</v>
      </c>
      <c r="E81" s="19" t="s">
        <v>29</v>
      </c>
      <c r="F81" s="21" t="s">
        <v>438</v>
      </c>
      <c r="G81" s="22">
        <v>2021.0</v>
      </c>
      <c r="H81" s="35" t="s">
        <v>439</v>
      </c>
      <c r="I81" s="22" t="s">
        <v>414</v>
      </c>
      <c r="J81" s="20" t="s">
        <v>33</v>
      </c>
      <c r="K81" s="25">
        <v>44898.0</v>
      </c>
      <c r="L81" s="51">
        <v>0.7916666666666666</v>
      </c>
      <c r="M81" s="27"/>
      <c r="N81" s="28"/>
      <c r="O81" s="29"/>
      <c r="P81" s="30"/>
      <c r="Q81" s="38"/>
      <c r="R81" s="31" t="s">
        <v>440</v>
      </c>
      <c r="S81" s="39" t="s">
        <v>441</v>
      </c>
      <c r="T81" s="31" t="s">
        <v>133</v>
      </c>
    </row>
    <row r="82">
      <c r="A82" s="18" t="s">
        <v>442</v>
      </c>
      <c r="B82" s="5">
        <f t="shared" si="1"/>
        <v>456</v>
      </c>
      <c r="C82" s="19" t="s">
        <v>89</v>
      </c>
      <c r="D82" s="19" t="s">
        <v>90</v>
      </c>
      <c r="E82" s="19" t="s">
        <v>29</v>
      </c>
      <c r="F82" s="21" t="s">
        <v>91</v>
      </c>
      <c r="G82" s="22">
        <v>1994.0</v>
      </c>
      <c r="H82" s="35" t="s">
        <v>443</v>
      </c>
      <c r="I82" s="22" t="s">
        <v>444</v>
      </c>
      <c r="J82" s="20" t="s">
        <v>40</v>
      </c>
      <c r="K82" s="25">
        <v>44899.0</v>
      </c>
      <c r="L82" s="51">
        <v>0.7083333333333334</v>
      </c>
      <c r="M82" s="27"/>
      <c r="N82" s="28"/>
      <c r="O82" s="29"/>
      <c r="P82" s="30"/>
      <c r="Q82" s="38"/>
      <c r="R82" s="38"/>
      <c r="S82" s="39" t="s">
        <v>445</v>
      </c>
      <c r="T82" s="61" t="s">
        <v>95</v>
      </c>
    </row>
  </sheetData>
  <conditionalFormatting sqref="E2:E82">
    <cfRule type="notContainsText" dxfId="0" priority="1" operator="notContains" text="y">
      <formula>ISERROR(SEARCH(("y"),(E2)))</formula>
    </cfRule>
  </conditionalFormatting>
  <conditionalFormatting sqref="E19:E20">
    <cfRule type="notContainsText" dxfId="0" priority="2" operator="notContains" text="y">
      <formula>ISERROR(SEARCH(("y"),(E19)))</formula>
    </cfRule>
  </conditionalFormatting>
  <conditionalFormatting sqref="B2:B82">
    <cfRule type="cellIs" dxfId="1" priority="3" operator="lessThan">
      <formula>440</formula>
    </cfRule>
  </conditionalFormatting>
  <conditionalFormatting sqref="B2:B82">
    <cfRule type="cellIs" dxfId="2" priority="4" operator="greaterThan">
      <formula>460</formula>
    </cfRule>
  </conditionalFormatting>
  <conditionalFormatting sqref="E2:E82">
    <cfRule type="containsText" dxfId="3" priority="5" operator="containsText" text="y">
      <formula>NOT(ISERROR(SEARCH(("y"),(E2))))</formula>
    </cfRule>
  </conditionalFormatting>
  <conditionalFormatting sqref="E19:E20">
    <cfRule type="containsText" dxfId="3" priority="6" operator="containsText" text="y">
      <formula>NOT(ISERROR(SEARCH(("y"),(E19))))</formula>
    </cfRule>
  </conditionalFormatting>
  <conditionalFormatting sqref="B2:B82">
    <cfRule type="cellIs" dxfId="3" priority="7" operator="between">
      <formula>440</formula>
      <formula>460</formula>
    </cfRule>
  </conditionalFormatting>
  <hyperlinks>
    <hyperlink r:id="rId2" ref="S5"/>
    <hyperlink r:id="rId3" ref="S6"/>
    <hyperlink r:id="rId4" ref="S7"/>
    <hyperlink r:id="rId5" ref="S8"/>
    <hyperlink r:id="rId6" ref="S9"/>
    <hyperlink r:id="rId7" ref="S10"/>
    <hyperlink r:id="rId8" ref="S11"/>
    <hyperlink r:id="rId9" ref="S12"/>
    <hyperlink r:id="rId10" ref="S13"/>
    <hyperlink r:id="rId11" ref="S14"/>
    <hyperlink r:id="rId12" ref="S15"/>
    <hyperlink r:id="rId13" ref="S16"/>
    <hyperlink r:id="rId14" ref="S17"/>
    <hyperlink r:id="rId15" ref="S18"/>
    <hyperlink r:id="rId16" ref="S19"/>
    <hyperlink r:id="rId17" ref="S20"/>
    <hyperlink r:id="rId18" ref="S21"/>
    <hyperlink r:id="rId19" ref="S22"/>
    <hyperlink r:id="rId20" ref="S23"/>
    <hyperlink r:id="rId21" ref="S24"/>
    <hyperlink r:id="rId22" ref="S25"/>
    <hyperlink r:id="rId23" ref="S26"/>
    <hyperlink r:id="rId24" ref="S27"/>
    <hyperlink r:id="rId25" ref="S28"/>
    <hyperlink r:id="rId26" ref="S29"/>
    <hyperlink r:id="rId27" ref="S30"/>
    <hyperlink r:id="rId28" ref="S31"/>
    <hyperlink r:id="rId29" ref="S32"/>
    <hyperlink r:id="rId30" ref="S33"/>
    <hyperlink r:id="rId31" ref="S34"/>
    <hyperlink r:id="rId32" ref="S35"/>
    <hyperlink r:id="rId33" ref="S36"/>
    <hyperlink r:id="rId34" ref="S37"/>
    <hyperlink r:id="rId35" ref="S38"/>
    <hyperlink r:id="rId36" ref="S39"/>
    <hyperlink r:id="rId37" ref="S40"/>
    <hyperlink r:id="rId38" ref="S41"/>
    <hyperlink r:id="rId39" ref="S42"/>
    <hyperlink r:id="rId40" ref="S43"/>
    <hyperlink r:id="rId41" ref="S44"/>
    <hyperlink r:id="rId42" ref="S45"/>
    <hyperlink r:id="rId43" ref="S46"/>
    <hyperlink r:id="rId44" ref="S47"/>
    <hyperlink r:id="rId45" ref="S48"/>
    <hyperlink r:id="rId46" ref="S49"/>
    <hyperlink r:id="rId47" ref="S50"/>
    <hyperlink r:id="rId48" ref="S51"/>
    <hyperlink r:id="rId49" ref="S52"/>
    <hyperlink r:id="rId50" ref="S53"/>
    <hyperlink r:id="rId51" ref="S54"/>
    <hyperlink r:id="rId52" ref="S55"/>
    <hyperlink r:id="rId53" ref="S56"/>
    <hyperlink r:id="rId54" ref="S57"/>
    <hyperlink r:id="rId55" ref="S58"/>
    <hyperlink r:id="rId56" ref="S59"/>
    <hyperlink r:id="rId57" ref="S60"/>
    <hyperlink r:id="rId58" ref="S61"/>
    <hyperlink r:id="rId59" ref="S62"/>
    <hyperlink r:id="rId60" ref="S63"/>
    <hyperlink r:id="rId61" ref="S64"/>
    <hyperlink r:id="rId62" ref="S65"/>
    <hyperlink r:id="rId63" ref="S66"/>
    <hyperlink r:id="rId64" ref="S67"/>
    <hyperlink r:id="rId65" ref="S68"/>
    <hyperlink r:id="rId66" ref="S69"/>
    <hyperlink r:id="rId67" ref="S70"/>
    <hyperlink r:id="rId68" ref="S71"/>
    <hyperlink r:id="rId69" ref="S72"/>
    <hyperlink r:id="rId70" ref="S73"/>
    <hyperlink r:id="rId71" ref="S74"/>
    <hyperlink r:id="rId72" ref="S75"/>
    <hyperlink r:id="rId73" ref="S76"/>
    <hyperlink r:id="rId74" ref="S77"/>
    <hyperlink r:id="rId75" ref="S78"/>
    <hyperlink r:id="rId76" ref="S79"/>
    <hyperlink r:id="rId77" ref="S80"/>
    <hyperlink r:id="rId78" ref="S81"/>
    <hyperlink r:id="rId79" ref="S82"/>
  </hyperlinks>
  <drawing r:id="rId80"/>
  <legacyDrawing r:id="rId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25.75"/>
    <col customWidth="1" min="2" max="2" width="9.25"/>
    <col customWidth="1" min="3" max="3" width="15.0"/>
    <col customWidth="1" min="4" max="4" width="10.88"/>
    <col customWidth="1" min="5" max="5" width="7.0"/>
    <col customWidth="1" min="6" max="6" width="94.0"/>
    <col customWidth="1" min="7" max="7" width="13.0"/>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7.5"/>
    <col customWidth="1" min="17" max="19" width="39.13"/>
  </cols>
  <sheetData>
    <row r="1" ht="33.75" customHeight="1">
      <c r="A1" s="1" t="s">
        <v>446</v>
      </c>
      <c r="B1" s="1" t="s">
        <v>447</v>
      </c>
      <c r="C1" s="1" t="s">
        <v>448</v>
      </c>
      <c r="D1" s="2" t="s">
        <v>3</v>
      </c>
      <c r="E1" s="2" t="s">
        <v>4</v>
      </c>
      <c r="F1" s="1" t="s">
        <v>449</v>
      </c>
      <c r="G1" s="1" t="s">
        <v>19</v>
      </c>
      <c r="H1" s="1" t="s">
        <v>450</v>
      </c>
      <c r="I1" s="2"/>
      <c r="J1" s="2"/>
      <c r="K1" s="1"/>
      <c r="L1" s="3"/>
      <c r="M1" s="1"/>
      <c r="N1" s="1"/>
      <c r="O1" s="1"/>
      <c r="P1" s="1"/>
      <c r="Q1" s="1"/>
      <c r="R1" s="1"/>
      <c r="S1" s="1"/>
    </row>
    <row r="2" ht="65.25" customHeight="1">
      <c r="A2" s="4" t="s">
        <v>451</v>
      </c>
      <c r="B2" s="5">
        <f>IFERROR(__xludf.DUMMYFUNCTION("IF(F2="""","""",COUNTA(SPLIT(F2,"" "")))"),107.0)</f>
        <v>107</v>
      </c>
      <c r="C2" s="6" t="s">
        <v>54</v>
      </c>
      <c r="D2" s="7" t="s">
        <v>452</v>
      </c>
      <c r="E2" s="6" t="s">
        <v>29</v>
      </c>
      <c r="F2" s="8" t="s">
        <v>453</v>
      </c>
      <c r="G2" s="9" t="s">
        <v>21</v>
      </c>
      <c r="H2" s="10" t="s">
        <v>454</v>
      </c>
      <c r="I2" s="9"/>
      <c r="J2" s="4"/>
      <c r="K2" s="11"/>
      <c r="L2" s="12"/>
      <c r="M2" s="13"/>
      <c r="N2" s="13"/>
      <c r="O2" s="13"/>
      <c r="P2" s="13"/>
      <c r="Q2" s="87"/>
      <c r="R2" s="14"/>
      <c r="S2" s="14"/>
    </row>
    <row r="3">
      <c r="A3" s="32" t="s">
        <v>455</v>
      </c>
      <c r="B3" s="5">
        <f>IFERROR(__xludf.DUMMYFUNCTION("IF(F3="""","""",COUNTA(SPLIT(F3,"" "")))"),220.0)</f>
        <v>220</v>
      </c>
      <c r="C3" s="33" t="s">
        <v>456</v>
      </c>
      <c r="D3" s="34" t="s">
        <v>54</v>
      </c>
      <c r="E3" s="19" t="s">
        <v>29</v>
      </c>
      <c r="F3" s="35" t="s">
        <v>457</v>
      </c>
      <c r="G3" s="22" t="s">
        <v>102</v>
      </c>
      <c r="H3" s="36"/>
      <c r="I3" s="22"/>
      <c r="J3" s="20"/>
      <c r="K3" s="25"/>
      <c r="L3" s="58"/>
      <c r="M3" s="27"/>
      <c r="N3" s="28"/>
      <c r="O3" s="37"/>
      <c r="P3" s="30"/>
      <c r="Q3" s="38"/>
      <c r="R3" s="38"/>
      <c r="S3" s="31"/>
    </row>
    <row r="4">
      <c r="A4" s="32" t="s">
        <v>458</v>
      </c>
      <c r="B4" s="5">
        <f>IFERROR(__xludf.DUMMYFUNCTION("IF(F4="""","""",COUNTA(SPLIT(F4,"" "")))"),214.0)</f>
        <v>214</v>
      </c>
      <c r="C4" s="19" t="s">
        <v>459</v>
      </c>
      <c r="D4" s="20" t="s">
        <v>54</v>
      </c>
      <c r="E4" s="19" t="s">
        <v>29</v>
      </c>
      <c r="F4" s="21" t="s">
        <v>460</v>
      </c>
      <c r="G4" s="22" t="s">
        <v>51</v>
      </c>
      <c r="H4" s="19"/>
      <c r="I4" s="22"/>
      <c r="J4" s="20"/>
      <c r="K4" s="25"/>
      <c r="L4" s="58"/>
      <c r="M4" s="27"/>
      <c r="N4" s="28"/>
      <c r="O4" s="40"/>
      <c r="P4" s="41"/>
      <c r="Q4" s="38"/>
      <c r="R4" s="38"/>
      <c r="S4" s="31"/>
    </row>
    <row r="5">
      <c r="A5" s="32" t="s">
        <v>461</v>
      </c>
      <c r="B5" s="5">
        <f>IFERROR(__xludf.DUMMYFUNCTION("IF(F5="""","""",COUNTA(SPLIT(F5,"" "")))"),205.0)</f>
        <v>205</v>
      </c>
      <c r="C5" s="19" t="s">
        <v>462</v>
      </c>
      <c r="D5" s="20" t="s">
        <v>54</v>
      </c>
      <c r="E5" s="19" t="s">
        <v>29</v>
      </c>
      <c r="F5" s="42" t="s">
        <v>463</v>
      </c>
      <c r="G5" s="22" t="s">
        <v>59</v>
      </c>
      <c r="H5" s="35"/>
      <c r="I5" s="22"/>
      <c r="J5" s="20"/>
      <c r="K5" s="25"/>
      <c r="L5" s="58"/>
      <c r="M5" s="27"/>
      <c r="N5" s="28"/>
      <c r="O5" s="37"/>
      <c r="P5" s="30"/>
      <c r="Q5" s="43"/>
      <c r="R5" s="44"/>
      <c r="S5" s="44"/>
    </row>
    <row r="6">
      <c r="A6" s="32" t="s">
        <v>464</v>
      </c>
      <c r="B6" s="5">
        <f>IFERROR(__xludf.DUMMYFUNCTION("IF(F6="""","""",COUNTA(SPLIT(F6,"" "")))"),203.0)</f>
        <v>203</v>
      </c>
      <c r="C6" s="19" t="s">
        <v>465</v>
      </c>
      <c r="D6" s="20" t="s">
        <v>54</v>
      </c>
      <c r="E6" s="19" t="s">
        <v>29</v>
      </c>
      <c r="F6" s="21" t="s">
        <v>466</v>
      </c>
      <c r="G6" s="22" t="s">
        <v>66</v>
      </c>
      <c r="H6" s="35"/>
      <c r="I6" s="22"/>
      <c r="J6" s="20"/>
      <c r="K6" s="25"/>
      <c r="L6" s="58"/>
      <c r="M6" s="27"/>
      <c r="N6" s="28"/>
      <c r="O6" s="29"/>
      <c r="P6" s="30"/>
      <c r="Q6" s="38"/>
      <c r="R6" s="38"/>
      <c r="S6" s="31"/>
    </row>
    <row r="7">
      <c r="A7" s="18" t="s">
        <v>467</v>
      </c>
      <c r="B7" s="5">
        <f>IFERROR(__xludf.DUMMYFUNCTION("IF(F7="""","""",COUNTA(SPLIT(F7,"" "")))"),150.0)</f>
        <v>150</v>
      </c>
      <c r="C7" s="19" t="s">
        <v>468</v>
      </c>
      <c r="D7" s="34" t="s">
        <v>54</v>
      </c>
      <c r="E7" s="19" t="s">
        <v>29</v>
      </c>
      <c r="F7" s="21" t="s">
        <v>469</v>
      </c>
      <c r="G7" s="22" t="s">
        <v>73</v>
      </c>
      <c r="H7" s="45"/>
      <c r="I7" s="22"/>
      <c r="J7" s="20"/>
      <c r="K7" s="25"/>
      <c r="L7" s="58"/>
      <c r="M7" s="27"/>
      <c r="N7" s="28"/>
      <c r="O7" s="29"/>
      <c r="P7" s="30"/>
      <c r="Q7" s="38"/>
      <c r="R7" s="38"/>
      <c r="S7" s="31"/>
    </row>
    <row r="8">
      <c r="A8" s="18" t="s">
        <v>470</v>
      </c>
      <c r="B8" s="5">
        <f>IFERROR(__xludf.DUMMYFUNCTION("IF(F8="""","""",COUNTA(SPLIT(F8,"" "")))"),197.0)</f>
        <v>197</v>
      </c>
      <c r="C8" s="46" t="s">
        <v>471</v>
      </c>
      <c r="D8" s="46" t="s">
        <v>54</v>
      </c>
      <c r="E8" s="47" t="s">
        <v>29</v>
      </c>
      <c r="F8" s="48" t="s">
        <v>472</v>
      </c>
      <c r="G8" s="49" t="s">
        <v>79</v>
      </c>
      <c r="H8" s="19"/>
      <c r="I8" s="49"/>
      <c r="J8" s="50"/>
      <c r="K8" s="25"/>
      <c r="L8" s="88"/>
      <c r="M8" s="27"/>
      <c r="N8" s="28"/>
      <c r="O8" s="52"/>
      <c r="P8" s="30"/>
      <c r="Q8" s="38"/>
      <c r="R8" s="31"/>
      <c r="S8" s="31"/>
    </row>
    <row r="9">
      <c r="A9" s="32" t="s">
        <v>473</v>
      </c>
      <c r="B9" s="5" t="str">
        <f>IFERROR(__xludf.DUMMYFUNCTION("IF(F9="""","""",COUNTA(SPLIT(F9,"" "")))"),"")</f>
        <v/>
      </c>
      <c r="C9" s="19"/>
      <c r="D9" s="20"/>
      <c r="E9" s="19"/>
      <c r="F9" s="21"/>
      <c r="G9" s="22" t="s">
        <v>133</v>
      </c>
      <c r="H9" s="35"/>
      <c r="I9" s="22"/>
      <c r="J9" s="53"/>
      <c r="K9" s="25"/>
      <c r="L9" s="88"/>
      <c r="M9" s="27"/>
      <c r="N9" s="28"/>
      <c r="O9" s="52"/>
      <c r="P9" s="30"/>
      <c r="Q9" s="54"/>
      <c r="R9" s="31"/>
      <c r="S9" s="31"/>
    </row>
    <row r="10">
      <c r="A10" s="32" t="s">
        <v>474</v>
      </c>
      <c r="B10" s="5">
        <f>IFERROR(__xludf.DUMMYFUNCTION("IF(F10="""","""",COUNTA(SPLIT(F10,"" "")))"),262.0)</f>
        <v>262</v>
      </c>
      <c r="C10" s="19" t="s">
        <v>475</v>
      </c>
      <c r="D10" s="20" t="s">
        <v>54</v>
      </c>
      <c r="E10" s="19" t="s">
        <v>29</v>
      </c>
      <c r="F10" s="21" t="s">
        <v>476</v>
      </c>
      <c r="G10" s="22" t="s">
        <v>95</v>
      </c>
      <c r="H10" s="35" t="s">
        <v>477</v>
      </c>
      <c r="I10" s="22"/>
      <c r="J10" s="53"/>
      <c r="K10" s="25"/>
      <c r="L10" s="88"/>
      <c r="M10" s="27"/>
      <c r="N10" s="28"/>
      <c r="O10" s="52"/>
      <c r="P10" s="30"/>
      <c r="Q10" s="54"/>
      <c r="R10" s="31"/>
      <c r="S10" s="31"/>
    </row>
    <row r="11">
      <c r="A11" s="32" t="s">
        <v>478</v>
      </c>
      <c r="B11" s="5">
        <f>IFERROR(__xludf.DUMMYFUNCTION("IF(F11="""","""",COUNTA(SPLIT(F11,"" "")))"),751.0)</f>
        <v>751</v>
      </c>
      <c r="C11" s="19" t="s">
        <v>479</v>
      </c>
      <c r="D11" s="20" t="s">
        <v>54</v>
      </c>
      <c r="E11" s="19" t="s">
        <v>29</v>
      </c>
      <c r="F11" s="21" t="s">
        <v>480</v>
      </c>
      <c r="G11" s="22" t="s">
        <v>205</v>
      </c>
      <c r="H11" s="35"/>
      <c r="I11" s="22"/>
      <c r="J11" s="53"/>
      <c r="K11" s="25"/>
      <c r="L11" s="88"/>
      <c r="M11" s="27"/>
      <c r="N11" s="28"/>
      <c r="O11" s="52"/>
      <c r="P11" s="30"/>
      <c r="Q11" s="54"/>
      <c r="R11" s="54"/>
      <c r="S11" s="54"/>
    </row>
    <row r="12">
      <c r="A12" s="32" t="s">
        <v>481</v>
      </c>
      <c r="B12" s="5" t="str">
        <f>IFERROR(__xludf.DUMMYFUNCTION("IF(F12="""","""",COUNTA(SPLIT(F12,"" "")))"),"")</f>
        <v/>
      </c>
      <c r="C12" s="19"/>
      <c r="D12" s="20" t="s">
        <v>54</v>
      </c>
      <c r="E12" s="19" t="s">
        <v>29</v>
      </c>
      <c r="F12" s="89"/>
      <c r="G12" s="22" t="s">
        <v>43</v>
      </c>
      <c r="H12" s="35"/>
      <c r="I12" s="22"/>
      <c r="J12" s="53"/>
      <c r="K12" s="25"/>
      <c r="L12" s="58"/>
      <c r="M12" s="27"/>
      <c r="N12" s="28"/>
      <c r="O12" s="52"/>
      <c r="P12" s="30"/>
      <c r="Q12" s="54"/>
      <c r="R12" s="54"/>
      <c r="S12" s="54"/>
    </row>
    <row r="13">
      <c r="A13" s="32"/>
      <c r="B13" s="5" t="str">
        <f>IFERROR(__xludf.DUMMYFUNCTION("IF(F13="""","""",COUNTA(SPLIT(F13,"" "")))"),"")</f>
        <v/>
      </c>
      <c r="C13" s="19"/>
      <c r="D13" s="20"/>
      <c r="E13" s="19"/>
      <c r="F13" s="21"/>
      <c r="G13" s="22"/>
      <c r="H13" s="45"/>
      <c r="I13" s="22"/>
      <c r="J13" s="53"/>
      <c r="K13" s="25"/>
      <c r="L13" s="58"/>
      <c r="M13" s="57"/>
      <c r="N13" s="28"/>
      <c r="O13" s="37"/>
      <c r="P13" s="58"/>
      <c r="Q13" s="38"/>
      <c r="R13" s="38"/>
      <c r="S13" s="31"/>
    </row>
    <row r="14">
      <c r="A14" s="32"/>
      <c r="B14" s="5" t="str">
        <f>IFERROR(__xludf.DUMMYFUNCTION("IF(F14="""","""",COUNTA(SPLIT(F14,"" "")))"),"")</f>
        <v/>
      </c>
      <c r="C14" s="19"/>
      <c r="D14" s="20"/>
      <c r="E14" s="19"/>
      <c r="F14" s="35"/>
      <c r="G14" s="22"/>
      <c r="H14" s="23"/>
      <c r="I14" s="22"/>
      <c r="J14" s="53"/>
      <c r="K14" s="25"/>
      <c r="L14" s="58"/>
      <c r="M14" s="27"/>
      <c r="N14" s="28"/>
      <c r="O14" s="29"/>
      <c r="P14" s="59"/>
      <c r="Q14" s="44"/>
      <c r="R14" s="44"/>
      <c r="S14" s="44"/>
    </row>
    <row r="15">
      <c r="A15" s="32"/>
      <c r="B15" s="5" t="str">
        <f>IFERROR(__xludf.DUMMYFUNCTION("IF(F15="""","""",COUNTA(SPLIT(F15,"" "")))"),"")</f>
        <v/>
      </c>
      <c r="C15" s="19"/>
      <c r="D15" s="20"/>
      <c r="E15" s="19"/>
      <c r="F15" s="42"/>
      <c r="G15" s="22"/>
      <c r="H15" s="35"/>
      <c r="I15" s="22"/>
      <c r="J15" s="53"/>
      <c r="K15" s="25"/>
      <c r="L15" s="58"/>
      <c r="M15" s="27"/>
      <c r="N15" s="28"/>
      <c r="O15" s="29"/>
      <c r="P15" s="30"/>
      <c r="Q15" s="38"/>
      <c r="R15" s="38"/>
      <c r="S15" s="31"/>
    </row>
    <row r="16">
      <c r="A16" s="18"/>
      <c r="B16" s="5" t="str">
        <f>IFERROR(__xludf.DUMMYFUNCTION("IF(F16="""","""",COUNTA(SPLIT(F16,"" "")))"),"")</f>
        <v/>
      </c>
      <c r="C16" s="19"/>
      <c r="D16" s="20"/>
      <c r="E16" s="19"/>
      <c r="F16" s="42"/>
      <c r="G16" s="22"/>
      <c r="H16" s="35"/>
      <c r="I16" s="22"/>
      <c r="J16" s="53"/>
      <c r="K16" s="25"/>
      <c r="L16" s="58"/>
      <c r="M16" s="27"/>
      <c r="N16" s="28"/>
      <c r="O16" s="29"/>
      <c r="P16" s="30"/>
      <c r="Q16" s="31"/>
      <c r="R16" s="31"/>
      <c r="S16" s="31"/>
    </row>
    <row r="17" ht="18.0" customHeight="1">
      <c r="A17" s="32"/>
      <c r="B17" s="5" t="str">
        <f>IFERROR(__xludf.DUMMYFUNCTION("IF(F17="""","""",COUNTA(SPLIT(F17,"" "")))"),"")</f>
        <v/>
      </c>
      <c r="C17" s="19"/>
      <c r="D17" s="20"/>
      <c r="E17" s="19"/>
      <c r="F17" s="42"/>
      <c r="G17" s="22"/>
      <c r="H17" s="19"/>
      <c r="I17" s="22"/>
      <c r="J17" s="20"/>
      <c r="K17" s="25"/>
      <c r="L17" s="58"/>
      <c r="M17" s="27"/>
      <c r="N17" s="28"/>
      <c r="O17" s="40"/>
      <c r="P17" s="58"/>
      <c r="Q17" s="38"/>
      <c r="R17" s="38"/>
      <c r="S17" s="31"/>
    </row>
    <row r="18">
      <c r="A18" s="32"/>
      <c r="B18" s="5" t="str">
        <f>IFERROR(__xludf.DUMMYFUNCTION("IF(F18="""","""",COUNTA(SPLIT(F18,"" "")))"),"")</f>
        <v/>
      </c>
      <c r="C18" s="19"/>
      <c r="D18" s="20"/>
      <c r="E18" s="19"/>
      <c r="F18" s="42"/>
      <c r="G18" s="22"/>
      <c r="H18" s="35"/>
      <c r="I18" s="22"/>
      <c r="J18" s="20"/>
      <c r="K18" s="25"/>
      <c r="L18" s="58"/>
      <c r="M18" s="27"/>
      <c r="N18" s="28"/>
      <c r="O18" s="40"/>
      <c r="P18" s="58"/>
      <c r="Q18" s="38"/>
      <c r="R18" s="38"/>
      <c r="S18" s="31"/>
    </row>
    <row r="19">
      <c r="A19" s="18"/>
      <c r="B19" s="5" t="str">
        <f>IFERROR(__xludf.DUMMYFUNCTION("IF(F19="""","""",COUNTA(SPLIT(F19,"" "")))"),"")</f>
        <v/>
      </c>
      <c r="C19" s="19"/>
      <c r="D19" s="20"/>
      <c r="E19" s="19"/>
      <c r="F19" s="21"/>
      <c r="G19" s="22"/>
      <c r="H19" s="35"/>
      <c r="I19" s="22"/>
      <c r="J19" s="20"/>
      <c r="K19" s="25"/>
      <c r="L19" s="88"/>
      <c r="M19" s="63"/>
      <c r="N19" s="28"/>
      <c r="O19" s="29"/>
      <c r="P19" s="30"/>
      <c r="Q19" s="38"/>
      <c r="R19" s="38"/>
      <c r="S19" s="31"/>
    </row>
    <row r="20">
      <c r="A20" s="18"/>
      <c r="B20" s="5" t="str">
        <f>IFERROR(__xludf.DUMMYFUNCTION("IF(F20="""","""",COUNTA(SPLIT(F20,"" "")))"),"")</f>
        <v/>
      </c>
      <c r="C20" s="19"/>
      <c r="D20" s="20"/>
      <c r="E20" s="19"/>
      <c r="F20" s="42"/>
      <c r="G20" s="22"/>
      <c r="H20" s="23"/>
      <c r="I20" s="22"/>
      <c r="J20" s="20"/>
      <c r="K20" s="25"/>
      <c r="L20" s="58"/>
      <c r="M20" s="63"/>
      <c r="N20" s="28"/>
      <c r="O20" s="29"/>
      <c r="P20" s="30"/>
      <c r="Q20" s="38"/>
      <c r="R20" s="38"/>
      <c r="S20" s="31"/>
    </row>
    <row r="21">
      <c r="A21" s="32"/>
      <c r="B21" s="5" t="str">
        <f>IFERROR(__xludf.DUMMYFUNCTION("IF(F21="""","""",COUNTA(SPLIT(F21,"" "")))"),"")</f>
        <v/>
      </c>
      <c r="C21" s="19"/>
      <c r="D21" s="20"/>
      <c r="E21" s="19"/>
      <c r="F21" s="21"/>
      <c r="G21" s="22"/>
      <c r="H21" s="45"/>
      <c r="I21" s="22"/>
      <c r="J21" s="20"/>
      <c r="K21" s="25"/>
      <c r="L21" s="58"/>
      <c r="M21" s="27"/>
      <c r="N21" s="28"/>
      <c r="O21" s="37"/>
      <c r="P21" s="30"/>
      <c r="Q21" s="31"/>
      <c r="R21" s="31"/>
      <c r="S21" s="31"/>
    </row>
    <row r="22">
      <c r="A22" s="32"/>
      <c r="B22" s="5" t="str">
        <f>IFERROR(__xludf.DUMMYFUNCTION("IF(F22="""","""",COUNTA(SPLIT(F22,"" "")))"),"")</f>
        <v/>
      </c>
      <c r="C22" s="19"/>
      <c r="D22" s="19"/>
      <c r="E22" s="19"/>
      <c r="F22" s="21"/>
      <c r="G22" s="22"/>
      <c r="H22" s="35"/>
      <c r="I22" s="22"/>
      <c r="J22" s="20"/>
      <c r="K22" s="25"/>
      <c r="L22" s="58"/>
      <c r="M22" s="27"/>
      <c r="N22" s="28"/>
      <c r="O22" s="29"/>
      <c r="P22" s="30"/>
      <c r="Q22" s="38"/>
      <c r="R22" s="38"/>
      <c r="S22" s="31"/>
    </row>
    <row r="23">
      <c r="A23" s="32"/>
      <c r="B23" s="5" t="str">
        <f>IFERROR(__xludf.DUMMYFUNCTION("IF(F23="""","""",COUNTA(SPLIT(F23,"" "")))"),"")</f>
        <v/>
      </c>
      <c r="C23" s="19"/>
      <c r="D23" s="19"/>
      <c r="E23" s="19"/>
      <c r="F23" s="21"/>
      <c r="G23" s="22"/>
      <c r="H23" s="35"/>
      <c r="I23" s="22"/>
      <c r="J23" s="20"/>
      <c r="K23" s="25"/>
      <c r="L23" s="58"/>
      <c r="M23" s="27"/>
      <c r="N23" s="28"/>
      <c r="O23" s="29"/>
      <c r="P23" s="30"/>
      <c r="Q23" s="38"/>
      <c r="R23" s="38"/>
      <c r="S23" s="31"/>
    </row>
    <row r="24">
      <c r="A24" s="32"/>
      <c r="B24" s="5" t="str">
        <f>IFERROR(__xludf.DUMMYFUNCTION("IF(F24="""","""",COUNTA(SPLIT(F24,"" "")))"),"")</f>
        <v/>
      </c>
      <c r="C24" s="19"/>
      <c r="D24" s="19"/>
      <c r="E24" s="19"/>
      <c r="F24" s="42"/>
      <c r="G24" s="22"/>
      <c r="H24" s="35"/>
      <c r="I24" s="22"/>
      <c r="J24" s="20"/>
      <c r="K24" s="25"/>
      <c r="L24" s="58"/>
      <c r="M24" s="27"/>
      <c r="N24" s="28"/>
      <c r="O24" s="29"/>
      <c r="P24" s="30"/>
      <c r="Q24" s="38"/>
      <c r="R24" s="38"/>
      <c r="S24" s="31"/>
    </row>
    <row r="25">
      <c r="A25" s="32"/>
      <c r="B25" s="5" t="str">
        <f>IFERROR(__xludf.DUMMYFUNCTION("IF(F25="""","""",COUNTA(SPLIT(F25,"" "")))"),"")</f>
        <v/>
      </c>
      <c r="C25" s="19"/>
      <c r="D25" s="19"/>
      <c r="E25" s="19"/>
      <c r="F25" s="42"/>
      <c r="G25" s="22"/>
      <c r="H25" s="35"/>
      <c r="I25" s="22"/>
      <c r="J25" s="20"/>
      <c r="K25" s="25"/>
      <c r="L25" s="58"/>
      <c r="M25" s="27"/>
      <c r="N25" s="28"/>
      <c r="O25" s="29"/>
      <c r="P25" s="30"/>
      <c r="Q25" s="38"/>
      <c r="R25" s="38"/>
      <c r="S25" s="31"/>
    </row>
    <row r="26">
      <c r="A26" s="32"/>
      <c r="B26" s="5" t="str">
        <f>IFERROR(__xludf.DUMMYFUNCTION("IF(F26="""","""",COUNTA(SPLIT(F26,"" "")))"),"")</f>
        <v/>
      </c>
      <c r="C26" s="19"/>
      <c r="D26" s="19"/>
      <c r="E26" s="19"/>
      <c r="F26" s="42"/>
      <c r="G26" s="22"/>
      <c r="H26" s="35"/>
      <c r="I26" s="22"/>
      <c r="J26" s="20"/>
      <c r="K26" s="25"/>
      <c r="L26" s="58"/>
      <c r="M26" s="27"/>
      <c r="N26" s="28"/>
      <c r="O26" s="29"/>
      <c r="P26" s="30"/>
      <c r="Q26" s="38"/>
      <c r="R26" s="38"/>
      <c r="S26" s="31"/>
    </row>
    <row r="27">
      <c r="A27" s="32"/>
      <c r="B27" s="5" t="str">
        <f>IFERROR(__xludf.DUMMYFUNCTION("IF(F27="""","""",COUNTA(SPLIT(F27,"" "")))"),"")</f>
        <v/>
      </c>
      <c r="C27" s="19"/>
      <c r="D27" s="19"/>
      <c r="E27" s="19"/>
      <c r="F27" s="21"/>
      <c r="G27" s="22"/>
      <c r="H27" s="35"/>
      <c r="I27" s="22"/>
      <c r="J27" s="20"/>
      <c r="K27" s="25"/>
      <c r="L27" s="88"/>
      <c r="M27" s="27"/>
      <c r="N27" s="28"/>
      <c r="O27" s="29"/>
      <c r="P27" s="30"/>
      <c r="Q27" s="38"/>
      <c r="R27" s="38"/>
      <c r="S27" s="31"/>
    </row>
    <row r="28">
      <c r="A28" s="32"/>
      <c r="B28" s="5" t="str">
        <f>IFERROR(__xludf.DUMMYFUNCTION("IF(F28="""","""",COUNTA(SPLIT(F28,"" "")))"),"")</f>
        <v/>
      </c>
      <c r="C28" s="19"/>
      <c r="D28" s="19"/>
      <c r="E28" s="19"/>
      <c r="F28" s="21"/>
      <c r="G28" s="22"/>
      <c r="H28" s="35"/>
      <c r="I28" s="22"/>
      <c r="J28" s="20"/>
      <c r="K28" s="25"/>
      <c r="L28" s="58"/>
      <c r="M28" s="27"/>
      <c r="N28" s="28"/>
      <c r="O28" s="29"/>
      <c r="P28" s="30"/>
      <c r="Q28" s="38"/>
      <c r="R28" s="38"/>
      <c r="S28" s="31"/>
    </row>
    <row r="29">
      <c r="A29" s="32"/>
      <c r="B29" s="5" t="str">
        <f>IFERROR(__xludf.DUMMYFUNCTION("IF(F29="""","""",COUNTA(SPLIT(F29,"" "")))"),"")</f>
        <v/>
      </c>
      <c r="C29" s="19"/>
      <c r="D29" s="19"/>
      <c r="E29" s="19"/>
      <c r="F29" s="21"/>
      <c r="G29" s="22"/>
      <c r="H29" s="45"/>
      <c r="I29" s="22"/>
      <c r="J29" s="20"/>
      <c r="K29" s="25"/>
      <c r="L29" s="58"/>
      <c r="M29" s="27"/>
      <c r="N29" s="28"/>
      <c r="O29" s="29"/>
      <c r="P29" s="30"/>
      <c r="Q29" s="38"/>
      <c r="R29" s="38"/>
      <c r="S29" s="31"/>
    </row>
    <row r="30">
      <c r="A30" s="32"/>
      <c r="B30" s="5" t="str">
        <f>IFERROR(__xludf.DUMMYFUNCTION("IF(F30="""","""",COUNTA(SPLIT(F30,"" "")))"),"")</f>
        <v/>
      </c>
      <c r="C30" s="19"/>
      <c r="D30" s="19"/>
      <c r="E30" s="19"/>
      <c r="F30" s="21"/>
      <c r="G30" s="22"/>
      <c r="H30" s="35"/>
      <c r="I30" s="22"/>
      <c r="J30" s="20"/>
      <c r="K30" s="25"/>
      <c r="L30" s="58"/>
      <c r="M30" s="27"/>
      <c r="N30" s="28"/>
      <c r="O30" s="29"/>
      <c r="P30" s="30"/>
      <c r="Q30" s="38"/>
      <c r="R30" s="38"/>
      <c r="S30" s="31"/>
    </row>
    <row r="31">
      <c r="A31" s="32"/>
      <c r="B31" s="5" t="str">
        <f>IFERROR(__xludf.DUMMYFUNCTION("IF(F31="""","""",COUNTA(SPLIT(F31,"" "")))"),"")</f>
        <v/>
      </c>
      <c r="C31" s="19"/>
      <c r="D31" s="19"/>
      <c r="E31" s="19"/>
      <c r="F31" s="42"/>
      <c r="G31" s="22"/>
      <c r="H31" s="35"/>
      <c r="I31" s="22"/>
      <c r="J31" s="20"/>
      <c r="K31" s="25"/>
      <c r="L31" s="58"/>
      <c r="M31" s="27"/>
      <c r="N31" s="28"/>
      <c r="O31" s="29"/>
      <c r="P31" s="30"/>
      <c r="Q31" s="38"/>
      <c r="R31" s="65"/>
      <c r="S31" s="31"/>
    </row>
    <row r="32">
      <c r="A32" s="32"/>
      <c r="B32" s="5" t="str">
        <f>IFERROR(__xludf.DUMMYFUNCTION("IF(F32="""","""",COUNTA(SPLIT(F32,"" "")))"),"")</f>
        <v/>
      </c>
      <c r="C32" s="19"/>
      <c r="D32" s="19"/>
      <c r="E32" s="19"/>
      <c r="F32" s="21"/>
      <c r="G32" s="22"/>
      <c r="H32" s="35"/>
      <c r="I32" s="22"/>
      <c r="J32" s="20"/>
      <c r="K32" s="25"/>
      <c r="L32" s="58"/>
      <c r="M32" s="27"/>
      <c r="N32" s="28"/>
      <c r="O32" s="29"/>
      <c r="P32" s="30"/>
      <c r="Q32" s="38"/>
      <c r="R32" s="65"/>
      <c r="S32" s="31"/>
    </row>
    <row r="33">
      <c r="A33" s="32"/>
      <c r="B33" s="5" t="str">
        <f>IFERROR(__xludf.DUMMYFUNCTION("IF(F33="""","""",COUNTA(SPLIT(F33,"" "")))"),"")</f>
        <v/>
      </c>
      <c r="C33" s="19"/>
      <c r="D33" s="19"/>
      <c r="E33" s="19"/>
      <c r="F33" s="21"/>
      <c r="G33" s="22"/>
      <c r="H33" s="45"/>
      <c r="I33" s="22"/>
      <c r="J33" s="20"/>
      <c r="K33" s="25"/>
      <c r="L33" s="58"/>
      <c r="M33" s="27"/>
      <c r="N33" s="28"/>
      <c r="O33" s="29"/>
      <c r="P33" s="30"/>
      <c r="Q33" s="38"/>
      <c r="R33" s="38"/>
      <c r="S33" s="67"/>
    </row>
    <row r="34">
      <c r="A34" s="32"/>
      <c r="B34" s="5" t="str">
        <f>IFERROR(__xludf.DUMMYFUNCTION("IF(F34="""","""",COUNTA(SPLIT(F34,"" "")))"),"")</f>
        <v/>
      </c>
      <c r="C34" s="19"/>
      <c r="D34" s="19"/>
      <c r="E34" s="19"/>
      <c r="F34" s="21"/>
      <c r="G34" s="22"/>
      <c r="H34" s="45"/>
      <c r="I34" s="22"/>
      <c r="J34" s="20"/>
      <c r="K34" s="25"/>
      <c r="L34" s="58"/>
      <c r="M34" s="27"/>
      <c r="N34" s="28"/>
      <c r="O34" s="29"/>
      <c r="P34" s="30"/>
      <c r="Q34" s="38"/>
      <c r="R34" s="31"/>
      <c r="S34" s="31"/>
    </row>
    <row r="35">
      <c r="A35" s="18"/>
      <c r="B35" s="5" t="str">
        <f>IFERROR(__xludf.DUMMYFUNCTION("IF(F35="""","""",COUNTA(SPLIT(F35,"" "")))"),"")</f>
        <v/>
      </c>
      <c r="C35" s="19"/>
      <c r="D35" s="19"/>
      <c r="E35" s="19"/>
      <c r="F35" s="21"/>
      <c r="G35" s="22"/>
      <c r="H35" s="35"/>
      <c r="I35" s="22"/>
      <c r="J35" s="20"/>
      <c r="K35" s="25"/>
      <c r="L35" s="88"/>
      <c r="M35" s="27"/>
      <c r="N35" s="28"/>
      <c r="O35" s="29"/>
      <c r="P35" s="30"/>
      <c r="Q35" s="38"/>
      <c r="R35" s="38"/>
      <c r="S35" s="31"/>
    </row>
    <row r="36">
      <c r="A36" s="68"/>
      <c r="B36" s="5" t="str">
        <f>IFERROR(__xludf.DUMMYFUNCTION("IF(F36="""","""",COUNTA(SPLIT(F36,"" "")))"),"")</f>
        <v/>
      </c>
      <c r="C36" s="70"/>
      <c r="D36" s="46"/>
      <c r="E36" s="71"/>
      <c r="F36" s="72"/>
      <c r="G36" s="73"/>
      <c r="H36" s="74"/>
      <c r="I36" s="49"/>
      <c r="J36" s="47"/>
      <c r="K36" s="25"/>
      <c r="L36" s="90"/>
      <c r="M36" s="27"/>
      <c r="N36" s="28"/>
      <c r="O36" s="29"/>
      <c r="P36" s="30"/>
      <c r="Q36" s="38"/>
      <c r="R36" s="38"/>
      <c r="S36" s="31"/>
    </row>
    <row r="37">
      <c r="A37" s="68"/>
      <c r="B37" s="5" t="str">
        <f>IFERROR(__xludf.DUMMYFUNCTION("IF(F37="""","""",COUNTA(SPLIT(F37,"" "")))"),"")</f>
        <v/>
      </c>
      <c r="C37" s="70"/>
      <c r="D37" s="46"/>
      <c r="E37" s="71"/>
      <c r="F37" s="77"/>
      <c r="G37" s="73"/>
      <c r="H37" s="48"/>
      <c r="I37" s="73"/>
      <c r="J37" s="47"/>
      <c r="K37" s="25"/>
      <c r="L37" s="90"/>
      <c r="M37" s="27"/>
      <c r="N37" s="28"/>
      <c r="O37" s="29"/>
      <c r="P37" s="30"/>
      <c r="Q37" s="38"/>
      <c r="R37" s="31"/>
      <c r="S37" s="31"/>
    </row>
    <row r="38">
      <c r="A38" s="18"/>
      <c r="B38" s="5" t="str">
        <f>IFERROR(__xludf.DUMMYFUNCTION("IF(F38="""","""",COUNTA(SPLIT(F38,"" "")))"),"")</f>
        <v/>
      </c>
      <c r="C38" s="19"/>
      <c r="D38" s="19"/>
      <c r="E38" s="19"/>
      <c r="F38" s="21"/>
      <c r="G38" s="22"/>
      <c r="H38" s="35"/>
      <c r="I38" s="22"/>
      <c r="J38" s="20"/>
      <c r="K38" s="25"/>
      <c r="L38" s="88"/>
      <c r="M38" s="27"/>
      <c r="N38" s="28"/>
      <c r="O38" s="29"/>
      <c r="P38" s="30"/>
      <c r="Q38" s="38"/>
      <c r="R38" s="38"/>
      <c r="S38" s="31"/>
    </row>
    <row r="39">
      <c r="A39" s="18"/>
      <c r="B39" s="5" t="str">
        <f>IFERROR(__xludf.DUMMYFUNCTION("IF(F39="""","""",COUNTA(SPLIT(F39,"" "")))"),"")</f>
        <v/>
      </c>
      <c r="C39" s="19"/>
      <c r="D39" s="19"/>
      <c r="E39" s="19"/>
      <c r="F39" s="42"/>
      <c r="G39" s="22"/>
      <c r="H39" s="35"/>
      <c r="I39" s="22"/>
      <c r="J39" s="20"/>
      <c r="K39" s="25"/>
      <c r="L39" s="88"/>
      <c r="M39" s="27"/>
      <c r="N39" s="28"/>
      <c r="O39" s="29"/>
      <c r="P39" s="30"/>
      <c r="Q39" s="38"/>
      <c r="R39" s="38"/>
      <c r="S39" s="31"/>
    </row>
    <row r="40">
      <c r="A40" s="18"/>
      <c r="B40" s="5" t="str">
        <f>IFERROR(__xludf.DUMMYFUNCTION("IF(F40="""","""",COUNTA(SPLIT(F40,"" "")))"),"")</f>
        <v/>
      </c>
      <c r="C40" s="19"/>
      <c r="D40" s="19"/>
      <c r="E40" s="19"/>
      <c r="F40" s="21"/>
      <c r="G40" s="22"/>
      <c r="H40" s="35"/>
      <c r="I40" s="22"/>
      <c r="J40" s="20"/>
      <c r="K40" s="25"/>
      <c r="L40" s="88"/>
      <c r="M40" s="27"/>
      <c r="N40" s="28"/>
      <c r="O40" s="29"/>
      <c r="P40" s="30"/>
      <c r="Q40" s="38"/>
      <c r="R40" s="31"/>
      <c r="S40" s="31"/>
    </row>
    <row r="41">
      <c r="A41" s="18"/>
      <c r="B41" s="5" t="str">
        <f>IFERROR(__xludf.DUMMYFUNCTION("IF(F41="""","""",COUNTA(SPLIT(F41,"" "")))"),"")</f>
        <v/>
      </c>
      <c r="C41" s="19"/>
      <c r="D41" s="19"/>
      <c r="E41" s="19"/>
      <c r="F41" s="21"/>
      <c r="G41" s="22"/>
      <c r="H41" s="35"/>
      <c r="I41" s="22"/>
      <c r="J41" s="20"/>
      <c r="K41" s="25"/>
      <c r="L41" s="88"/>
      <c r="M41" s="27"/>
      <c r="N41" s="28"/>
      <c r="O41" s="29"/>
      <c r="P41" s="30"/>
      <c r="Q41" s="38"/>
      <c r="R41" s="38"/>
      <c r="S41" s="31"/>
    </row>
    <row r="42">
      <c r="A42" s="32"/>
      <c r="B42" s="5" t="str">
        <f>IFERROR(__xludf.DUMMYFUNCTION("IF(F42="""","""",COUNTA(SPLIT(F42,"" "")))"),"")</f>
        <v/>
      </c>
      <c r="C42" s="19"/>
      <c r="D42" s="19"/>
      <c r="E42" s="19"/>
      <c r="F42" s="42"/>
      <c r="G42" s="22"/>
      <c r="H42" s="35"/>
      <c r="I42" s="22"/>
      <c r="J42" s="20"/>
      <c r="K42" s="25"/>
      <c r="L42" s="88"/>
      <c r="M42" s="27"/>
      <c r="N42" s="28"/>
      <c r="O42" s="29"/>
      <c r="P42" s="30"/>
      <c r="Q42" s="38"/>
      <c r="R42" s="38"/>
      <c r="S42" s="31"/>
    </row>
    <row r="43">
      <c r="A43" s="18"/>
      <c r="B43" s="5" t="str">
        <f>IFERROR(__xludf.DUMMYFUNCTION("IF(F43="""","""",COUNTA(SPLIT(F43,"" "")))"),"")</f>
        <v/>
      </c>
      <c r="C43" s="19"/>
      <c r="D43" s="19"/>
      <c r="E43" s="19"/>
      <c r="F43" s="21"/>
      <c r="G43" s="22"/>
      <c r="H43" s="45"/>
      <c r="I43" s="22"/>
      <c r="J43" s="20"/>
      <c r="K43" s="25"/>
      <c r="L43" s="88"/>
      <c r="M43" s="27"/>
      <c r="N43" s="28"/>
      <c r="O43" s="29"/>
      <c r="P43" s="30"/>
      <c r="Q43" s="38"/>
      <c r="R43" s="38"/>
      <c r="S43" s="31"/>
    </row>
    <row r="44">
      <c r="A44" s="18"/>
      <c r="B44" s="5" t="str">
        <f>IFERROR(__xludf.DUMMYFUNCTION("IF(F44="""","""",COUNTA(SPLIT(F44,"" "")))"),"")</f>
        <v/>
      </c>
      <c r="C44" s="19"/>
      <c r="D44" s="19"/>
      <c r="E44" s="19"/>
      <c r="F44" s="21"/>
      <c r="G44" s="22"/>
      <c r="H44" s="35"/>
      <c r="I44" s="22"/>
      <c r="J44" s="20"/>
      <c r="K44" s="25"/>
      <c r="L44" s="88"/>
      <c r="M44" s="27"/>
      <c r="N44" s="28"/>
      <c r="O44" s="29"/>
      <c r="P44" s="30"/>
      <c r="Q44" s="38"/>
      <c r="R44" s="38"/>
      <c r="S44" s="31"/>
    </row>
    <row r="45">
      <c r="A45" s="18"/>
      <c r="B45" s="5" t="str">
        <f>IFERROR(__xludf.DUMMYFUNCTION("IF(F45="""","""",COUNTA(SPLIT(F45,"" "")))"),"")</f>
        <v/>
      </c>
      <c r="C45" s="19"/>
      <c r="D45" s="19"/>
      <c r="E45" s="19"/>
      <c r="F45" s="42"/>
      <c r="G45" s="22"/>
      <c r="H45" s="35"/>
      <c r="I45" s="22"/>
      <c r="J45" s="20"/>
      <c r="K45" s="25"/>
      <c r="L45" s="88"/>
      <c r="M45" s="27"/>
      <c r="N45" s="28"/>
      <c r="O45" s="29"/>
      <c r="P45" s="30"/>
      <c r="Q45" s="38"/>
      <c r="R45" s="38"/>
      <c r="S45" s="31"/>
    </row>
    <row r="46">
      <c r="A46" s="18"/>
      <c r="B46" s="5" t="str">
        <f>IFERROR(__xludf.DUMMYFUNCTION("IF(F46="""","""",COUNTA(SPLIT(F46,"" "")))"),"")</f>
        <v/>
      </c>
      <c r="C46" s="19"/>
      <c r="D46" s="19"/>
      <c r="E46" s="19"/>
      <c r="F46" s="42"/>
      <c r="G46" s="22"/>
      <c r="H46" s="35"/>
      <c r="I46" s="22"/>
      <c r="J46" s="20"/>
      <c r="K46" s="25"/>
      <c r="L46" s="88"/>
      <c r="M46" s="27"/>
      <c r="N46" s="28"/>
      <c r="O46" s="29"/>
      <c r="P46" s="30"/>
      <c r="Q46" s="38"/>
      <c r="R46" s="38"/>
      <c r="S46" s="31"/>
    </row>
    <row r="47">
      <c r="A47" s="18"/>
      <c r="B47" s="5" t="str">
        <f>IFERROR(__xludf.DUMMYFUNCTION("IF(F47="""","""",COUNTA(SPLIT(F47,"" "")))"),"")</f>
        <v/>
      </c>
      <c r="C47" s="19"/>
      <c r="D47" s="19"/>
      <c r="E47" s="19"/>
      <c r="F47" s="21"/>
      <c r="G47" s="22"/>
      <c r="H47" s="45"/>
      <c r="I47" s="22"/>
      <c r="J47" s="20"/>
      <c r="K47" s="25"/>
      <c r="L47" s="88"/>
      <c r="M47" s="27"/>
      <c r="N47" s="28"/>
      <c r="O47" s="29"/>
      <c r="P47" s="30"/>
      <c r="Q47" s="38"/>
      <c r="R47" s="38"/>
      <c r="S47" s="31"/>
    </row>
    <row r="48">
      <c r="A48" s="32"/>
      <c r="B48" s="5" t="str">
        <f>IFERROR(__xludf.DUMMYFUNCTION("IF(F48="""","""",COUNTA(SPLIT(F48,"" "")))"),"")</f>
        <v/>
      </c>
      <c r="C48" s="19"/>
      <c r="D48" s="19"/>
      <c r="E48" s="19"/>
      <c r="F48" s="42"/>
      <c r="G48" s="22"/>
      <c r="H48" s="35"/>
      <c r="I48" s="22"/>
      <c r="J48" s="20"/>
      <c r="K48" s="25"/>
      <c r="L48" s="88"/>
      <c r="M48" s="27"/>
      <c r="N48" s="28"/>
      <c r="O48" s="29"/>
      <c r="P48" s="30"/>
      <c r="Q48" s="38"/>
      <c r="R48" s="38"/>
      <c r="S48" s="31"/>
    </row>
    <row r="49">
      <c r="A49" s="18"/>
      <c r="B49" s="5" t="str">
        <f>IFERROR(__xludf.DUMMYFUNCTION("IF(F49="""","""",COUNTA(SPLIT(F49,"" "")))"),"")</f>
        <v/>
      </c>
      <c r="C49" s="19"/>
      <c r="D49" s="19"/>
      <c r="E49" s="19"/>
      <c r="F49" s="21"/>
      <c r="G49" s="22"/>
      <c r="H49" s="35"/>
      <c r="I49" s="22"/>
      <c r="J49" s="20"/>
      <c r="K49" s="25"/>
      <c r="L49" s="88"/>
      <c r="M49" s="27"/>
      <c r="N49" s="28"/>
      <c r="O49" s="29"/>
      <c r="P49" s="30"/>
      <c r="Q49" s="38"/>
      <c r="R49" s="38"/>
      <c r="S49" s="31"/>
    </row>
    <row r="50">
      <c r="A50" s="18"/>
      <c r="B50" s="5" t="str">
        <f>IFERROR(__xludf.DUMMYFUNCTION("IF(F50="""","""",COUNTA(SPLIT(F50,"" "")))"),"")</f>
        <v/>
      </c>
      <c r="C50" s="19"/>
      <c r="D50" s="19"/>
      <c r="E50" s="19"/>
      <c r="F50" s="21"/>
      <c r="G50" s="22"/>
      <c r="H50" s="35"/>
      <c r="I50" s="22"/>
      <c r="J50" s="20"/>
      <c r="K50" s="78"/>
      <c r="L50" s="88"/>
      <c r="M50" s="27"/>
      <c r="N50" s="28"/>
      <c r="O50" s="29"/>
      <c r="P50" s="30"/>
      <c r="Q50" s="38"/>
      <c r="R50" s="31"/>
      <c r="S50" s="31"/>
    </row>
    <row r="51">
      <c r="A51" s="18"/>
      <c r="B51" s="5" t="str">
        <f>IFERROR(__xludf.DUMMYFUNCTION("IF(F51="""","""",COUNTA(SPLIT(F51,"" "")))"),"")</f>
        <v/>
      </c>
      <c r="C51" s="19"/>
      <c r="D51" s="19"/>
      <c r="E51" s="19"/>
      <c r="F51" s="21"/>
      <c r="G51" s="22"/>
      <c r="H51" s="35"/>
      <c r="I51" s="22"/>
      <c r="J51" s="79"/>
      <c r="K51" s="25"/>
      <c r="L51" s="88"/>
      <c r="M51" s="27"/>
      <c r="N51" s="28"/>
      <c r="O51" s="29"/>
      <c r="P51" s="30"/>
      <c r="Q51" s="38"/>
      <c r="R51" s="38"/>
      <c r="S51" s="31"/>
    </row>
    <row r="52">
      <c r="A52" s="42"/>
      <c r="B52" s="5" t="str">
        <f>IFERROR(__xludf.DUMMYFUNCTION("IF(F52="""","""",COUNTA(SPLIT(F52,"" "")))"),"")</f>
        <v/>
      </c>
      <c r="C52" s="19"/>
      <c r="D52" s="19"/>
      <c r="E52" s="19"/>
      <c r="F52" s="21"/>
      <c r="G52" s="22"/>
      <c r="H52" s="45"/>
      <c r="I52" s="22"/>
      <c r="J52" s="20"/>
      <c r="K52" s="25"/>
      <c r="L52" s="88"/>
      <c r="M52" s="27"/>
      <c r="N52" s="28"/>
      <c r="O52" s="29"/>
      <c r="P52" s="30"/>
      <c r="Q52" s="38"/>
      <c r="R52" s="38"/>
      <c r="S52" s="31"/>
    </row>
    <row r="53">
      <c r="A53" s="18"/>
      <c r="B53" s="5" t="str">
        <f>IFERROR(__xludf.DUMMYFUNCTION("IF(F53="""","""",COUNTA(SPLIT(F53,"" "")))"),"")</f>
        <v/>
      </c>
      <c r="C53" s="19"/>
      <c r="D53" s="19"/>
      <c r="E53" s="19"/>
      <c r="F53" s="21"/>
      <c r="G53" s="22"/>
      <c r="H53" s="35"/>
      <c r="I53" s="22"/>
      <c r="J53" s="20"/>
      <c r="K53" s="25"/>
      <c r="L53" s="88"/>
      <c r="M53" s="27"/>
      <c r="N53" s="28"/>
      <c r="O53" s="29"/>
      <c r="P53" s="30"/>
      <c r="Q53" s="38"/>
      <c r="R53" s="38"/>
      <c r="S53" s="31"/>
    </row>
    <row r="54">
      <c r="A54" s="18"/>
      <c r="B54" s="5" t="str">
        <f>IFERROR(__xludf.DUMMYFUNCTION("IF(F54="""","""",COUNTA(SPLIT(F54,"" "")))"),"")</f>
        <v/>
      </c>
      <c r="C54" s="19"/>
      <c r="D54" s="19"/>
      <c r="E54" s="19"/>
      <c r="F54" s="21"/>
      <c r="G54" s="22"/>
      <c r="H54" s="35"/>
      <c r="I54" s="22"/>
      <c r="J54" s="20"/>
      <c r="K54" s="25"/>
      <c r="L54" s="88"/>
      <c r="M54" s="27"/>
      <c r="N54" s="28"/>
      <c r="O54" s="29"/>
      <c r="P54" s="30"/>
      <c r="Q54" s="38"/>
      <c r="R54" s="38"/>
      <c r="S54" s="31"/>
    </row>
    <row r="55">
      <c r="A55" s="18"/>
      <c r="B55" s="5" t="str">
        <f>IFERROR(__xludf.DUMMYFUNCTION("IF(F55="""","""",COUNTA(SPLIT(F55,"" "")))"),"")</f>
        <v/>
      </c>
      <c r="C55" s="19"/>
      <c r="D55" s="19"/>
      <c r="E55" s="19"/>
      <c r="F55" s="21"/>
      <c r="G55" s="22"/>
      <c r="H55" s="35"/>
      <c r="I55" s="22"/>
      <c r="J55" s="20"/>
      <c r="K55" s="25"/>
      <c r="L55" s="88"/>
      <c r="M55" s="27"/>
      <c r="N55" s="28"/>
      <c r="O55" s="29"/>
      <c r="P55" s="30"/>
      <c r="Q55" s="38"/>
      <c r="R55" s="38"/>
      <c r="S55" s="31"/>
    </row>
    <row r="56">
      <c r="A56" s="32"/>
      <c r="B56" s="5" t="str">
        <f>IFERROR(__xludf.DUMMYFUNCTION("IF(F56="""","""",COUNTA(SPLIT(F56,"" "")))"),"")</f>
        <v/>
      </c>
      <c r="C56" s="19"/>
      <c r="D56" s="19"/>
      <c r="E56" s="19"/>
      <c r="F56" s="21"/>
      <c r="G56" s="22"/>
      <c r="H56" s="35"/>
      <c r="I56" s="22"/>
      <c r="J56" s="20"/>
      <c r="K56" s="25"/>
      <c r="L56" s="88"/>
      <c r="M56" s="27"/>
      <c r="N56" s="28"/>
      <c r="O56" s="29"/>
      <c r="P56" s="30"/>
      <c r="Q56" s="38"/>
      <c r="R56" s="38"/>
      <c r="S56" s="31"/>
    </row>
    <row r="57">
      <c r="A57" s="18"/>
      <c r="B57" s="5" t="str">
        <f>IFERROR(__xludf.DUMMYFUNCTION("IF(F57="""","""",COUNTA(SPLIT(F57,"" "")))"),"")</f>
        <v/>
      </c>
      <c r="C57" s="19"/>
      <c r="D57" s="19"/>
      <c r="E57" s="19"/>
      <c r="F57" s="42"/>
      <c r="G57" s="22"/>
      <c r="H57" s="35"/>
      <c r="I57" s="22"/>
      <c r="J57" s="20"/>
      <c r="K57" s="25"/>
      <c r="L57" s="88"/>
      <c r="M57" s="27"/>
      <c r="N57" s="28"/>
      <c r="O57" s="29"/>
      <c r="P57" s="30"/>
      <c r="Q57" s="38"/>
      <c r="R57" s="38"/>
      <c r="S57" s="31"/>
    </row>
    <row r="58">
      <c r="A58" s="18"/>
      <c r="B58" s="5" t="str">
        <f>IFERROR(__xludf.DUMMYFUNCTION("IF(F58="""","""",COUNTA(SPLIT(F58,"" "")))"),"")</f>
        <v/>
      </c>
      <c r="C58" s="19"/>
      <c r="D58" s="19"/>
      <c r="E58" s="19"/>
      <c r="F58" s="21"/>
      <c r="G58" s="22"/>
      <c r="H58" s="35"/>
      <c r="I58" s="22"/>
      <c r="J58" s="20"/>
      <c r="K58" s="25"/>
      <c r="L58" s="88"/>
      <c r="M58" s="27"/>
      <c r="N58" s="28"/>
      <c r="O58" s="29"/>
      <c r="P58" s="30"/>
      <c r="Q58" s="38"/>
      <c r="R58" s="38"/>
      <c r="S58" s="31"/>
    </row>
    <row r="59">
      <c r="A59" s="18"/>
      <c r="B59" s="5" t="str">
        <f>IFERROR(__xludf.DUMMYFUNCTION("IF(F59="""","""",COUNTA(SPLIT(F59,"" "")))"),"")</f>
        <v/>
      </c>
      <c r="C59" s="19"/>
      <c r="D59" s="19"/>
      <c r="E59" s="19"/>
      <c r="F59" s="42"/>
      <c r="G59" s="22"/>
      <c r="H59" s="35"/>
      <c r="I59" s="22"/>
      <c r="J59" s="20"/>
      <c r="K59" s="25"/>
      <c r="L59" s="88"/>
      <c r="M59" s="27"/>
      <c r="N59" s="28"/>
      <c r="O59" s="29"/>
      <c r="P59" s="30"/>
      <c r="Q59" s="38"/>
      <c r="R59" s="38"/>
      <c r="S59" s="31"/>
    </row>
    <row r="60">
      <c r="A60" s="18"/>
      <c r="B60" s="5" t="str">
        <f>IFERROR(__xludf.DUMMYFUNCTION("IF(F60="""","""",COUNTA(SPLIT(F60,"" "")))"),"")</f>
        <v/>
      </c>
      <c r="C60" s="19"/>
      <c r="D60" s="19"/>
      <c r="E60" s="19"/>
      <c r="F60" s="21"/>
      <c r="G60" s="22"/>
      <c r="H60" s="45"/>
      <c r="I60" s="22"/>
      <c r="J60" s="20"/>
      <c r="K60" s="25"/>
      <c r="L60" s="88"/>
      <c r="M60" s="27"/>
      <c r="N60" s="28"/>
      <c r="O60" s="29"/>
      <c r="P60" s="30"/>
      <c r="Q60" s="38"/>
      <c r="R60" s="38"/>
      <c r="S60" s="31"/>
    </row>
    <row r="61">
      <c r="A61" s="18"/>
      <c r="B61" s="5" t="str">
        <f>IFERROR(__xludf.DUMMYFUNCTION("IF(F61="""","""",COUNTA(SPLIT(F61,"" "")))"),"")</f>
        <v/>
      </c>
      <c r="C61" s="19"/>
      <c r="D61" s="19"/>
      <c r="E61" s="19"/>
      <c r="F61" s="21"/>
      <c r="G61" s="22"/>
      <c r="H61" s="35"/>
      <c r="I61" s="22"/>
      <c r="J61" s="20"/>
      <c r="K61" s="25"/>
      <c r="L61" s="88"/>
      <c r="M61" s="27"/>
      <c r="N61" s="28"/>
      <c r="O61" s="29"/>
      <c r="P61" s="30"/>
      <c r="Q61" s="38"/>
      <c r="R61" s="38"/>
      <c r="S61" s="31"/>
    </row>
    <row r="62">
      <c r="A62" s="18"/>
      <c r="B62" s="5" t="str">
        <f>IFERROR(__xludf.DUMMYFUNCTION("IF(F62="""","""",COUNTA(SPLIT(F62,"" "")))"),"")</f>
        <v/>
      </c>
      <c r="C62" s="19"/>
      <c r="D62" s="19"/>
      <c r="E62" s="19"/>
      <c r="F62" s="21"/>
      <c r="G62" s="22"/>
      <c r="H62" s="35"/>
      <c r="I62" s="22"/>
      <c r="J62" s="20"/>
      <c r="K62" s="25"/>
      <c r="L62" s="88"/>
      <c r="M62" s="27"/>
      <c r="N62" s="28"/>
      <c r="O62" s="29"/>
      <c r="P62" s="30"/>
      <c r="Q62" s="38"/>
      <c r="R62" s="38"/>
      <c r="S62" s="31"/>
    </row>
    <row r="63">
      <c r="A63" s="18"/>
      <c r="B63" s="5" t="str">
        <f>IFERROR(__xludf.DUMMYFUNCTION("IF(F63="""","""",COUNTA(SPLIT(F63,"" "")))"),"")</f>
        <v/>
      </c>
      <c r="C63" s="19"/>
      <c r="D63" s="19"/>
      <c r="E63" s="19"/>
      <c r="F63" s="42"/>
      <c r="G63" s="22"/>
      <c r="H63" s="35"/>
      <c r="I63" s="22"/>
      <c r="J63" s="20"/>
      <c r="K63" s="25"/>
      <c r="L63" s="88"/>
      <c r="M63" s="27"/>
      <c r="N63" s="28"/>
      <c r="O63" s="29"/>
      <c r="P63" s="30"/>
      <c r="Q63" s="38"/>
      <c r="R63" s="38"/>
      <c r="S63" s="31"/>
    </row>
    <row r="64">
      <c r="A64" s="32"/>
      <c r="B64" s="5" t="str">
        <f>IFERROR(__xludf.DUMMYFUNCTION("IF(F64="""","""",COUNTA(SPLIT(F64,"" "")))"),"")</f>
        <v/>
      </c>
      <c r="C64" s="19"/>
      <c r="D64" s="19"/>
      <c r="E64" s="19"/>
      <c r="F64" s="42"/>
      <c r="G64" s="22"/>
      <c r="H64" s="35"/>
      <c r="I64" s="22"/>
      <c r="J64" s="20"/>
      <c r="K64" s="25"/>
      <c r="L64" s="88"/>
      <c r="M64" s="27"/>
      <c r="N64" s="28"/>
      <c r="O64" s="29"/>
      <c r="P64" s="30"/>
      <c r="Q64" s="38"/>
      <c r="R64" s="38"/>
      <c r="S64" s="31"/>
    </row>
    <row r="65">
      <c r="A65" s="68"/>
      <c r="B65" s="5" t="str">
        <f>IFERROR(__xludf.DUMMYFUNCTION("IF(F65="""","""",COUNTA(SPLIT(F65,"" "")))"),"")</f>
        <v/>
      </c>
      <c r="C65" s="70"/>
      <c r="D65" s="46"/>
      <c r="E65" s="71"/>
      <c r="F65" s="72"/>
      <c r="G65" s="73"/>
      <c r="H65" s="82"/>
      <c r="I65" s="73"/>
      <c r="J65" s="70"/>
      <c r="K65" s="25"/>
      <c r="L65" s="88"/>
      <c r="M65" s="27"/>
      <c r="N65" s="28"/>
      <c r="O65" s="29"/>
      <c r="P65" s="30"/>
      <c r="Q65" s="38"/>
      <c r="R65" s="83"/>
      <c r="S65" s="83"/>
    </row>
    <row r="66">
      <c r="A66" s="18"/>
      <c r="B66" s="5" t="str">
        <f>IFERROR(__xludf.DUMMYFUNCTION("IF(F66="""","""",COUNTA(SPLIT(F66,"" "")))"),"")</f>
        <v/>
      </c>
      <c r="C66" s="19"/>
      <c r="D66" s="19"/>
      <c r="E66" s="19"/>
      <c r="F66" s="21"/>
      <c r="G66" s="22"/>
      <c r="H66" s="35"/>
      <c r="I66" s="22"/>
      <c r="J66" s="20"/>
      <c r="K66" s="25"/>
      <c r="L66" s="88"/>
      <c r="M66" s="27"/>
      <c r="N66" s="28"/>
      <c r="O66" s="29"/>
      <c r="P66" s="30"/>
      <c r="Q66" s="38"/>
      <c r="R66" s="38"/>
      <c r="S66" s="31"/>
    </row>
    <row r="67">
      <c r="A67" s="32"/>
      <c r="B67" s="5" t="str">
        <f>IFERROR(__xludf.DUMMYFUNCTION("IF(F67="""","""",COUNTA(SPLIT(F67,"" "")))"),"")</f>
        <v/>
      </c>
      <c r="C67" s="19"/>
      <c r="D67" s="19"/>
      <c r="E67" s="19"/>
      <c r="F67" s="42"/>
      <c r="G67" s="22"/>
      <c r="H67" s="35"/>
      <c r="I67" s="22"/>
      <c r="J67" s="20"/>
      <c r="K67" s="25"/>
      <c r="L67" s="88"/>
      <c r="M67" s="27"/>
      <c r="N67" s="28"/>
      <c r="O67" s="29"/>
      <c r="P67" s="30"/>
      <c r="Q67" s="38"/>
      <c r="R67" s="38"/>
      <c r="S67" s="31"/>
    </row>
    <row r="68">
      <c r="A68" s="32"/>
      <c r="B68" s="5" t="str">
        <f>IFERROR(__xludf.DUMMYFUNCTION("IF(F68="""","""",COUNTA(SPLIT(F68,"" "")))"),"")</f>
        <v/>
      </c>
      <c r="C68" s="19"/>
      <c r="D68" s="19"/>
      <c r="E68" s="19"/>
      <c r="F68" s="21"/>
      <c r="G68" s="22"/>
      <c r="H68" s="45"/>
      <c r="I68" s="22"/>
      <c r="J68" s="20"/>
      <c r="K68" s="25"/>
      <c r="L68" s="88"/>
      <c r="M68" s="27"/>
      <c r="N68" s="28"/>
      <c r="O68" s="29"/>
      <c r="P68" s="30"/>
      <c r="Q68" s="38"/>
      <c r="R68" s="38"/>
      <c r="S68" s="31"/>
    </row>
    <row r="69">
      <c r="A69" s="32"/>
      <c r="B69" s="5" t="str">
        <f>IFERROR(__xludf.DUMMYFUNCTION("IF(F69="""","""",COUNTA(SPLIT(F69,"" "")))"),"")</f>
        <v/>
      </c>
      <c r="C69" s="19"/>
      <c r="D69" s="19"/>
      <c r="E69" s="19"/>
      <c r="F69" s="21"/>
      <c r="G69" s="22"/>
      <c r="H69" s="35"/>
      <c r="I69" s="22"/>
      <c r="J69" s="79"/>
      <c r="K69" s="25"/>
      <c r="L69" s="88"/>
      <c r="M69" s="27"/>
      <c r="N69" s="28"/>
      <c r="O69" s="29"/>
      <c r="P69" s="30"/>
      <c r="Q69" s="31"/>
      <c r="R69" s="38"/>
      <c r="S69" s="31"/>
    </row>
    <row r="70">
      <c r="A70" s="32"/>
      <c r="B70" s="5" t="str">
        <f>IFERROR(__xludf.DUMMYFUNCTION("IF(F70="""","""",COUNTA(SPLIT(F70,"" "")))"),"")</f>
        <v/>
      </c>
      <c r="C70" s="19"/>
      <c r="D70" s="19"/>
      <c r="E70" s="19"/>
      <c r="F70" s="21"/>
      <c r="G70" s="22"/>
      <c r="H70" s="35"/>
      <c r="I70" s="22"/>
      <c r="J70" s="20"/>
      <c r="K70" s="25"/>
      <c r="L70" s="88"/>
      <c r="M70" s="27"/>
      <c r="N70" s="28"/>
      <c r="O70" s="29"/>
      <c r="P70" s="30"/>
      <c r="Q70" s="38"/>
      <c r="R70" s="31"/>
      <c r="S70" s="31"/>
    </row>
    <row r="71">
      <c r="A71" s="18"/>
      <c r="B71" s="5" t="str">
        <f>IFERROR(__xludf.DUMMYFUNCTION("IF(F71="""","""",COUNTA(SPLIT(F71,"" "")))"),"")</f>
        <v/>
      </c>
      <c r="C71" s="19"/>
      <c r="D71" s="19"/>
      <c r="E71" s="19"/>
      <c r="F71" s="42"/>
      <c r="G71" s="22"/>
      <c r="H71" s="35"/>
      <c r="I71" s="22"/>
      <c r="J71" s="20"/>
      <c r="K71" s="25"/>
      <c r="L71" s="88"/>
      <c r="M71" s="27"/>
      <c r="N71" s="28"/>
      <c r="O71" s="29"/>
      <c r="P71" s="30"/>
      <c r="Q71" s="38"/>
      <c r="R71" s="38"/>
      <c r="S71" s="31"/>
    </row>
    <row r="72">
      <c r="A72" s="32"/>
      <c r="B72" s="5" t="str">
        <f>IFERROR(__xludf.DUMMYFUNCTION("IF(F72="""","""",COUNTA(SPLIT(F72,"" "")))"),"")</f>
        <v/>
      </c>
      <c r="C72" s="19"/>
      <c r="D72" s="19"/>
      <c r="E72" s="19"/>
      <c r="F72" s="21"/>
      <c r="G72" s="22"/>
      <c r="H72" s="35"/>
      <c r="I72" s="22"/>
      <c r="J72" s="20"/>
      <c r="K72" s="25"/>
      <c r="L72" s="88"/>
      <c r="M72" s="27"/>
      <c r="N72" s="28"/>
      <c r="O72" s="29"/>
      <c r="P72" s="30"/>
      <c r="Q72" s="38"/>
      <c r="R72" s="38"/>
      <c r="S72" s="31"/>
    </row>
    <row r="73">
      <c r="A73" s="32"/>
      <c r="B73" s="5" t="str">
        <f>IFERROR(__xludf.DUMMYFUNCTION("IF(F73="""","""",COUNTA(SPLIT(F73,"" "")))"),"")</f>
        <v/>
      </c>
      <c r="C73" s="19"/>
      <c r="D73" s="19"/>
      <c r="E73" s="19"/>
      <c r="F73" s="42"/>
      <c r="G73" s="22"/>
      <c r="H73" s="35"/>
      <c r="I73" s="22"/>
      <c r="J73" s="20"/>
      <c r="K73" s="25"/>
      <c r="L73" s="88"/>
      <c r="M73" s="27"/>
      <c r="N73" s="28"/>
      <c r="O73" s="29"/>
      <c r="P73" s="30"/>
      <c r="Q73" s="38"/>
      <c r="R73" s="31"/>
      <c r="S73" s="31"/>
    </row>
    <row r="74">
      <c r="A74" s="18"/>
      <c r="B74" s="5" t="str">
        <f>IFERROR(__xludf.DUMMYFUNCTION("IF(F74="""","""",COUNTA(SPLIT(F74,"" "")))"),"")</f>
        <v/>
      </c>
      <c r="C74" s="19"/>
      <c r="D74" s="19"/>
      <c r="E74" s="19"/>
      <c r="F74" s="21"/>
      <c r="G74" s="22"/>
      <c r="H74" s="35"/>
      <c r="I74" s="22"/>
      <c r="J74" s="20"/>
      <c r="K74" s="25"/>
      <c r="L74" s="88"/>
      <c r="M74" s="27"/>
      <c r="N74" s="28"/>
      <c r="O74" s="29"/>
      <c r="P74" s="30"/>
      <c r="Q74" s="38"/>
      <c r="R74" s="38"/>
      <c r="S74" s="31"/>
    </row>
    <row r="75">
      <c r="A75" s="32"/>
      <c r="B75" s="5" t="str">
        <f>IFERROR(__xludf.DUMMYFUNCTION("IF(F75="""","""",COUNTA(SPLIT(F75,"" "")))"),"")</f>
        <v/>
      </c>
      <c r="C75" s="19"/>
      <c r="D75" s="19"/>
      <c r="E75" s="19"/>
      <c r="F75" s="42"/>
      <c r="G75" s="22"/>
      <c r="H75" s="35"/>
      <c r="I75" s="22"/>
      <c r="J75" s="20"/>
      <c r="K75" s="25"/>
      <c r="L75" s="88"/>
      <c r="M75" s="27"/>
      <c r="N75" s="28"/>
      <c r="O75" s="29"/>
      <c r="P75" s="30"/>
      <c r="Q75" s="38"/>
      <c r="R75" s="38"/>
      <c r="S75" s="31"/>
    </row>
    <row r="76">
      <c r="A76" s="18"/>
      <c r="B76" s="5" t="str">
        <f>IFERROR(__xludf.DUMMYFUNCTION("IF(F76="""","""",COUNTA(SPLIT(F76,"" "")))"),"")</f>
        <v/>
      </c>
      <c r="C76" s="19"/>
      <c r="D76" s="19"/>
      <c r="E76" s="19"/>
      <c r="F76" s="21"/>
      <c r="G76" s="22"/>
      <c r="H76" s="45"/>
      <c r="I76" s="22"/>
      <c r="J76" s="20"/>
      <c r="K76" s="25"/>
      <c r="L76" s="88"/>
      <c r="M76" s="27"/>
      <c r="N76" s="28"/>
      <c r="O76" s="29"/>
      <c r="P76" s="30"/>
      <c r="Q76" s="38"/>
      <c r="R76" s="38"/>
      <c r="S76" s="31"/>
    </row>
    <row r="77">
      <c r="A77" s="18"/>
      <c r="B77" s="5" t="str">
        <f>IFERROR(__xludf.DUMMYFUNCTION("IF(F77="""","""",COUNTA(SPLIT(F77,"" "")))"),"")</f>
        <v/>
      </c>
      <c r="C77" s="19"/>
      <c r="D77" s="19"/>
      <c r="E77" s="19"/>
      <c r="F77" s="42"/>
      <c r="G77" s="85"/>
      <c r="H77" s="35"/>
      <c r="I77" s="22"/>
      <c r="J77" s="20"/>
      <c r="K77" s="25"/>
      <c r="L77" s="88"/>
      <c r="M77" s="27"/>
      <c r="N77" s="28"/>
      <c r="O77" s="29"/>
      <c r="P77" s="30"/>
      <c r="Q77" s="38"/>
      <c r="R77" s="38"/>
      <c r="S77" s="31"/>
    </row>
    <row r="78">
      <c r="A78" s="32"/>
      <c r="B78" s="5" t="str">
        <f>IFERROR(__xludf.DUMMYFUNCTION("IF(F78="""","""",COUNTA(SPLIT(F78,"" "")))"),"")</f>
        <v/>
      </c>
      <c r="C78" s="19"/>
      <c r="D78" s="19"/>
      <c r="E78" s="19"/>
      <c r="F78" s="42"/>
      <c r="G78" s="22"/>
      <c r="H78" s="35"/>
      <c r="I78" s="22"/>
      <c r="J78" s="20"/>
      <c r="K78" s="25"/>
      <c r="L78" s="88"/>
      <c r="M78" s="27"/>
      <c r="N78" s="28"/>
      <c r="O78" s="29"/>
      <c r="P78" s="30"/>
      <c r="Q78" s="38"/>
      <c r="R78" s="38"/>
      <c r="S78" s="31"/>
    </row>
    <row r="79">
      <c r="A79" s="18"/>
      <c r="B79" s="5" t="str">
        <f>IFERROR(__xludf.DUMMYFUNCTION("IF(F79="""","""",COUNTA(SPLIT(F79,"" "")))"),"")</f>
        <v/>
      </c>
      <c r="C79" s="19"/>
      <c r="D79" s="19"/>
      <c r="E79" s="19"/>
      <c r="F79" s="42"/>
      <c r="G79" s="22"/>
      <c r="H79" s="86"/>
      <c r="I79" s="22"/>
      <c r="J79" s="20"/>
      <c r="K79" s="25"/>
      <c r="L79" s="88"/>
      <c r="M79" s="27"/>
      <c r="N79" s="28"/>
      <c r="O79" s="29"/>
      <c r="P79" s="30"/>
      <c r="Q79" s="38"/>
      <c r="R79" s="38"/>
      <c r="S79" s="31"/>
    </row>
    <row r="80">
      <c r="A80" s="18"/>
      <c r="B80" s="5" t="str">
        <f>IFERROR(__xludf.DUMMYFUNCTION("IF(F80="""","""",COUNTA(SPLIT(F80,"" "")))"),"")</f>
        <v/>
      </c>
      <c r="C80" s="19"/>
      <c r="D80" s="19"/>
      <c r="E80" s="19"/>
      <c r="F80" s="42"/>
      <c r="G80" s="22"/>
      <c r="H80" s="35"/>
      <c r="I80" s="22"/>
      <c r="J80" s="20"/>
      <c r="K80" s="25"/>
      <c r="L80" s="88"/>
      <c r="M80" s="27"/>
      <c r="N80" s="28"/>
      <c r="O80" s="29"/>
      <c r="P80" s="30"/>
      <c r="Q80" s="38"/>
      <c r="R80" s="38"/>
      <c r="S80" s="31"/>
    </row>
    <row r="81">
      <c r="A81" s="18"/>
      <c r="B81" s="5" t="str">
        <f>IFERROR(__xludf.DUMMYFUNCTION("IF(F81="""","""",COUNTA(SPLIT(F81,"" "")))"),"")</f>
        <v/>
      </c>
      <c r="C81" s="19"/>
      <c r="D81" s="19"/>
      <c r="E81" s="19"/>
      <c r="F81" s="21"/>
      <c r="G81" s="22"/>
      <c r="H81" s="35"/>
      <c r="I81" s="22"/>
      <c r="J81" s="20"/>
      <c r="K81" s="25"/>
      <c r="L81" s="88"/>
      <c r="M81" s="27"/>
      <c r="N81" s="28"/>
      <c r="O81" s="29"/>
      <c r="P81" s="30"/>
      <c r="Q81" s="38"/>
      <c r="R81" s="31"/>
      <c r="S81" s="31"/>
    </row>
    <row r="82">
      <c r="A82" s="18"/>
      <c r="B82" s="5" t="str">
        <f>IFERROR(__xludf.DUMMYFUNCTION("IF(F82="""","""",COUNTA(SPLIT(F82,"" "")))"),"")</f>
        <v/>
      </c>
      <c r="C82" s="19"/>
      <c r="D82" s="19"/>
      <c r="E82" s="19"/>
      <c r="F82" s="21"/>
      <c r="G82" s="22"/>
      <c r="H82" s="35"/>
      <c r="I82" s="22"/>
      <c r="J82" s="20"/>
      <c r="K82" s="25"/>
      <c r="L82" s="88"/>
      <c r="M82" s="27"/>
      <c r="N82" s="28"/>
      <c r="O82" s="29"/>
      <c r="P82" s="30"/>
      <c r="Q82" s="38"/>
      <c r="R82" s="38"/>
      <c r="S82" s="31"/>
    </row>
  </sheetData>
  <conditionalFormatting sqref="E2:E82">
    <cfRule type="notContainsText" dxfId="0" priority="1" operator="notContains" text="y">
      <formula>ISERROR(SEARCH(("y"),(E2)))</formula>
    </cfRule>
  </conditionalFormatting>
  <conditionalFormatting sqref="E19:E20">
    <cfRule type="notContainsText" dxfId="0" priority="2" operator="notContains" text="y">
      <formula>ISERROR(SEARCH(("y"),(E19)))</formula>
    </cfRule>
  </conditionalFormatting>
  <conditionalFormatting sqref="B2:B82">
    <cfRule type="cellIs" dxfId="1" priority="3" operator="lessThan">
      <formula>230</formula>
    </cfRule>
  </conditionalFormatting>
  <conditionalFormatting sqref="B2:B82">
    <cfRule type="cellIs" dxfId="2" priority="4" operator="greaterThan">
      <formula>270</formula>
    </cfRule>
  </conditionalFormatting>
  <conditionalFormatting sqref="E2:E82">
    <cfRule type="containsText" dxfId="3" priority="5" operator="containsText" text="y">
      <formula>NOT(ISERROR(SEARCH(("y"),(E2))))</formula>
    </cfRule>
  </conditionalFormatting>
  <conditionalFormatting sqref="E19:E20">
    <cfRule type="containsText" dxfId="3" priority="6" operator="containsText" text="y">
      <formula>NOT(ISERROR(SEARCH(("y"),(E19))))</formula>
    </cfRule>
  </conditionalFormatting>
  <conditionalFormatting sqref="B2:B82">
    <cfRule type="cellIs" dxfId="3" priority="7" operator="between">
      <formula>230</formula>
      <formula>270</formula>
    </cfRule>
  </conditionalFormatting>
  <drawing r:id="rId2"/>
  <legacyDrawing r:id="rId3"/>
</worksheet>
</file>