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ter 2023" sheetId="1" r:id="rId3"/>
    <sheet state="visible" name="Series Info" sheetId="2" r:id="rId4"/>
  </sheets>
  <definedNames>
    <definedName localSheetId="1" name="LOCKED_CAPSULES">'Series Info'!$A$1:$S$20</definedName>
    <definedName localSheetId="1" name="Examples">#REF!</definedName>
    <definedName name="Examples">'Winter 2023'!$A$3:$S$3</definedName>
    <definedName name="LOCKED_CAPSULES">'Winter 2023'!$A$1:$S$23</definedName>
    <definedName hidden="1" localSheetId="0" name="Z_766EB34F_6461_4CD0_85BA_3A855F947AB9_.wvu.FilterData">'Winter 2023'!$U$1:$U$85</definedName>
    <definedName hidden="1" localSheetId="0" name="Z_AB11DD68_85EE_4573_A3D7_254E068D8900_.wvu.FilterData">'Winter 2023'!$S$1:$S$85</definedName>
  </definedNames>
  <calcPr/>
  <customWorkbookViews>
    <customWorkbookView activeSheetId="0" maximized="1" windowHeight="0" windowWidth="0" guid="{AB11DD68-85EE-4573-A3D7-254E068D8900}" name="Filter 2"/>
    <customWorkbookView activeSheetId="0" maximized="1" windowHeight="0" windowWidth="0" guid="{766EB34F-6461-4CD0-85BA-3A855F947AB9}"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For multiple films in one screening, separate titles with the delimiter '//'
e.g. Light // Your Face</t>
      </text>
    </comment>
    <comment authorId="0" ref="G1">
      <text>
        <t xml:space="preserve">for multiple directors of one film, separate with the delimiters 'and' and , (comma). You can use oxford comma or not. PROHIBITED delimiters: &amp;
for multiple films in the same screening, separate groups of directors with the delimiter '//'
e.g. Daniel Kwan and Daniel Scheinert // Martin Scorcese</t>
      </text>
    </comment>
    <comment authorId="0" ref="H1">
      <text>
        <t xml:space="preserve">for multiple films in the same screening, separate years with the delimiter "//"
e.g. 2001 // 2017</t>
      </text>
    </comment>
    <comment authorId="0" ref="I1">
      <text>
        <t xml:space="preserve">Use _underscores_ to denote italics.</t>
      </text>
    </comment>
    <comment authorId="0" ref="J1">
      <text>
        <t xml:space="preserve">Runtimes are in minutes. Format is an integer followed by 'm'
For multiple films in one screening, use '//' as the delimiter
e.g. 15m // 103m</t>
      </text>
    </comment>
    <comment authorId="0" ref="K1">
      <text>
        <t xml:space="preserve">Recognized formats: '35mm', '3D 35mm', '16mm', '3D 16mm', 'DCP', '3D DCP', 'Digital', '3D Digital'
For multiple films in the same screening, use '//' as the delimiter
e.g. 16mm // 3D DCP</t>
      </text>
    </comment>
    <comment authorId="0" ref="M1">
      <text>
        <t xml:space="preserve">Please follow the format "7:00 PM" and avoid combining both show times into one cell. (a.k.a. 7:00 PM in showtime1, 9:00 PM in showtime 2 etc.)</t>
      </text>
    </comment>
    <comment authorId="0" ref="N1">
      <text>
        <t xml:space="preserve">Please follow the format "7:00 PM" and avoid combining both show times into one cell. (a.k.a. 7:00 PM in showtime1, 9:00 PM in showtime 2 etc.)</t>
      </text>
    </comment>
    <comment authorId="0" ref="P1">
      <text>
        <t xml:space="preserve">Please follow the format "7:00 PM" and avoid combining both show times into one cell. (a.k.a. 7:00 PM in showtime1, 9:00 PM in showtime 2 etc.)</t>
      </text>
    </comment>
    <comment authorId="0" ref="G17">
      <text>
        <t xml:space="preserve">12 directors..</t>
      </text>
    </comment>
    <comment authorId="0" ref="J78">
      <text>
        <t xml:space="preserve">Executive Order run time taken from BFI
</t>
      </text>
    </comment>
    <comment authorId="0" ref="I20">
      <text>
        <t xml:space="preserve">sources seem to be divided on whether it is Rick Maxon or Mason. Not sure which one it actually is - Stone
	-Doc Films Publicity</t>
      </text>
    </comment>
    <comment authorId="0" ref="I16">
      <text>
        <t xml:space="preserve">pta was cinematographer so took that out
	-Doc Films</t>
      </text>
    </comment>
    <comment authorId="0" ref="I32">
      <text>
        <t xml:space="preserve">cut words to meet character limit, should be under the limit without counting the underscores for formatting the title in italics. -Tyler
	-Special Events Doc Films</t>
      </text>
    </comment>
    <comment authorId="0" ref="I13">
      <text>
        <t xml:space="preserve">two different title formats in the same capsule is kind of weird but I think this is the most appropriate formatting for this case so I've left it as-is. -Tyler
	-Special Events Doc Films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For multiple programmers, use the delimiters ',' (comma) or 'and'. Doesn't matter if you use an Oxford comma or not. PROHIBITED delimiters: &amp;
e.g. Hannah Halpern, Ian Resnick, and Addison Wood</t>
      </text>
    </comment>
    <comment authorId="0" ref="J1">
      <text>
        <t xml:space="preserve">Should only include the number of minutes. (a.k.a. digits only, no "min")</t>
      </text>
    </comment>
  </commentList>
</comments>
</file>

<file path=xl/sharedStrings.xml><?xml version="1.0" encoding="utf-8"?>
<sst xmlns="http://schemas.openxmlformats.org/spreadsheetml/2006/main" count="924" uniqueCount="411">
  <si>
    <t>title</t>
  </si>
  <si>
    <t>characters</t>
  </si>
  <si>
    <t>author</t>
  </si>
  <si>
    <t>editor1</t>
  </si>
  <si>
    <t>editor 2</t>
  </si>
  <si>
    <t>edited1</t>
  </si>
  <si>
    <t>director</t>
  </si>
  <si>
    <t>year</t>
  </si>
  <si>
    <t>capsule</t>
  </si>
  <si>
    <t>runtime</t>
  </si>
  <si>
    <t>format</t>
  </si>
  <si>
    <t>showdate1</t>
  </si>
  <si>
    <t>showtime1</t>
  </si>
  <si>
    <t>showdate2</t>
  </si>
  <si>
    <t>showtime2</t>
  </si>
  <si>
    <t>showdate3</t>
  </si>
  <si>
    <t>showtime3</t>
  </si>
  <si>
    <t>public notes</t>
  </si>
  <si>
    <t>notes for prog/board</t>
  </si>
  <si>
    <t>ticketing url</t>
  </si>
  <si>
    <t>slot</t>
  </si>
  <si>
    <t>Example 1: Evan is a D-Bag</t>
  </si>
  <si>
    <t>Example</t>
  </si>
  <si>
    <t>Editor</t>
  </si>
  <si>
    <t>yes</t>
  </si>
  <si>
    <t>S. Dunham</t>
  </si>
  <si>
    <t>The androgynous Inky Sphincter (a droll Evan Harold in his first non-Cinemax role) is terrorizing a small volunteer theater group. Only Scotty D. (Scott Dunham's follow-up to the award-winning _Pub_) is immune to the Sphincter's harassment. Through the use of complex algorithms and the miracle of molecular biology, a member of the theater's board finds an antidote, but the side effects include long untamed hair and 70's porn facial hair. Hilarity, time travel, and crimes against nature ensue.</t>
  </si>
  <si>
    <t>86m</t>
  </si>
  <si>
    <t>16mm</t>
  </si>
  <si>
    <t>Example 2</t>
  </si>
  <si>
    <t>y</t>
  </si>
  <si>
    <t>Arcady Boytler</t>
  </si>
  <si>
    <t xml:space="preserve">_Hogwarts_ watched the giant squid approach and felt apprehension well up in his kitchen. "What are you doing?" The words weren't spoken, but they were understood.
"Just trust me," the giant squid replied, caressing _Hogwarts'_ outerwalls.
"I'll go slow. I promise." He began to caress a window, teasing it open. _Hogwarts_ sighed, the fight leaving him. He relaxed, allowing the tentacle inside, where it brushed against the inner walls before settling on the stone floor.  </t>
  </si>
  <si>
    <t>76m</t>
  </si>
  <si>
    <t>Digital</t>
  </si>
  <si>
    <t>Aguirre, the Wrath of God</t>
  </si>
  <si>
    <t>Cameron Poe</t>
  </si>
  <si>
    <t>Tyler</t>
  </si>
  <si>
    <t>Hannah</t>
  </si>
  <si>
    <t>Werner Herzog</t>
  </si>
  <si>
    <t>_Aguirre, the Wrath of God_ is Herzog's defining film. This early work incorporates everything now commonly associated with the director: bushwhacking through the jungle, the abusive actor Klaus Kinski, and a pseudo-historical, hallucinatory plot. Herzog's stolen 35mm camera (true story) follows Aguirre and his 16th century crew of conquistadors as they float down the Amazon in search of El Dorado. You'd have to be as crazy as Kinski to miss this film!</t>
  </si>
  <si>
    <t>95m</t>
  </si>
  <si>
    <t>DCP</t>
  </si>
  <si>
    <t>Wednesday</t>
  </si>
  <si>
    <t>The Prestige</t>
  </si>
  <si>
    <t>Isaiah Terry</t>
  </si>
  <si>
    <t>Steph C</t>
  </si>
  <si>
    <t>Christopher Nolan</t>
  </si>
  <si>
    <r>
      <rPr>
        <rFont val="Arial, sans-serif"/>
        <color rgb="FF000000"/>
        <sz val="10.0"/>
      </rPr>
      <t xml:space="preserve">To start, a magic trick. Two Stage Magicians (Christian Bale and Hugh Jackman) compete to complete the perfect trick: </t>
    </r>
    <r>
      <rPr>
        <rFont val="Arial, sans-serif"/>
        <color rgb="FF000000"/>
        <sz val="10.0"/>
      </rPr>
      <t>t</t>
    </r>
    <r>
      <rPr>
        <rFont val="Arial, sans-serif"/>
        <color rgb="FF000000"/>
        <sz val="10.0"/>
      </rPr>
      <t>eleportation. Simultaneously a period piece and a laser</t>
    </r>
    <r>
      <rPr>
        <rFont val="Arial, sans-serif"/>
        <color rgb="FF000000"/>
        <sz val="10.0"/>
      </rPr>
      <t>-</t>
    </r>
    <r>
      <rPr>
        <rFont val="Arial, sans-serif"/>
        <color rgb="FF000000"/>
        <sz val="10.0"/>
      </rPr>
      <t>fast thriller, _The Prestige_ will have you on the edge of your seat trying to figure out what is going to happen next– and whether or not they’ll actually pull off the magic.</t>
    </r>
  </si>
  <si>
    <t>130m</t>
  </si>
  <si>
    <t>35mm</t>
  </si>
  <si>
    <t>Thursday 1</t>
  </si>
  <si>
    <t>The Lawnmower Man</t>
  </si>
  <si>
    <t>Bret</t>
  </si>
  <si>
    <t>Selali</t>
  </si>
  <si>
    <t>Brett Leonard</t>
  </si>
  <si>
    <r>
      <rPr>
        <rFont val="Arial"/>
        <color rgb="FF000000"/>
        <sz val="10.0"/>
      </rPr>
      <t>Before Pierce Brosnan was Bond, he played a corrupt scientist experimenting on unwilling subjects. Attempting to push the limits of human cognition, he subjects them to nootropics, VR, video games</t>
    </r>
    <r>
      <rPr>
        <rFont val="Arial"/>
        <color rgb="FF000000"/>
        <sz val="10.0"/>
      </rPr>
      <t>,</t>
    </r>
    <r>
      <rPr>
        <rFont val="Arial"/>
        <color rgb="FF000000"/>
        <sz val="10.0"/>
      </rPr>
      <t xml:space="preserve"> and even cybersex. Fittingly, </t>
    </r>
    <r>
      <rPr>
        <rFont val="Arial"/>
        <color rgb="FF000000"/>
        <sz val="10.0"/>
      </rPr>
      <t>_</t>
    </r>
    <r>
      <rPr>
        <rFont val="Arial"/>
        <color rgb="FF000000"/>
        <sz val="10.0"/>
      </rPr>
      <t>Lawnmower Man</t>
    </r>
    <r>
      <rPr>
        <rFont val="Arial"/>
        <color rgb="FF000000"/>
        <sz val="10.0"/>
      </rPr>
      <t>_</t>
    </r>
    <r>
      <rPr>
        <rFont val="Arial"/>
        <color rgb="FF000000"/>
        <sz val="10.0"/>
      </rPr>
      <t xml:space="preserve"> has the most all-CGI scenes of any film up to this point – over 20 minutes – with 3D effects made by a production house that later became a video game studio.</t>
    </r>
  </si>
  <si>
    <t>108m</t>
  </si>
  <si>
    <t>Thursday 2</t>
  </si>
  <si>
    <t>Psycho</t>
  </si>
  <si>
    <t>Iris</t>
  </si>
  <si>
    <t>Stone</t>
  </si>
  <si>
    <t>Alfred Hitchcock</t>
  </si>
  <si>
    <t>The Master of Suspense lives up to his name in this horror classic, in which Marion Crane (Janet Leigh) stops by at the Bates Motel only to stumble into one of cinema's most infamous serial killers, Norman Bates (Anthony Perkins). What Paramount expected to be just another sleazy horror has risen to be a masterclass in cinema. You might think you have heard everything there is to know about _Psycho_, but it's an absolute must-watch.</t>
  </si>
  <si>
    <t>109m</t>
  </si>
  <si>
    <t>Friday</t>
  </si>
  <si>
    <t>The Giant Behemoth</t>
  </si>
  <si>
    <r>
      <rPr>
        <rFont val="Arial"/>
        <color rgb="FF000000"/>
      </rPr>
      <t>Eug</t>
    </r>
    <r>
      <rPr>
        <rFont val="Arial"/>
        <color rgb="FF000000"/>
      </rPr>
      <t>è</t>
    </r>
    <r>
      <rPr>
        <rFont val="Arial"/>
        <color rgb="FF000000"/>
      </rPr>
      <t>ne Louri</t>
    </r>
    <r>
      <rPr>
        <rFont val="Arial"/>
        <color rgb="FF000000"/>
      </rPr>
      <t>é</t>
    </r>
    <r>
      <rPr>
        <rFont val="Arial"/>
        <color rgb="FF000000"/>
      </rPr>
      <t xml:space="preserve"> </t>
    </r>
  </si>
  <si>
    <r>
      <rPr>
        <rFont val="Arial"/>
        <color rgb="FF000000"/>
        <sz val="10.0"/>
      </rPr>
      <t xml:space="preserve">Kicking off the series with Godzilla's cousin! Marine atomic tests resurrect a terrifying, nuclear-breathing dinosaur, who sets its eyes on destroying the city of London. Two </t>
    </r>
    <r>
      <rPr>
        <rFont val="Arial"/>
        <color rgb="FF000000"/>
        <sz val="10.0"/>
      </rPr>
      <t>scientists</t>
    </r>
    <r>
      <rPr>
        <rFont val="Arial"/>
        <color rgb="FF000000"/>
        <sz val="10.0"/>
      </rPr>
      <t xml:space="preserve"> set out to put a stop to the monster's rampage! A bit more graphic than other giant-monster films – many a poor human is burnt to a nuclear-crisp – _The Giant Behemoth_ is a riveting watch, with special effects by stop-motion action pioneer Willis O'Brien!</t>
    </r>
  </si>
  <si>
    <t>80m</t>
  </si>
  <si>
    <t xml:space="preserve">Digital </t>
  </si>
  <si>
    <t>Saturday 1</t>
  </si>
  <si>
    <t>Asteroid City</t>
  </si>
  <si>
    <t>Wes Anderson</t>
  </si>
  <si>
    <r>
      <rPr>
        <rFont val="Arial"/>
        <color rgb="FF000000"/>
      </rPr>
      <t>Dare we say _Asteroid City_ might be the most Andersonian film yet. With a candied color palette and on-brand meticulous framing, Anderson's latest work is bound to satisfy aesthetically. It packs an emotional punch as well: the film follows the creation of a play and</t>
    </r>
    <r>
      <rPr>
        <rFont val="Arial"/>
        <color rgb="FF000000"/>
      </rPr>
      <t xml:space="preserve"> its </t>
    </r>
    <r>
      <rPr>
        <rFont val="Arial"/>
        <color rgb="FF000000"/>
      </rPr>
      <t xml:space="preserve">characters who gather for a stargazing event. Using a compelling frame narrative, this self-reflexive work is a poignant </t>
    </r>
    <r>
      <rPr>
        <rFont val="Arial"/>
        <color rgb="FF000000"/>
      </rPr>
      <t>dive</t>
    </r>
    <r>
      <rPr>
        <rFont val="Arial"/>
        <color rgb="FF000000"/>
      </rPr>
      <t xml:space="preserve"> into the creation and meaning of art. </t>
    </r>
  </si>
  <si>
    <t>105m</t>
  </si>
  <si>
    <t>Saturday 2</t>
  </si>
  <si>
    <t>All That Jazz</t>
  </si>
  <si>
    <t>Cyrus</t>
  </si>
  <si>
    <t>Bob Fosse</t>
  </si>
  <si>
    <t>In an autobiographical character study, Bob Fosse – filmmaker and legendary stage director/choreographer –metaphorically turns the camera on himself. Roy Scheider plays Joe Gideon, a Broadway stage director at the prime of his career. Despite his successes, he can feel his time in the sun running out. Tumbling down an increasingly debaucherous life outside of the limelight, Gideon is visited by an angel of death named Angelique.</t>
  </si>
  <si>
    <t>123m</t>
  </si>
  <si>
    <t>Sunday 2</t>
  </si>
  <si>
    <t>Storm Over Lisbon</t>
  </si>
  <si>
    <t>Hunter</t>
  </si>
  <si>
    <t>George Sherman</t>
  </si>
  <si>
    <r>
      <rPr>
        <rFont val="Arial"/>
        <color rgb="FF000000"/>
        <sz val="10.0"/>
      </rPr>
      <t xml:space="preserve">A fitting end to Sherman’s seven-year tenure at low-budget studio Republic Pictures, _Storm Over Lisbon_ is a bizarre knock-off of </t>
    </r>
    <r>
      <rPr>
        <rFont val="Arial"/>
        <color rgb="FF000000"/>
        <sz val="10.0"/>
      </rPr>
      <t>_</t>
    </r>
    <r>
      <rPr>
        <rFont val="Arial"/>
        <color rgb="FF000000"/>
        <sz val="10.0"/>
      </rPr>
      <t>Casablanca</t>
    </r>
    <r>
      <rPr>
        <rFont val="Arial"/>
        <color rgb="FF000000"/>
        <sz val="10.0"/>
      </rPr>
      <t>_</t>
    </r>
    <r>
      <rPr>
        <rFont val="Arial"/>
        <color rgb="FF000000"/>
        <sz val="10.0"/>
      </rPr>
      <t xml:space="preserve">. Featuring Republic regular Vera Ralston </t>
    </r>
    <r>
      <rPr>
        <rFont val="Arial"/>
        <color rgb="FF000000"/>
        <sz val="10.0"/>
      </rPr>
      <t>as dancer Maritza</t>
    </r>
    <r>
      <rPr>
        <rFont val="Arial"/>
        <color rgb="FF000000"/>
        <sz val="10.0"/>
      </rPr>
      <t xml:space="preserve"> and the ever-striking Erich von Stroheim as the villain Deresco, this admittedly cheap attempt at riding the coattails of more popular fare is elevated by the cinematography of the great film noir stylist John Alton.</t>
    </r>
  </si>
  <si>
    <t>Monday</t>
  </si>
  <si>
    <t>City of God</t>
  </si>
  <si>
    <t>Gabriel</t>
  </si>
  <si>
    <t>Isaiah</t>
  </si>
  <si>
    <t>Fernando Meirelles, Kátia Lund</t>
  </si>
  <si>
    <r>
      <rPr>
        <rFont val="Arial, sans-serif"/>
        <color rgb="FF000000"/>
        <sz val="10.0"/>
      </rPr>
      <t>_</t>
    </r>
    <r>
      <rPr>
        <rFont val="Arial, sans-serif"/>
        <color rgb="FF000000"/>
        <sz val="10.0"/>
      </rPr>
      <t>City of God</t>
    </r>
    <r>
      <rPr>
        <rFont val="Arial, sans-serif"/>
        <color rgb="FF000000"/>
        <sz val="10.0"/>
      </rPr>
      <t>_</t>
    </r>
    <r>
      <rPr>
        <rFont val="Arial, sans-serif"/>
        <color rgb="FF000000"/>
        <sz val="10.0"/>
      </rPr>
      <t xml:space="preserve"> needs no introduction. Duo Fernando Meirelles and Kátia Lund direct this celebrated epic crime film tracing Li'l Dice’s rise in the ranks of the world of crime as he becomes the ruthless drug warlord Li’l Zé (Leandro Firmino). Nominated for four Academy awards, _City of God_ was not met without controversy for its unflinching portrayal of violence in the favelas of Rio de Janeiro.</t>
    </r>
  </si>
  <si>
    <t>Tuesday</t>
  </si>
  <si>
    <t>The Enigma of Kaspar Hauser</t>
  </si>
  <si>
    <t>Titled in German "Every Man for Himself and God Against All," _Kaspar Hauser_ realizes Herzog's idiosyncratic ideas of Man and Nature through the real story of Kaspar Hauser. In 1800s Nuremberg, Hauser is raised in a cell with little external interaction, save a few wooden toys and a mysterious man who feeds him. Released into society at 17, the effects of his odd upbringing are studied by academics, while he is targeted by clandestine attackers.</t>
  </si>
  <si>
    <t>110m</t>
  </si>
  <si>
    <t>Solaris</t>
  </si>
  <si>
    <t>Andrei Tarkovsky</t>
  </si>
  <si>
    <r>
      <rPr>
        <rFont val="Arial, sans-serif"/>
        <color rgb="FF000000"/>
        <sz val="10.0"/>
      </rPr>
      <t>A space story that doesn’t leave Earth for nearly the first hour, then proceeds to take place on a single space station. _Solaris_ is insular, paranoid, and beautifully invigorating. Tarkovsky’s slow cinema ethos can often be viewed as taxing but _Solaris_ soars by, drawing you deeper and deeper</t>
    </r>
    <r>
      <rPr>
        <rFont val="Arial, sans-serif"/>
        <color rgb="FF000000"/>
        <sz val="10.0"/>
      </rPr>
      <t xml:space="preserve"> into its maw</t>
    </r>
    <r>
      <rPr>
        <rFont val="Arial, sans-serif"/>
        <color rgb="FF000000"/>
        <sz val="10.0"/>
      </rPr>
      <t xml:space="preserve">. And I’ll say it — I think </t>
    </r>
    <r>
      <rPr>
        <rFont val="Arial, sans-serif"/>
        <color rgb="FF000000"/>
        <sz val="10.0"/>
      </rPr>
      <t xml:space="preserve">it's </t>
    </r>
    <r>
      <rPr>
        <rFont val="Arial, sans-serif"/>
        <color rgb="FF000000"/>
        <sz val="10.0"/>
      </rPr>
      <t xml:space="preserve">better than _2001: A Space Odyssey_! </t>
    </r>
    <r>
      <rPr>
        <rFont val="Arial, sans-serif"/>
        <color rgb="FF000000"/>
        <sz val="10.0"/>
      </rPr>
      <t>(</t>
    </r>
    <r>
      <rPr>
        <rFont val="Arial, sans-serif"/>
        <color rgb="FF000000"/>
        <sz val="10.0"/>
      </rPr>
      <t xml:space="preserve">The views of this </t>
    </r>
    <r>
      <rPr>
        <rFont val="Arial, sans-serif"/>
        <color rgb="FF000000"/>
        <sz val="10.0"/>
      </rPr>
      <t xml:space="preserve">writer </t>
    </r>
    <r>
      <rPr>
        <rFont val="Arial, sans-serif"/>
        <color rgb="FF000000"/>
        <sz val="10.0"/>
      </rPr>
      <t xml:space="preserve">are not </t>
    </r>
    <r>
      <rPr>
        <rFont val="Arial, sans-serif"/>
        <color rgb="FF000000"/>
        <sz val="10.0"/>
      </rPr>
      <t>officially from</t>
    </r>
    <r>
      <rPr>
        <rFont val="Arial, sans-serif"/>
        <color rgb="FF000000"/>
        <sz val="10.0"/>
      </rPr>
      <t xml:space="preserve"> the Doc Films Group.</t>
    </r>
    <r>
      <rPr>
        <rFont val="Arial, sans-serif"/>
        <color rgb="FF000000"/>
        <sz val="10.0"/>
      </rPr>
      <t>)</t>
    </r>
  </si>
  <si>
    <t>167m</t>
  </si>
  <si>
    <t>Final Fantasy: The Spirits Within</t>
  </si>
  <si>
    <t>Hironobu Sakaguchi, Motonori Sakakibara</t>
  </si>
  <si>
    <r>
      <rPr>
        <rFont val="Arial"/>
        <color rgb="FF000000"/>
        <sz val="10.0"/>
      </rPr>
      <t xml:space="preserve">Directed by the creator of the popular video game series, this foray into film by major game studio Square used full motion capture and CG to make the first ‘photorealistic’ animated film. The studio aspired for its digitally rendered star to become the first ‘synthetic thespian,’ a virtual celebrity who they hoped would appear in </t>
    </r>
    <r>
      <rPr>
        <rFont val="Arial"/>
        <color rgb="FF000000"/>
        <sz val="10.0"/>
      </rPr>
      <t>later</t>
    </r>
    <r>
      <rPr>
        <rFont val="Arial"/>
        <color rgb="FF000000"/>
        <sz val="10.0"/>
      </rPr>
      <t xml:space="preserve"> films... </t>
    </r>
    <r>
      <rPr>
        <rFont val="Arial"/>
        <color rgb="FF000000"/>
        <sz val="10.0"/>
      </rPr>
      <t>in anticipation of</t>
    </r>
    <r>
      <rPr>
        <rFont val="Arial"/>
        <color rgb="FF000000"/>
        <sz val="10.0"/>
      </rPr>
      <t xml:space="preserve"> today’s debates over AI and labor.</t>
    </r>
  </si>
  <si>
    <t>106m</t>
  </si>
  <si>
    <t xml:space="preserve">Pushed back for Solaris runtime. </t>
  </si>
  <si>
    <t>Phantom Thread</t>
  </si>
  <si>
    <t>Paul Thomas Anderson</t>
  </si>
  <si>
    <r>
      <rPr>
        <rFont val="Arial, sans-serif"/>
        <color rgb="FF000000"/>
      </rPr>
      <t>A movie about love and other obsessions. _Phantom Thread_ centers the precarious romance of dressmaker Reynolds Woodcock (Daniel Day</t>
    </r>
    <r>
      <rPr>
        <rFont val="Arial, sans-serif"/>
        <color rgb="FF000000"/>
      </rPr>
      <t>-</t>
    </r>
    <r>
      <rPr>
        <rFont val="Arial, sans-serif"/>
        <color rgb="FF000000"/>
      </rPr>
      <t xml:space="preserve">Lewis) and his muse Alma (Vicky Krieps) as their relationship careens from giddy adoration to quarrels. </t>
    </r>
    <r>
      <rPr>
        <rFont val="Arial, sans-serif"/>
        <color rgb="FF000000"/>
      </rPr>
      <t>E</t>
    </r>
    <r>
      <rPr>
        <rFont val="Arial, sans-serif"/>
        <color rgb="FF000000"/>
      </rPr>
      <t>very frame is a painting in this velvety film. With stunning performances and a haunting, ethereal score by Jonny Greenwood, _Phantom Thread_ takes us right into the political mess of love.</t>
    </r>
  </si>
  <si>
    <t>Fantasia</t>
  </si>
  <si>
    <t>Honor</t>
  </si>
  <si>
    <t>David Hand, James Algar et al</t>
  </si>
  <si>
    <r>
      <rPr>
        <rFont val="Arial"/>
        <color rgb="FF000000"/>
        <sz val="10.0"/>
      </rPr>
      <t>When thinking of Disney’s _Fantasia_</t>
    </r>
    <r>
      <rPr>
        <rFont val="Arial"/>
        <color rgb="FF000000"/>
        <sz val="10.0"/>
      </rPr>
      <t>,</t>
    </r>
    <r>
      <rPr>
        <rFont val="Arial"/>
        <color rgb="FF000000"/>
        <sz val="10.0"/>
      </rPr>
      <t xml:space="preserve"> marching magic brooms and a sorcerer’s hat usually come</t>
    </r>
    <r>
      <rPr>
        <rFont val="Arial"/>
        <strike/>
        <color rgb="FF000000"/>
        <sz val="10.0"/>
      </rPr>
      <t>s</t>
    </r>
    <r>
      <rPr>
        <rFont val="Arial"/>
        <color rgb="FF000000"/>
        <sz val="10.0"/>
      </rPr>
      <t xml:space="preserve"> to mind. But what about dinosaurs? Set to Stravinsky’s </t>
    </r>
    <r>
      <rPr>
        <rFont val="Arial"/>
        <strike/>
        <color rgb="FF000000"/>
        <sz val="10.0"/>
      </rPr>
      <t>The</t>
    </r>
    <r>
      <rPr>
        <rFont val="Arial"/>
        <color rgb="FF000000"/>
        <sz val="10.0"/>
      </rPr>
      <t xml:space="preserve"> Rite of Spring, _Fantasia_'s longest segment documents the beginnings of life from the </t>
    </r>
    <r>
      <rPr>
        <rFont val="Arial"/>
        <color rgb="FF000000"/>
        <sz val="10.0"/>
      </rPr>
      <t>B</t>
    </r>
    <r>
      <rPr>
        <rFont val="Arial"/>
        <color rgb="FF000000"/>
        <sz val="10.0"/>
      </rPr>
      <t xml:space="preserve">ig </t>
    </r>
    <r>
      <rPr>
        <rFont val="Arial"/>
        <color rgb="FF000000"/>
        <sz val="10.0"/>
      </rPr>
      <t>B</t>
    </r>
    <r>
      <rPr>
        <rFont val="Arial"/>
        <color rgb="FF000000"/>
        <sz val="10.0"/>
      </rPr>
      <t>ang through the din</t>
    </r>
    <r>
      <rPr>
        <rFont val="Arial"/>
        <color rgb="FF000000"/>
        <sz val="10.0"/>
      </rPr>
      <t>o</t>
    </r>
    <r>
      <rPr>
        <rFont val="Arial"/>
        <color rgb="FF000000"/>
        <sz val="10.0"/>
      </rPr>
      <t>saur age. Watch as dinosaurs spend their day-to-day eating food</t>
    </r>
    <r>
      <rPr>
        <rFont val="Arial"/>
        <color rgb="FF000000"/>
        <sz val="10.0"/>
      </rPr>
      <t>--</t>
    </r>
    <r>
      <rPr>
        <rFont val="Arial"/>
        <color rgb="FF000000"/>
        <sz val="10.0"/>
      </rPr>
      <t>and running away from _being_ food</t>
    </r>
    <r>
      <rPr>
        <rFont val="Arial"/>
        <color rgb="FF000000"/>
        <sz val="10.0"/>
      </rPr>
      <t>--</t>
    </r>
    <r>
      <rPr>
        <rFont val="Arial"/>
        <color rgb="FF000000"/>
        <sz val="10.0"/>
      </rPr>
      <t xml:space="preserve">until sudden disaster strikes. </t>
    </r>
  </si>
  <si>
    <t>115m</t>
  </si>
  <si>
    <t>May December</t>
  </si>
  <si>
    <t>Jamie</t>
  </si>
  <si>
    <t>Todd Haynes</t>
  </si>
  <si>
    <r>
      <rPr>
        <rFont val="Arial"/>
        <color rgb="FF000000"/>
        <sz val="10.0"/>
      </rPr>
      <t xml:space="preserve">Actress Elizabeth Berry (Natalie Portman) visits Gracie and Joe Yoo (Julianne Moore and Charles Melton) — </t>
    </r>
    <r>
      <rPr>
        <rFont val="Arial"/>
        <color rgb="FF000000"/>
        <sz val="10.0"/>
      </rPr>
      <t>whose relationship began when Gracie was 36 and Joe 13</t>
    </r>
    <r>
      <rPr>
        <rFont val="Arial"/>
        <color rgb="FF000000"/>
        <sz val="10.0"/>
      </rPr>
      <t xml:space="preserve"> —  to uncover the “truth" behind Gracie's behaviors, for an upcoming role in a movie based on their relationship. Viewers will struggle to keep up with who deserves their sympathy and eventually question their own presence in these "stories"</t>
    </r>
  </si>
  <si>
    <t>113m</t>
  </si>
  <si>
    <t xml:space="preserve">A Night Owls Screening with Professors Agnes Callard and Arnold Brooks. Free for those with UCID. </t>
  </si>
  <si>
    <t>Both NR and Special Event</t>
  </si>
  <si>
    <t>A Room in Town</t>
  </si>
  <si>
    <t xml:space="preserve">Stone </t>
  </si>
  <si>
    <t>Jacques Demy</t>
  </si>
  <si>
    <r>
      <rPr>
        <rFont val="Arial"/>
        <color rgb="FF000000"/>
        <sz val="10.0"/>
      </rPr>
      <t>Set against a workers strike that becomes increasingly violent, a working-class man falls in love with the wife of a television shop owner. Despite its formal and visual similarities to Jacques Demy’s blissful musicals like _The Umbrellas of Cherbourg_, _A Room in Town_ is an operatic tragedy as well as a scathing indictment of the modern French bourgeois</t>
    </r>
    <r>
      <rPr>
        <rFont val="Arial"/>
        <color rgb="FF000000"/>
        <sz val="10.0"/>
      </rPr>
      <t>ie.</t>
    </r>
  </si>
  <si>
    <t>90m</t>
  </si>
  <si>
    <t>Larceny</t>
  </si>
  <si>
    <t>Coming Soon...</t>
  </si>
  <si>
    <t>89m</t>
  </si>
  <si>
    <t>Originally Monday series</t>
  </si>
  <si>
    <t>Sunday 1</t>
  </si>
  <si>
    <t>Bacurau</t>
  </si>
  <si>
    <t>Kleber Mendonça Filho, Juliano Dornelles</t>
  </si>
  <si>
    <r>
      <rPr>
        <rFont val="Arial, sans-serif"/>
        <color rgb="FF000000"/>
        <sz val="10.0"/>
      </rPr>
      <t xml:space="preserve">Welcome to </t>
    </r>
    <r>
      <rPr>
        <rFont val="Arial, sans-serif"/>
        <color rgb="FF000000"/>
        <sz val="10.0"/>
      </rPr>
      <t>_</t>
    </r>
    <r>
      <rPr>
        <rFont val="Arial, sans-serif"/>
        <color rgb="FF000000"/>
        <sz val="10.0"/>
      </rPr>
      <t>Bacurau</t>
    </r>
    <r>
      <rPr>
        <rFont val="Arial, sans-serif"/>
        <color rgb="FF000000"/>
        <sz val="10.0"/>
      </rPr>
      <t>_</t>
    </r>
    <r>
      <rPr>
        <rFont val="Arial, sans-serif"/>
        <color rgb="FF000000"/>
        <sz val="10.0"/>
      </rPr>
      <t xml:space="preserve">. Kleber Mendonça Filho’s award-winning third feature is a fiery Western described as “arthouse meets grindhouse”. After a small town in the Brazilian Sertão literally vanishes from the map, mysterious events soon follow and the townspeople must unite to survive. Featuring Sônia Braga of </t>
    </r>
    <r>
      <rPr>
        <rFont val="Arial, sans-serif"/>
        <color rgb="FF000000"/>
        <sz val="10.0"/>
      </rPr>
      <t>_</t>
    </r>
    <r>
      <rPr>
        <rFont val="Arial, sans-serif"/>
        <color rgb="FF000000"/>
        <sz val="10.0"/>
      </rPr>
      <t>Kiss of the Spider Woman</t>
    </r>
    <r>
      <rPr>
        <rFont val="Arial, sans-serif"/>
        <color rgb="FF000000"/>
        <sz val="10.0"/>
      </rPr>
      <t>_</t>
    </r>
    <r>
      <rPr>
        <rFont val="Arial, sans-serif"/>
        <color rgb="FF000000"/>
        <sz val="10.0"/>
      </rPr>
      <t xml:space="preserve"> fame, </t>
    </r>
    <r>
      <rPr>
        <rFont val="Arial, sans-serif"/>
        <color rgb="FF000000"/>
        <sz val="10.0"/>
      </rPr>
      <t>with</t>
    </r>
    <r>
      <rPr>
        <rFont val="Arial, sans-serif"/>
        <color rgb="FF000000"/>
        <sz val="10.0"/>
      </rPr>
      <t xml:space="preserve"> Udo Kier as the chilling antagonist.</t>
    </r>
  </si>
  <si>
    <t>131m</t>
  </si>
  <si>
    <t>Heart of Glass</t>
  </si>
  <si>
    <t>How do you make the characters in your film seem like they're in a dream? The answer is obvious if you're Werner Herzog: hypnotize them. _Heart of Glass_ charts the fall of a small 1700s Bavarian town after its master glassblower dies. The townsfolk fall into a bizarre trance as production of the magical glass stops. The mystic hermit Hias, one of the only actors not under hypnosis, prophesies that the glassblowing factory will soon burn down.</t>
  </si>
  <si>
    <t>94m</t>
  </si>
  <si>
    <t>Persona</t>
  </si>
  <si>
    <t>Ingmar Bergman</t>
  </si>
  <si>
    <r>
      <rPr>
        <rFont val="Arial, sans-serif"/>
        <color rgb="FF000000"/>
        <sz val="10.0"/>
      </rPr>
      <t>What to say about _Persona_? Well</t>
    </r>
    <r>
      <rPr>
        <rFont val="Arial, sans-serif"/>
        <color rgb="FF000000"/>
        <sz val="10.0"/>
      </rPr>
      <t xml:space="preserve">, </t>
    </r>
    <r>
      <rPr>
        <rFont val="Arial, sans-serif"/>
        <color rgb="FF000000"/>
        <sz val="10.0"/>
      </rPr>
      <t>Bibi Andersson and Li</t>
    </r>
    <r>
      <rPr>
        <rFont val="Arial, sans-serif"/>
        <color rgb="FF000000"/>
        <sz val="10.0"/>
      </rPr>
      <t xml:space="preserve">v </t>
    </r>
    <r>
      <rPr>
        <rFont val="Arial, sans-serif"/>
        <color rgb="FF000000"/>
        <sz val="10.0"/>
      </rPr>
      <t xml:space="preserve">Ullman are electric, that much is easy. Everyone gushes about the cinematography, direction, and the writing — it's a masterpiece, nothing new. But that’s not why you should watch it. _Persona_ is uncomfortable and intoxicating, and </t>
    </r>
    <r>
      <rPr>
        <rFont val="Arial, sans-serif"/>
        <color rgb="FF000000"/>
        <sz val="10.0"/>
      </rPr>
      <t>Bergman's eye for drama is razor-sharp</t>
    </r>
    <r>
      <rPr>
        <rFont val="Arial, sans-serif"/>
        <color rgb="FF000000"/>
        <sz val="10.0"/>
      </rPr>
      <t xml:space="preserve">. Intimate and tight, </t>
    </r>
    <r>
      <rPr>
        <rFont val="Arial, sans-serif"/>
        <color rgb="FF000000"/>
        <sz val="10.0"/>
      </rPr>
      <t>_Persona_</t>
    </r>
    <r>
      <rPr>
        <rFont val="Arial, sans-serif"/>
        <color rgb="FF000000"/>
        <sz val="10.0"/>
      </rPr>
      <t xml:space="preserve"> plunge</t>
    </r>
    <r>
      <rPr>
        <rFont val="Arial, sans-serif"/>
        <color rgb="FF000000"/>
        <sz val="10.0"/>
      </rPr>
      <t>s</t>
    </r>
    <r>
      <rPr>
        <rFont val="Arial, sans-serif"/>
        <color rgb="FF000000"/>
        <sz val="10.0"/>
      </rPr>
      <t xml:space="preserve"> directly into your heart</t>
    </r>
    <r>
      <rPr>
        <rFont val="Arial, sans-serif"/>
        <color rgb="FF000000"/>
        <sz val="10.0"/>
      </rPr>
      <t xml:space="preserve"> — </t>
    </r>
    <r>
      <rPr>
        <rFont val="Arial, sans-serif"/>
        <color rgb="FF000000"/>
        <sz val="10.0"/>
      </rPr>
      <t>isn’t that what cinema is all about</t>
    </r>
    <r>
      <rPr>
        <rFont val="Arial, sans-serif"/>
        <color rgb="FF000000"/>
        <sz val="10.0"/>
      </rPr>
      <t>?</t>
    </r>
    <r>
      <rPr>
        <rFont val="Arial, sans-serif"/>
        <color rgb="FF000000"/>
        <sz val="10.0"/>
      </rPr>
      <t xml:space="preserve"> </t>
    </r>
  </si>
  <si>
    <t>83m</t>
  </si>
  <si>
    <t>The Rescuers Down Under</t>
  </si>
  <si>
    <t>Hendel Butoy, Mike Gabriel</t>
  </si>
  <si>
    <r>
      <rPr>
        <rFont val="Arial"/>
        <color rgb="FF000000"/>
        <sz val="10.0"/>
      </rPr>
      <t xml:space="preserve">The unjustly forgotten black sheep of the ‘Disney Renaissance’, The Rescuers Down Under is an action-adventure (non-musical!) set in the Australian Outback. Notably, it was the first film to solely use Disney’s Computer Animation Production System which allowed for vivid coloring, the simulation of camera movement, and even multiplane animation, used throughout </t>
    </r>
    <r>
      <rPr>
        <rFont val="Arial"/>
        <color rgb="FF000000"/>
        <sz val="10.0"/>
      </rPr>
      <t>for a</t>
    </r>
    <r>
      <rPr>
        <rFont val="Arial"/>
        <color rgb="FF000000"/>
        <sz val="10.0"/>
      </rPr>
      <t xml:space="preserve"> remarkable effect.</t>
    </r>
  </si>
  <si>
    <t>77m</t>
  </si>
  <si>
    <t>Back to the Future</t>
  </si>
  <si>
    <t>Robert Zemeckis</t>
  </si>
  <si>
    <r>
      <rPr>
        <rFont val="Arial, sans-serif"/>
        <color rgb="FF000000"/>
      </rPr>
      <t xml:space="preserve">Wait a minute, are you telling me you built a MOMMY ISSUES SERIES </t>
    </r>
    <r>
      <rPr>
        <rFont val="Arial, sans-serif"/>
        <color rgb="FF000000"/>
      </rPr>
      <t xml:space="preserve">with </t>
    </r>
    <r>
      <rPr>
        <rFont val="Arial, sans-serif"/>
        <color rgb="FF000000"/>
      </rPr>
      <t>a KID'S MOVIE? Yes! Marty McFly (Michael J. Fox) travels back to 1955 in a DeLorean time machine his friend Doc (Christopher Lloyd) built, and accidentally ends up stealing his dad's girl... who's his mother. McFly must play matchmaker to his own parents to set the future right, and has to find a way back home. A family movie classic that's definitely not to miss!</t>
    </r>
  </si>
  <si>
    <t>116m</t>
  </si>
  <si>
    <t>One Million Years B.C.</t>
  </si>
  <si>
    <t>Steph</t>
  </si>
  <si>
    <t>Don Chaffey</t>
  </si>
  <si>
    <t xml:space="preserve">A remake of the 1940 American film, Don Chaffey’s _One Million Years B.C._ is set in a prehistoric society where humans and dinosaurs coexist. Tumak, a chieftain’s son in exile, meets Loana, a member of the more advanced Shell tribe. Together, they must fight against man and dino alike. A must-see for Ray Harryhausen’s impressive stop-motion effects and leading lady Raquel Welch’s iconic image. </t>
  </si>
  <si>
    <t>92m</t>
  </si>
  <si>
    <t>4:00 bc of Fire Escape at 1:00</t>
  </si>
  <si>
    <t>The Polar Express</t>
  </si>
  <si>
    <t>A Tom Hanks-Rob Zemeckis motion capture passion project, _The Polar Express_ stars Hanks in five(!) different roles centered around a mysterious train ride that takes kids to the North Pole on Christmas Eve. It was the first feature to be released in stereoscopic Digital 3D, and according to a VFX supervisor, it’s “the way everyone [should] see the movie, since [the graphics] all originated in 3D.”</t>
  </si>
  <si>
    <t>100m</t>
  </si>
  <si>
    <t xml:space="preserve">3D DCP </t>
  </si>
  <si>
    <t xml:space="preserve">At the Logan Center for the Arts, room 201. </t>
  </si>
  <si>
    <t>Thursday Series but can also be a Special Event (3D at Logan(</t>
  </si>
  <si>
    <t xml:space="preserve">The Daughters of Fire // In Water  </t>
  </si>
  <si>
    <t xml:space="preserve">Pedro Costa // Hong Sang-soo </t>
  </si>
  <si>
    <t>2023 // 2023</t>
  </si>
  <si>
    <r>
      <rPr>
        <rFont val="Arial, sans-serif"/>
        <color rgb="FF000000"/>
      </rPr>
      <t>The volcanic eruption of Fogo separates three sisters; juxtaposed in a cinematic tripytch, they reach out to each other through song. A collage of ever-shifting melodies and images, _The Daughters of Fire_ consume</t>
    </r>
    <r>
      <rPr>
        <rFont val="Arial, sans-serif"/>
        <color rgb="FF000000"/>
      </rPr>
      <t>s</t>
    </r>
    <r>
      <rPr>
        <rFont val="Arial, sans-serif"/>
        <color rgb="FF000000"/>
      </rPr>
      <t xml:space="preserve"> the senses like a visual poem.
A small film crew explores Jeju Island, slowly piecing together their artistic intent. Shot entirely out of focus, _In Water_ playfully experiments with the matter of artmaking in beautiful impressionistic style. </t>
    </r>
  </si>
  <si>
    <t xml:space="preserve"> 9m // 61m</t>
  </si>
  <si>
    <t>DCP // DCP</t>
  </si>
  <si>
    <t>Labyrinth</t>
  </si>
  <si>
    <t>Jim Henson</t>
  </si>
  <si>
    <r>
      <rPr>
        <rFont val="Arial"/>
        <color rgb="FF000000"/>
        <sz val="10.0"/>
      </rPr>
      <t xml:space="preserve">Sarah is a teenage girl with a penchant for fantasy novels and a misplaced disdain for her baby half-brother, Toby. Left to babysit, Sarah wishes out loud for him to be taken away by goblins. To her horror, her wish is granted, leaving Sarah to traverse an enormous Escher-esque labyrinth to confront none other than rock legend David Bowie, who looms large (in, uh, more ways than one) as </t>
    </r>
    <r>
      <rPr>
        <rFont val="Arial"/>
        <color rgb="FF000000"/>
        <sz val="10.0"/>
      </rPr>
      <t>J</t>
    </r>
    <r>
      <rPr>
        <rFont val="Arial"/>
        <color rgb="FF000000"/>
        <sz val="10.0"/>
      </rPr>
      <t>areth the Goblin King.</t>
    </r>
  </si>
  <si>
    <t>101m</t>
  </si>
  <si>
    <t>The Sleeping City</t>
  </si>
  <si>
    <r>
      <rPr>
        <rFont val="Arial"/>
        <color rgb="FF000000"/>
        <sz val="10.0"/>
      </rPr>
      <t xml:space="preserve">Another noir for Universal, _The Sleeping City_ follows Richard Conte as an undercover detective searching for a cop-killer at New York’s Bellevue Hospital. Following contemporaneous trends in semidocumentary noir, _The Sleeping City_ was filmed on-location at Bellevue. It thus serves as a document not just of filmmaking styles circa 1950, but also of New York and the Bellevue hospital </t>
    </r>
    <r>
      <rPr>
        <rFont val="Arial"/>
        <color rgb="FF000000"/>
        <sz val="10.0"/>
      </rPr>
      <t xml:space="preserve">from </t>
    </r>
    <r>
      <rPr>
        <rFont val="Arial"/>
        <color rgb="FF000000"/>
        <sz val="10.0"/>
      </rPr>
      <t>over seventy-years ago.</t>
    </r>
  </si>
  <si>
    <r>
      <rPr>
        <rFont val="arial"/>
        <color rgb="FF000000"/>
      </rPr>
      <t>Macuna</t>
    </r>
    <r>
      <rPr>
        <rFont val="arial"/>
        <color rgb="FF000000"/>
      </rPr>
      <t>í</t>
    </r>
    <r>
      <rPr>
        <rFont val="arial"/>
        <color rgb="FF000000"/>
      </rPr>
      <t>ma</t>
    </r>
  </si>
  <si>
    <t>Joaquim Pedro de Andrade</t>
  </si>
  <si>
    <r>
      <rPr>
        <rFont val="Arial, sans-serif"/>
        <color rgb="FF000000"/>
        <sz val="10.0"/>
      </rPr>
      <t xml:space="preserve">Possibly the most anthropophagic film in this series, this adaptation of Mário de Andrade’s 1928 modernist novel is an allegorical and satirical tale of Brazilian identity in all of its contradictions. Unmistakably political, </t>
    </r>
    <r>
      <rPr>
        <rFont val="Arial, sans-serif"/>
        <color rgb="FF000000"/>
        <sz val="10.0"/>
      </rPr>
      <t>_</t>
    </r>
    <r>
      <rPr>
        <rFont val="Arial, sans-serif"/>
        <color rgb="FF000000"/>
        <sz val="10.0"/>
      </rPr>
      <t>Macunaíma</t>
    </r>
    <r>
      <rPr>
        <rFont val="Arial, sans-serif"/>
        <color rgb="FF000000"/>
        <sz val="10.0"/>
      </rPr>
      <t xml:space="preserve">_ </t>
    </r>
    <r>
      <rPr>
        <rFont val="Arial, sans-serif"/>
        <color rgb="FF000000"/>
        <sz val="10.0"/>
      </rPr>
      <t>centers around the titular self-centered, lazy, and promiscuous anti-hero (Grande Otelo / Paulo José) as he journeys from the jungle to the big city and back.</t>
    </r>
  </si>
  <si>
    <t>Fitzcarraldo</t>
  </si>
  <si>
    <r>
      <rPr>
        <rFont val="Arial"/>
        <color rgb="FF000000"/>
      </rPr>
      <t xml:space="preserve">"The trees here are in misery, the birds are in misery. I don't think they sing, they just screech in pain." </t>
    </r>
    <r>
      <rPr>
        <rFont val="Arial"/>
        <color rgb="FF000000"/>
      </rPr>
      <t>(Werner Herzog)</t>
    </r>
    <r>
      <rPr>
        <rFont val="Arial"/>
        <color rgb="FF000000"/>
      </rPr>
      <t xml:space="preserve"> _Fitzcarraldo_ is about Nature's callousness in the face of Man's grandiose plans. Would-be rubber baron Fitzcarraldo (Klaus Kinski), in order to fund an opera house for a city in the Amazon, tries to haul a 320-ton steamship over a mountain. Herzog attempts the feat in real life, bringing hell on Earth for cast, crew, and characters.</t>
    </r>
  </si>
  <si>
    <t>158m</t>
  </si>
  <si>
    <t>Possession</t>
  </si>
  <si>
    <r>
      <rPr>
        <color rgb="FF000000"/>
      </rPr>
      <t xml:space="preserve">Andrzej </t>
    </r>
    <r>
      <rPr>
        <color rgb="FF000000"/>
      </rPr>
      <t>Żuławski</t>
    </r>
  </si>
  <si>
    <r>
      <rPr>
        <rFont val="Arial, sans-serif"/>
        <color rgb="FF000000"/>
        <sz val="10.0"/>
      </rPr>
      <t xml:space="preserve">This masterpiece was notoriously hard to watch before its remastered re-release last year. </t>
    </r>
    <r>
      <rPr>
        <rFont val="Arial, sans-serif"/>
        <color rgb="FF000000"/>
        <sz val="10.0"/>
      </rPr>
      <t>Żuławski</t>
    </r>
    <r>
      <rPr>
        <rFont val="Arial, sans-serif"/>
        <color rgb="FF000000"/>
        <sz val="10.0"/>
      </rPr>
      <t xml:space="preserve">’s eye for body horror paired with his ability to push actors to be their strangest selves make this film unforgettable. But at its core, _Possession_ is about divorce, about two people who love one another but cannot be together. It can be easy to miss the forest for the trees, but if you choose to watch the </t>
    </r>
    <r>
      <rPr>
        <rFont val="Arial, sans-serif"/>
        <color rgb="FF000000"/>
        <sz val="10.0"/>
      </rPr>
      <t>film</t>
    </r>
    <r>
      <rPr>
        <rFont val="Arial, sans-serif"/>
        <color rgb="FF000000"/>
        <sz val="10.0"/>
      </rPr>
      <t xml:space="preserve"> you might just find yourself </t>
    </r>
    <r>
      <rPr>
        <rFont val="Arial, sans-serif"/>
        <color rgb="FF000000"/>
        <sz val="10.0"/>
      </rPr>
      <t>_possessed_</t>
    </r>
    <r>
      <rPr>
        <rFont val="Arial, sans-serif"/>
        <color rgb="FF000000"/>
        <sz val="10.0"/>
      </rPr>
      <t>.</t>
    </r>
  </si>
  <si>
    <t>124m</t>
  </si>
  <si>
    <t>The Last Broadcast</t>
  </si>
  <si>
    <r>
      <rPr>
        <color rgb="FF000000"/>
      </rPr>
      <t>Ste</t>
    </r>
    <r>
      <rPr>
        <color rgb="FF000000"/>
      </rPr>
      <t>f</t>
    </r>
    <r>
      <rPr>
        <color rgb="FF000000"/>
      </rPr>
      <t>an Avalos, Lance Weiler</t>
    </r>
  </si>
  <si>
    <r>
      <rPr>
        <rFont val="Arial"/>
        <color rgb="FF000000"/>
      </rPr>
      <t xml:space="preserve">When two reporters go missing in the New Jersey wilderness, the lone survivor is blamed. But conflicting media sources unearthed by a local filmmaker complicate the truth. This found-footage “micro-budgeted digital video marvel" </t>
    </r>
    <r>
      <rPr>
        <rFont val="Arial"/>
        <color rgb="FF000000"/>
      </rPr>
      <t>(Filmmaker Magazine, 1998),</t>
    </r>
    <r>
      <rPr>
        <rFont val="Arial"/>
        <color rgb="FF000000"/>
      </rPr>
      <t xml:space="preserve"> enthusiastically received on the festival circuit, was the first film made and distributed digitally from start to finish. It was even projected via satellite relay!</t>
    </r>
  </si>
  <si>
    <t>The Manchurian Candidate</t>
  </si>
  <si>
    <t>John Frankenheimer</t>
  </si>
  <si>
    <r>
      <rPr>
        <rFont val="Arial, sans-serif"/>
        <color rgb="FF000000"/>
      </rPr>
      <t>Sgt. Shaw returns home from the Korean War</t>
    </r>
    <r>
      <rPr>
        <rFont val="Arial, sans-serif"/>
        <color rgb="FF000000"/>
      </rPr>
      <t xml:space="preserve"> </t>
    </r>
    <r>
      <rPr>
        <rFont val="Arial, sans-serif"/>
        <color rgb="FF000000"/>
      </rPr>
      <t>and is praised by his mother for his "heroic" service, although in reality his men hate him for his cruel leadership. But the lies go deeper: Shaw had been captured by Communists and programmed as a sleeper agent, and had unknowingly been taking orders from Communists to kill. Described by Roger Ebert as "inventive and frisk," _The Manchurian Candidate_ provides a window into the chaos of Cold War paranoia.</t>
    </r>
  </si>
  <si>
    <t>126m</t>
  </si>
  <si>
    <t>The Lost World</t>
  </si>
  <si>
    <t>Harry O. Hoyt</t>
  </si>
  <si>
    <t xml:space="preserve">Before his work on _King Kong_, Willis O’Brien tested out his chops on _The Lost World_, the first feature-length film to employ stop motion animation. O’Brien’s groundbreaking use of stop-motion effects laid the foundation for future monster movies and wonderfully depicts Sir Arthur Conan Doyle’s tale of the eccentric Professor Challenger’s expedition to South America––where he believes dinosaurs still exist. </t>
  </si>
  <si>
    <t>The Zone of Interest</t>
  </si>
  <si>
    <t>Jonanthan Glazer</t>
  </si>
  <si>
    <r>
      <rPr>
        <rFont val="Arial"/>
        <color rgb="FF000000"/>
        <sz val="10.0"/>
      </rPr>
      <t xml:space="preserve">A loose adaptation of the eponymous novel by Martin Amis, _The Zone of Interest_ juxtaposes </t>
    </r>
    <r>
      <rPr>
        <rFont val="Arial"/>
        <color rgb="FF000000"/>
        <sz val="10.0"/>
      </rPr>
      <t xml:space="preserve">the </t>
    </r>
    <r>
      <rPr>
        <rFont val="Arial"/>
        <color rgb="FF000000"/>
        <sz val="10.0"/>
      </rPr>
      <t>idyllic</t>
    </r>
    <r>
      <rPr>
        <rFont val="Arial"/>
        <color rgb="FF000000"/>
        <sz val="10.0"/>
      </rPr>
      <t xml:space="preserve"> lives of the family of an Auschwitz commandant Rudolf Höss (Christian Friedel) and the concentration camp right next to their home. Rudolf gets promoted within the Nazi ranks and </t>
    </r>
    <r>
      <rPr>
        <rFont val="Arial"/>
        <color rgb="FF000000"/>
        <sz val="10.0"/>
      </rPr>
      <t xml:space="preserve">is </t>
    </r>
    <r>
      <rPr>
        <rFont val="Arial"/>
        <color rgb="FF000000"/>
        <sz val="10.0"/>
      </rPr>
      <t>forced to leave his home while his wife Hedwig (Sandra Hüller) begs for her and their children to stay in the "peaceful" Auschwitz home.</t>
    </r>
  </si>
  <si>
    <t xml:space="preserve">Free. Must have UCID. </t>
  </si>
  <si>
    <t>Golden Eighties</t>
  </si>
  <si>
    <t>Chantal Akerman</t>
  </si>
  <si>
    <t>Multiple love stories unfold against the backdrop of a modern shopping mall, centered around three women working in a hair salon. All of them are pursuing the same man–the son of a clothing store owner. In the legendary arthouse filmmaker Chantal Akerman’s take on a technicolor MGM musical, _Golden Eighties_ both lampoons and celebrates the mall as a communal apparatus through the eyes of the lovelorn characters who occupy it.</t>
  </si>
  <si>
    <t>96m</t>
  </si>
  <si>
    <t>The Golden Horde</t>
  </si>
  <si>
    <t>A premise that begs you to see how it materializes. This Universal Technicolor adventure film follows English crusaders as they help defend a central Asian city against the attacks of Genghis Khan in 1220. In some sense, this is pure Hollywood: a carelessly sensationalized historical picture replete with color, violence, and compulsorily-heterosexual romance.</t>
  </si>
  <si>
    <t>The Red Light Bandit</t>
  </si>
  <si>
    <t xml:space="preserve">y </t>
  </si>
  <si>
    <r>
      <rPr>
        <color rgb="FF000000"/>
      </rPr>
      <t>Rogério</t>
    </r>
    <r>
      <rPr>
        <color rgb="FF000000"/>
      </rPr>
      <t xml:space="preserve"> Sganzerla</t>
    </r>
  </si>
  <si>
    <r>
      <rPr>
        <rFont val="Arial, sans-serif"/>
        <color rgb="FF000000"/>
        <sz val="10.0"/>
      </rPr>
      <t>_</t>
    </r>
    <r>
      <rPr>
        <rFont val="Arial, sans-serif"/>
        <color rgb="FF000000"/>
        <sz val="10.0"/>
      </rPr>
      <t>The Red Light Bandit</t>
    </r>
    <r>
      <rPr>
        <rFont val="Arial, sans-serif"/>
        <color rgb="FF000000"/>
        <sz val="10.0"/>
      </rPr>
      <t>_</t>
    </r>
    <r>
      <rPr>
        <rFont val="Arial, sans-serif"/>
        <color rgb="FF000000"/>
        <sz val="10.0"/>
      </rPr>
      <t xml:space="preserve"> is the ultimate gangster movie. Director Rogério Sganzerla’s “Third World Western” follows Jorge (Paulo Villaça) as the titular burglar, doomed to a life of crime and debauchery. This Godard-influenced</t>
    </r>
    <r>
      <rPr>
        <rFont val="Arial, sans-serif"/>
        <color rgb="FF000000"/>
        <sz val="10.0"/>
      </rPr>
      <t xml:space="preserve"> </t>
    </r>
    <r>
      <rPr>
        <rFont val="Arial, sans-serif"/>
        <color rgb="FF000000"/>
        <sz val="10.0"/>
      </rPr>
      <t>irreverent gem of Cinema Marginal is an energetic and chaotic look at a morally corrupt São Paulo amid the turmoil of the ‘60s during Brazil’s brutal military dictatorship.</t>
    </r>
  </si>
  <si>
    <t>Stroszek</t>
  </si>
  <si>
    <t>Cameron</t>
  </si>
  <si>
    <t>_Stroszek_ is Herzog's eclectic and tragic entry into "American Dream" films, packed with classic Americana: bank robbery, conspiracy, turkey, animal magnetism, truckers, and mobile homes. Bruno Stroszek is a down-and-out Berlin street performer who takes up life in Wisconsin with Eva, a prostitute, to escape abuse from her pimps. Hoping for a better life in the land of the free, he instead faces a bleak reality of bank loans, repossession, and infidelity.</t>
  </si>
  <si>
    <t>Invasion of the Body Snatchers</t>
  </si>
  <si>
    <t>Philip Kaufman</t>
  </si>
  <si>
    <r>
      <rPr>
        <rFont val="Arial, sans-serif"/>
        <color rgb="FF000000"/>
        <sz val="10.0"/>
      </rPr>
      <t>It was the Commies all along! The 1978 remake of the 1956 film is perhaps the more famous of the many adaptations of this titillating work</t>
    </r>
    <r>
      <rPr>
        <rFont val="Arial, sans-serif"/>
        <color rgb="FF000000"/>
        <sz val="10.0"/>
      </rPr>
      <t>,</t>
    </r>
    <r>
      <rPr>
        <rFont val="Arial, sans-serif"/>
        <color rgb="FF000000"/>
        <sz val="10.0"/>
      </rPr>
      <t xml:space="preserve"> and some might say its widened scope, stacked cast, and iconic imagery is why it earns that distinction. Well</t>
    </r>
    <r>
      <rPr>
        <rFont val="Arial, sans-serif"/>
        <color rgb="FF000000"/>
        <sz val="10.0"/>
      </rPr>
      <t>,</t>
    </r>
    <r>
      <rPr>
        <rFont val="Arial, sans-serif"/>
        <color rgb="FF000000"/>
        <sz val="10.0"/>
      </rPr>
      <t xml:space="preserve"> that’s wrong and I think we all know why it is actually the best: “Starring Jeff Goldblum</t>
    </r>
    <r>
      <rPr>
        <rFont val="Arial, sans-serif"/>
        <color rgb="FF000000"/>
        <sz val="10.0"/>
      </rPr>
      <t>.</t>
    </r>
    <r>
      <rPr>
        <rFont val="Arial, sans-serif"/>
        <color rgb="FF000000"/>
        <sz val="10.0"/>
      </rPr>
      <t>”</t>
    </r>
  </si>
  <si>
    <t>Timecode</t>
  </si>
  <si>
    <t>Mike Figgis</t>
  </si>
  <si>
    <r>
      <rPr>
        <rFont val="Arial"/>
        <color rgb="FF000000"/>
        <sz val="10.0"/>
      </rPr>
      <t xml:space="preserve">Featuring a star-studded ensemble cast, </t>
    </r>
    <r>
      <rPr>
        <rFont val="Arial"/>
        <color rgb="FF000000"/>
        <sz val="10.0"/>
      </rPr>
      <t>_</t>
    </r>
    <r>
      <rPr>
        <rFont val="Arial"/>
        <color rgb="FF000000"/>
        <sz val="10.0"/>
      </rPr>
      <t>Timecode</t>
    </r>
    <r>
      <rPr>
        <rFont val="Arial"/>
        <color rgb="FF000000"/>
        <sz val="10.0"/>
      </rPr>
      <t>_</t>
    </r>
    <r>
      <rPr>
        <rFont val="Arial"/>
        <color rgb="FF000000"/>
        <sz val="10.0"/>
      </rPr>
      <t xml:space="preserve"> is an experimental masterpiece made up of four simultaneously recorded camcorder feeds, each filling one quadrant of the screen. Figgis was reportedly inspired both by the unedited feeling of emerging reality television and the visual multitasking enabled by desktop computers. The film runs 93 minutes, the exact capacity of the camera’s batteries.</t>
    </r>
  </si>
  <si>
    <t>97m</t>
  </si>
  <si>
    <t xml:space="preserve">Tiight turnaround for 35mm. All should be tested beforehand. </t>
  </si>
  <si>
    <t>Incendies</t>
  </si>
  <si>
    <t>Denis Villeneuve</t>
  </si>
  <si>
    <r>
      <rPr>
        <rFont val="Arial, sans-serif"/>
        <color rgb="FF000000"/>
      </rPr>
      <t xml:space="preserve">After the death of their mother Nawal, two twins are shocked to find in her will a mission for them: to deliver letters to their unknown brother and to their father, who they thought </t>
    </r>
    <r>
      <rPr>
        <rFont val="Arial, sans-serif"/>
        <color rgb="FF000000"/>
      </rPr>
      <t xml:space="preserve">to be </t>
    </r>
    <r>
      <rPr>
        <rFont val="Arial, sans-serif"/>
        <color rgb="FF000000"/>
      </rPr>
      <t xml:space="preserve">dead. The twins travel to </t>
    </r>
    <r>
      <rPr>
        <rFont val="Arial, sans-serif"/>
        <color rgb="FF000000"/>
      </rPr>
      <t>their mother's</t>
    </r>
    <r>
      <rPr>
        <rFont val="Arial, sans-serif"/>
        <color rgb="FF000000"/>
      </rPr>
      <t xml:space="preserve"> home, and slowly uncover the pieces of </t>
    </r>
    <r>
      <rPr>
        <rFont val="Arial, sans-serif"/>
        <color rgb="FF000000"/>
      </rPr>
      <t>her</t>
    </r>
    <r>
      <rPr>
        <rFont val="Arial, sans-serif"/>
        <color rgb="FF000000"/>
      </rPr>
      <t xml:space="preserve"> life to reveal something they'd never expect... Masterfully intertwining the past and the present, Denis Villeneuve's _Incendies_ tells the story of civil war and sacrifice.</t>
    </r>
  </si>
  <si>
    <t>Godzilla Raids Again</t>
  </si>
  <si>
    <t xml:space="preserve">Motoyoshi Oda </t>
  </si>
  <si>
    <t>Godzilla's back! Two pilots encounter a new Godzilla locked into battle with Anguirus–a fiercesome, giant Ankylosaurus–and must scramble to find a way to defeat the terrifying monsters. With newly designed suits for easy movement and hand puppets for close-up scenes, _Godzilla Raids Again_ is the next exciting step in the _Godzilla_ franchise. Preceded by _Gertie the Dinosaur_.</t>
  </si>
  <si>
    <t>78m</t>
  </si>
  <si>
    <t>Anatomy of a Fall</t>
  </si>
  <si>
    <t>Justine Triet</t>
  </si>
  <si>
    <t>After the husband of Sandra Voyter (the brilliant, intense Sandra Hüller) falls to his death from the attic of their family home and she is suspected of having pushed him, the lives of Sandra and her blind son are vivisected by a sprawling army of lawyers, forensicists, psychologists, and investigators to chart the _Anatomy of a Fall_. This year's Palme d'Or winner pushes our commitment to truth and individual responsibility to fervid, agonizing extremes.</t>
  </si>
  <si>
    <t>152m</t>
  </si>
  <si>
    <t>O Brother Where Art Thou</t>
  </si>
  <si>
    <r>
      <rPr>
        <color rgb="FF000000"/>
      </rPr>
      <t>Joel</t>
    </r>
    <r>
      <rPr>
        <color rgb="FF000000"/>
      </rPr>
      <t xml:space="preserve"> </t>
    </r>
    <r>
      <rPr>
        <color rgb="FF000000"/>
      </rPr>
      <t>Coen</t>
    </r>
  </si>
  <si>
    <r>
      <rPr>
        <rFont val="Arial"/>
        <color rgb="FF000000"/>
        <sz val="10.0"/>
      </rPr>
      <t xml:space="preserve">Loosely based on the </t>
    </r>
    <r>
      <rPr>
        <rFont val="Arial"/>
        <color rgb="FF000000"/>
        <sz val="10.0"/>
      </rPr>
      <t>_</t>
    </r>
    <r>
      <rPr>
        <rFont val="Arial"/>
        <color rgb="FF000000"/>
        <sz val="10.0"/>
      </rPr>
      <t>Odyssey</t>
    </r>
    <r>
      <rPr>
        <rFont val="Arial"/>
        <color rgb="FF000000"/>
        <sz val="10.0"/>
      </rPr>
      <t>_</t>
    </r>
    <r>
      <rPr>
        <rFont val="Arial"/>
        <color rgb="FF000000"/>
        <sz val="10.0"/>
      </rPr>
      <t xml:space="preserve"> and set in rural 1930s Mississippi, the film follows escaped convicts Pete, Delmar, and Ulysses as they search for hidden treasure with a sheriff on their tail. This satirical Coen brothers film is shaped by a diegetic soundtrack of gospel, bluegrass, pre-war blues, and Southern folk music that was perhaps even more popular than the film, winning Album of the Year and selling over eight million copies</t>
    </r>
    <r>
      <rPr>
        <rFont val="Arial"/>
        <color rgb="FF000000"/>
        <sz val="10.0"/>
      </rPr>
      <t>.</t>
    </r>
  </si>
  <si>
    <t>107m</t>
  </si>
  <si>
    <t>Screening sponsored by UChicago Folk Festival (Feb 9-10).</t>
  </si>
  <si>
    <t>Special Event</t>
  </si>
  <si>
    <t>Mississippi Masala</t>
  </si>
  <si>
    <t>Mira Nair</t>
  </si>
  <si>
    <r>
      <rPr>
        <rFont val="Arial"/>
        <color rgb="FF000000"/>
        <sz val="10.0"/>
      </rPr>
      <t>Starring Denzel Washington and Sarita Choudhury, _Mississippi Masala_ has proven to be a complex and groundbreaking work, even three decades later. Mina is an Indian woman whose family was expelled from Uganda during Idi Amin's reign and finds herself growing up in Missi</t>
    </r>
    <r>
      <rPr>
        <rFont val="Arial"/>
        <color rgb="FF000000"/>
        <sz val="10.0"/>
      </rPr>
      <t>ssi</t>
    </r>
    <r>
      <rPr>
        <rFont val="Arial"/>
        <color rgb="FF000000"/>
        <sz val="10.0"/>
      </rPr>
      <t>ppi, where she eventually falls in love with Demetrius. Director Nair, with cinematography from Ed Lachman, creates a passionate and thorny romantic drama intertwining issues of both race and love.</t>
    </r>
  </si>
  <si>
    <t>118m</t>
  </si>
  <si>
    <t xml:space="preserve">Co-sponsored by South Asian Students Association (SASA) </t>
  </si>
  <si>
    <t>The Muppet Movie</t>
  </si>
  <si>
    <t>James Frawley</t>
  </si>
  <si>
    <t>Carefree banjo-playing swamp-dweller Kermit the Frog is approached by a talent agent, who convinces him to embark on a career in Hollywood. On his trip across the country, Kermit makes wacky friends while being chased down by an entrepreneur selling French fried frog legs. An origin story for Jim Henson’s iconic puppet comedy show, _The Muppet Movie_ features appearances by many of Hollywood’s greatest stars.</t>
  </si>
  <si>
    <t>The Raging Tide</t>
  </si>
  <si>
    <r>
      <rPr>
        <rFont val="Arial"/>
        <color rgb="FF000000"/>
        <sz val="10.0"/>
      </rPr>
      <t xml:space="preserve">A criminal tries to create an alibi for a murder, only to find himself on the lam on a fishing boat in San Francisco. A tender noir that, along with _The Sleeping City_, makes a good case for Richard Conte as </t>
    </r>
    <r>
      <rPr>
        <rFont val="Arial"/>
        <color rgb="FF000000"/>
        <sz val="10.0"/>
      </rPr>
      <t xml:space="preserve">a </t>
    </r>
    <r>
      <rPr>
        <rFont val="Arial"/>
        <color rgb="FF000000"/>
        <sz val="10.0"/>
      </rPr>
      <t>highly underrated noir lead. An exploration of morality and the criminal justice system,</t>
    </r>
    <r>
      <rPr>
        <rFont val="Arial"/>
        <color rgb="FF000000"/>
        <sz val="10.0"/>
      </rPr>
      <t xml:space="preserve"> the film</t>
    </r>
    <r>
      <rPr>
        <rFont val="Arial"/>
        <color rgb="FF000000"/>
        <sz val="10.0"/>
      </rPr>
      <t xml:space="preserve"> poses an ever-present question: how can our punitive society ever let one be redeemed?</t>
    </r>
  </si>
  <si>
    <t>93m</t>
  </si>
  <si>
    <t>Punch 9 for Harold Washington</t>
  </si>
  <si>
    <t>Joe Winston</t>
  </si>
  <si>
    <t xml:space="preserve">In 1983, Harold Washington was elected as Chicago's first Black mayor. Featuring interviews with Reverend Jesse Jackson, Vice Mayor Richard Mell, and others, this documentary provides a look at how Harold Washington took on an unlikely, difficult, and ultimately victorious campaign amidst a racist and corrupt landscape — and how his legacy during his time as mayor lives on today. </t>
  </si>
  <si>
    <t xml:space="preserve">Co-sponsored by the Harris School of Public Policy. Quarter passes cannot be used for this screening. </t>
  </si>
  <si>
    <t>Ballad of the Little Soldier // Lessons of Darkness</t>
  </si>
  <si>
    <t>1984 // 1992</t>
  </si>
  <si>
    <r>
      <rPr>
        <rFont val="Arial"/>
        <color rgb="FF000000"/>
      </rPr>
      <t>Herzog has a singular approach to talking about war, and in this double feature, he centers unconventional voices. _Ballad of the Little Soldier_ meditates on the loss of innocence in Nicaraguan child soldiers fighting against the Sandinistas. _Lessons of Darkness_ has as its main characters inanimate objects</t>
    </r>
    <r>
      <rPr>
        <rFont val="Arial"/>
        <color rgb="FF000000"/>
      </rPr>
      <t xml:space="preserve"> </t>
    </r>
    <r>
      <rPr>
        <rFont val="Arial"/>
        <color rgb="FF000000"/>
      </rPr>
      <t>— from tools of torture to burning oil fields —, recontextualized to present Kuwait as a hellish, alien planet following the suffering of the Gulf War.</t>
    </r>
  </si>
  <si>
    <t>46m // 54m</t>
  </si>
  <si>
    <t>Body Double</t>
  </si>
  <si>
    <t>Brian De Palma</t>
  </si>
  <si>
    <r>
      <rPr>
        <rFont val="Arial, sans-serif"/>
        <color rgb="FF000000"/>
        <sz val="10.0"/>
      </rPr>
      <t>Brian De Palma… love him or hate him</t>
    </r>
    <r>
      <rPr>
        <rFont val="Arial, sans-serif"/>
        <color rgb="FF000000"/>
        <sz val="10.0"/>
      </rPr>
      <t>,</t>
    </r>
    <r>
      <rPr>
        <rFont val="Arial, sans-serif"/>
        <color rgb="FF000000"/>
        <sz val="10.0"/>
      </rPr>
      <t xml:space="preserve"> you’ve got to admit that </t>
    </r>
    <r>
      <rPr>
        <rFont val="Arial, sans-serif"/>
        <color rgb="FF000000"/>
        <sz val="10.0"/>
      </rPr>
      <t xml:space="preserve">when </t>
    </r>
    <r>
      <rPr>
        <rFont val="Arial, sans-serif"/>
        <color rgb="FF000000"/>
        <sz val="10.0"/>
      </rPr>
      <t>he sets out to make something, he succeed</t>
    </r>
    <r>
      <rPr>
        <rFont val="Arial, sans-serif"/>
        <color rgb="FF000000"/>
        <sz val="10.0"/>
      </rPr>
      <t>s</t>
    </r>
    <r>
      <rPr>
        <rFont val="Arial, sans-serif"/>
        <color rgb="FF000000"/>
        <sz val="10.0"/>
      </rPr>
      <t xml:space="preserve"> in making that thing. The twist of _Body Double_ is that it's a movie about corruption, exploitation, and misogyny, while generally also </t>
    </r>
    <r>
      <rPr>
        <rFont val="Arial, sans-serif"/>
        <color rgb="FF000000"/>
        <sz val="10.0"/>
      </rPr>
      <t xml:space="preserve">_embodying_ </t>
    </r>
    <r>
      <rPr>
        <rFont val="Arial, sans-serif"/>
        <color rgb="FF000000"/>
        <sz val="10.0"/>
      </rPr>
      <t>all of those things (well maybe not corruption…) _Body Double_ has it all. Bodies, doubles, some mirrors to show them all off. A gorgeous movie to see on the big screen, this one is gonna be fun.</t>
    </r>
  </si>
  <si>
    <t>114m</t>
  </si>
  <si>
    <t>Sky Captain and the World of Tomorrow</t>
  </si>
  <si>
    <t>Kerry Conran</t>
  </si>
  <si>
    <r>
      <rPr>
        <rFont val="Arial"/>
        <color rgb="FF000000"/>
      </rPr>
      <t xml:space="preserve">Starring Gwyneth Paltrow and Jude Law, this late 1930s-period homage to Golden Age comics and pulp mags was one of the first films made entirely on a ‘digital backlot’: live actors on all-CG bluescreened ‘sets’. Surreal and evocative of two-strip Technicolor, this production practice, now common in big-budget filmmaking, was </t>
    </r>
    <r>
      <rPr>
        <rFont val="Arial"/>
        <color rgb="FF000000"/>
      </rPr>
      <t>a</t>
    </r>
    <r>
      <rPr>
        <rFont val="Arial"/>
        <color rgb="FF000000"/>
      </rPr>
      <t xml:space="preserve"> mind-warping </t>
    </r>
    <r>
      <rPr>
        <rFont val="Arial"/>
        <color rgb="FF000000"/>
      </rPr>
      <t xml:space="preserve">experience </t>
    </r>
    <r>
      <rPr>
        <rFont val="Arial"/>
        <color rgb="FF000000"/>
      </rPr>
      <t>for the actors and still looks like little else.</t>
    </r>
  </si>
  <si>
    <t xml:space="preserve">Tight turnaround. </t>
  </si>
  <si>
    <t>Oedipus Rex</t>
  </si>
  <si>
    <t>Pier Paolo Pasolini</t>
  </si>
  <si>
    <t>It can't be a Mommy Issues series without the Oedipal complex. Pasolini takes on _Oedipus Rex_ and breathes a touch of modernity into the classic Greek tragedy. Incorporating motifs from cultures around the world, Pasolini tells an ahistorical yet universal story of fate and the guilt of innocence. Pasolini's first feature-length color film and supposedly a work of "autobiographical anxiety," _Oedipus Rex_ is more than the original story.</t>
  </si>
  <si>
    <t>104m</t>
  </si>
  <si>
    <t>Son of Godzilla</t>
  </si>
  <si>
    <t>Jun Fukuda</t>
  </si>
  <si>
    <t xml:space="preserve">_Son of Godzilla_ takes place not in Japan, but on Sollgel Island. Here, Godzilla plays the dual role of a powerful tool of destruction and single father, grappling with how to raise his adopted son, Minilla. As he teaches Minilla basic monster skills, like fire breathing and roaring, Godzilla and his son must also battle with the giant praying mantises known as Kamacuras and the gigantic spider Kumonga. </t>
  </si>
  <si>
    <t>84m</t>
  </si>
  <si>
    <t xml:space="preserve">The Killer </t>
  </si>
  <si>
    <t>David Fincher</t>
  </si>
  <si>
    <t xml:space="preserve">An adaptation of the French comic book of the same name, _The Killer_ brings David Fincher back to his beloved thriller genre for the first time since _Gone Girl_, complete with a score by Trent Reznor and Atticus Ross. This time, it's Michael Fassbinder who plays an unnamed professional assassin, with a meticulously controlled life. But what happens when he misses his mark? </t>
  </si>
  <si>
    <t>Earth Girls Are Easy</t>
  </si>
  <si>
    <t>Julien Temple</t>
  </si>
  <si>
    <t>Manicurist Valerie (Geena Davis) is down on her luck, having discovered that her fiancé is cheating on her — until a UFO suddenly crash-lands in her swimming pool. With the help of Valerie's stylist friend Candy (Julie Brown), the furry aliens inside are transformed into the Valley's three hottest new bachelors…in the form of Damon Wayans, Jim Carrey, and Jeff Goldblum. Interplanetary love and incomprehensible musical numbers ensue.</t>
  </si>
  <si>
    <t>Against All Flags</t>
  </si>
  <si>
    <r>
      <rPr>
        <rFont val="Arial"/>
        <color rgb="FF000000"/>
        <sz val="10.0"/>
      </rPr>
      <t>Another genre picture with a premise one needs to see play</t>
    </r>
    <r>
      <rPr>
        <rFont val="Arial"/>
        <color rgb="FF000000"/>
        <sz val="10.0"/>
      </rPr>
      <t>ed</t>
    </r>
    <r>
      <rPr>
        <rFont val="Arial"/>
        <color rgb="FF000000"/>
        <sz val="10.0"/>
      </rPr>
      <t xml:space="preserve"> out: Errol Flynn as a British officer infiltrating a pirate commune in 18th-century Madagascar. Things turn complicated (and sultry) as Flynn falls in love with pirate Spitfire Stevens (Maureen O’Hara). Beautiful colors and lovely special effects abound in this film, which also features uncredited directorial work by Douglas Sirk.</t>
    </r>
  </si>
  <si>
    <t>The Second Mother</t>
  </si>
  <si>
    <t>Anna Muylaert</t>
  </si>
  <si>
    <t>Val is the dedicated live-in maid for an affluent family in São Paulo. Everyone and everything seems to have its place in the house — that is, until the arrival of Val’s estranged daughter Jéssica shakes up the family’s rigid class boundaries. Heartwarming yet socially-conscious, _The Second Mother_ features a tour-de-force performance by lead Regina Casé and is directed by the brilliant Anna Muylaert.</t>
  </si>
  <si>
    <t>112m</t>
  </si>
  <si>
    <t>Eternal Sunshine of the Spotless Mind</t>
  </si>
  <si>
    <t>Michel Gondry</t>
  </si>
  <si>
    <r>
      <rPr>
        <rFont val="Arial"/>
        <color rgb="FF000000"/>
      </rPr>
      <t>To have loved and lost or never</t>
    </r>
    <r>
      <rPr>
        <rFont val="Arial"/>
        <color rgb="FF000000"/>
      </rPr>
      <t xml:space="preserve"> to</t>
    </r>
    <r>
      <rPr>
        <rFont val="Arial"/>
        <color rgb="FF000000"/>
      </rPr>
      <t xml:space="preserve"> have loved at all? This commentator's inclined to say the latter... but _Eternal Sunshine_ says differently! Celebrate Valentine's Day with Joel (Jim Carrey) and Clementine (Kate Winslet), who break up and undergo a medical procedure to have each other removed from their memories. What follows is a hilarious yet poignant exploration of what it means to love (complete with a great song by Beck!).</t>
    </r>
  </si>
  <si>
    <t xml:space="preserve">Special Event! Valentine's day. </t>
  </si>
  <si>
    <t>Mysterious Skin</t>
  </si>
  <si>
    <t>Gregg Araki</t>
  </si>
  <si>
    <r>
      <rPr>
        <rFont val="Arial, sans-serif"/>
        <color rgb="FF000000"/>
        <sz val="10.0"/>
      </rPr>
      <t xml:space="preserve">…is </t>
    </r>
    <r>
      <rPr>
        <rFont val="Arial, sans-serif"/>
        <color rgb="FF000000"/>
        <sz val="10.0"/>
      </rPr>
      <t>d</t>
    </r>
    <r>
      <rPr>
        <rFont val="Arial, sans-serif"/>
        <color rgb="FF000000"/>
        <sz val="10.0"/>
      </rPr>
      <t>evastating. The two central characters are different in almost every single way</t>
    </r>
    <r>
      <rPr>
        <rFont val="Arial, sans-serif"/>
        <color rgb="FF000000"/>
        <sz val="10.0"/>
      </rPr>
      <t xml:space="preserve"> </t>
    </r>
    <r>
      <rPr>
        <rFont val="Arial, sans-serif"/>
        <color rgb="FF000000"/>
        <sz val="10.0"/>
      </rPr>
      <t>and yet none of that matters at the heart of it. Gregg Araki’s pivot away from the surreal queer teenage wastelands of his Teen Apocalypse Trilogy may appear surprising, but do not be tricked</t>
    </r>
    <r>
      <rPr>
        <rFont val="Arial, sans-serif"/>
        <color rgb="FF000000"/>
        <sz val="10.0"/>
      </rPr>
      <t xml:space="preserve"> —</t>
    </r>
    <r>
      <rPr>
        <rFont val="Arial, sans-serif"/>
        <color rgb="FF000000"/>
        <sz val="10.0"/>
      </rPr>
      <t>_Mysterious Skin_ is equally surreal and easily the most difficult</t>
    </r>
    <r>
      <rPr>
        <rFont val="Arial, sans-serif"/>
        <color rgb="FF000000"/>
        <sz val="10.0"/>
      </rPr>
      <t>,</t>
    </r>
    <r>
      <rPr>
        <rFont val="Arial, sans-serif"/>
        <color rgb="FF000000"/>
        <sz val="10.0"/>
      </rPr>
      <t xml:space="preserve"> discomforting film to watch in his entire filmography.</t>
    </r>
  </si>
  <si>
    <t>Dick Tracy</t>
  </si>
  <si>
    <t>Warren Beatty</t>
  </si>
  <si>
    <r>
      <rPr>
        <rFont val="Arial"/>
        <color rgb="FF000000"/>
        <sz val="10.0"/>
      </rPr>
      <t xml:space="preserve">This Warren Beatty-led comic-book adaptation is atypical for the genre, stuffed with colorful cartoonish spectacle and Oscar-winning eye-popping visuals. It also happens to be the first film released with digital audio, highlighted by original Sondheim songs and </t>
    </r>
    <r>
      <rPr>
        <rFont val="Arial"/>
        <color rgb="FF000000"/>
        <sz val="10.0"/>
      </rPr>
      <t xml:space="preserve">starring </t>
    </r>
    <r>
      <rPr>
        <rFont val="Arial"/>
        <color rgb="FF000000"/>
        <sz val="10.0"/>
      </rPr>
      <t>Madonna in a femme fatale role. One marketer even compared the leap in audio quality to the switch from silent to sound!</t>
    </r>
  </si>
  <si>
    <t>Mommy</t>
  </si>
  <si>
    <t>Xavier Dolan</t>
  </si>
  <si>
    <t>After her unstable son Steve (Antoine Olivier Pilon) starts a fire, Die (Anne Dorval) brings him home from his mental institution. Their neighbor Kyla (Suzanne Clément) intercepts one of their violent confrontations, and the three begin to help eachother heal their internal wounds. But when Die finds a romantic interest, chaos breaks loose again. Shot in an unconventional 1:1 aspect ratio, _Mommy_ is a sensitive look into family and the limits of love.</t>
  </si>
  <si>
    <t>139m</t>
  </si>
  <si>
    <t>Destroy All Monsters</t>
  </si>
  <si>
    <r>
      <rPr>
        <color rgb="FF000000"/>
      </rPr>
      <t xml:space="preserve">Ishirō Honda, </t>
    </r>
    <r>
      <rPr>
        <strike/>
        <color rgb="FF000000"/>
      </rPr>
      <t>Jun Fukuda</t>
    </r>
  </si>
  <si>
    <r>
      <rPr>
        <rFont val="Arial"/>
        <color rgb="FF000000"/>
        <sz val="10.0"/>
      </rPr>
      <t>In the distant future of 1999, monsters live together on Monsterland. However, the alien species Kilaaks threaten this peace by taking forceful control of the island and its monsters, unleashing them to wreak havoc. Meant to be the last _Godzilla_ film, _Destroy All Monsters_ is a grand Kaiju battle royale, pitting beloved monsters like Mothra, Rodan, and</t>
    </r>
    <r>
      <rPr>
        <rFont val="Arial"/>
        <strike/>
        <color rgb="FF000000"/>
        <sz val="10.0"/>
      </rPr>
      <t>,</t>
    </r>
    <r>
      <rPr>
        <rFont val="Arial"/>
        <color rgb="FF000000"/>
        <sz val="10.0"/>
      </rPr>
      <t xml:space="preserve"> </t>
    </r>
    <r>
      <rPr>
        <rFont val="Arial"/>
        <color rgb="FF000000"/>
        <sz val="10.0"/>
      </rPr>
      <t>(</t>
    </r>
    <r>
      <rPr>
        <rFont val="Arial"/>
        <color rgb="FF000000"/>
        <sz val="10.0"/>
      </rPr>
      <t>of course</t>
    </r>
    <r>
      <rPr>
        <rFont val="Arial"/>
        <color rgb="FF000000"/>
        <sz val="10.0"/>
      </rPr>
      <t>)</t>
    </r>
    <r>
      <rPr>
        <rFont val="Arial"/>
        <strike/>
        <color rgb="FF000000"/>
        <sz val="10.0"/>
      </rPr>
      <t xml:space="preserve">, </t>
    </r>
    <r>
      <rPr>
        <rFont val="Arial"/>
        <color rgb="FF000000"/>
        <sz val="10.0"/>
      </rPr>
      <t xml:space="preserve">Godzilla against Earth’s major cities and the fearsome Ghidorah. </t>
    </r>
  </si>
  <si>
    <t>88m</t>
  </si>
  <si>
    <t>Last Things // Vever (for Barbara)</t>
  </si>
  <si>
    <t>Deborah Stratman</t>
  </si>
  <si>
    <t>2019 // 2023</t>
  </si>
  <si>
    <r>
      <rPr>
        <rFont val="Arial"/>
        <color rgb="FF000000"/>
        <sz val="10.0"/>
      </rPr>
      <t xml:space="preserve">An exploration of Earth's history, </t>
    </r>
    <r>
      <rPr>
        <rFont val="Arial"/>
        <strike/>
        <color rgb="FF000000"/>
        <sz val="10.0"/>
      </rPr>
      <t>its</t>
    </r>
    <r>
      <rPr>
        <rFont val="Arial"/>
        <color rgb="FF000000"/>
        <sz val="10.0"/>
      </rPr>
      <t xml:space="preserve"> evolution</t>
    </r>
    <r>
      <rPr>
        <rFont val="Arial"/>
        <color rgb="FF000000"/>
        <sz val="10.0"/>
      </rPr>
      <t>,</t>
    </r>
    <r>
      <rPr>
        <rFont val="Arial"/>
        <color rgb="FF000000"/>
        <sz val="10.0"/>
      </rPr>
      <t xml:space="preserve"> and extinctions</t>
    </r>
    <r>
      <rPr>
        <rFont val="Arial"/>
        <strike/>
        <color rgb="FF000000"/>
        <sz val="10.0"/>
      </rPr>
      <t>,</t>
    </r>
    <r>
      <rPr>
        <rFont val="Arial"/>
        <color rgb="FF000000"/>
        <sz val="10.0"/>
      </rPr>
      <t xml:space="preserve"> through the perspective of rocks. _Last Things_ is a study combining science fiction and science fact, presented in an array of stunning images and sources including J.-H. Rosny, Clarice Lispector, and geologist Marcia Bjornerud. Preceded by _Vever (for Barbara)_, created out of an abandoned project by Barbara Hammer and Maya Deren. </t>
    </r>
  </si>
  <si>
    <t>12m // 50m</t>
  </si>
  <si>
    <t>35mm // Digital</t>
  </si>
  <si>
    <t>True Stories</t>
  </si>
  <si>
    <t>David Byrne</t>
  </si>
  <si>
    <r>
      <rPr>
        <rFont val="Arial"/>
        <color rgb="FF000000"/>
        <sz val="10.0"/>
      </rPr>
      <t xml:space="preserve">Talking Heads frontman David Byrne’s vibrant vision of America centers on a Texas town celebrating its sesquicentennial. Inspired by tabloid headlines, Byrne crafts an idiosyncratic look at the country’s changing landscape and </t>
    </r>
    <r>
      <rPr>
        <rFont val="Arial"/>
        <color rgb="FF000000"/>
        <sz val="10.0"/>
      </rPr>
      <t xml:space="preserve">the </t>
    </r>
    <r>
      <rPr>
        <rFont val="Arial"/>
        <color rgb="FF000000"/>
        <sz val="10.0"/>
      </rPr>
      <t>culture of everyday Americana. _True Stories_ is suffused with colorful characters and songs from the band’s album of the same name — one of which would later inspire another legendary rock band, Radiohead.</t>
    </r>
  </si>
  <si>
    <t>Border River</t>
  </si>
  <si>
    <r>
      <rPr>
        <rFont val="Arial"/>
        <color rgb="FF000000"/>
        <sz val="10.0"/>
      </rPr>
      <t xml:space="preserve">During the Civil War, a Confederate officer (Joel McCrea) crosses the border into a Mexican free trade zone with stolen Union gold in order to buy guns. The film’s unique location and narrative stand in contrast to its depoliticized reduction of the Civil War to personal squabbling. In </t>
    </r>
    <r>
      <rPr>
        <rFont val="Arial"/>
        <color rgb="FF000000"/>
        <sz val="10.0"/>
      </rPr>
      <t>this</t>
    </r>
    <r>
      <rPr>
        <rFont val="Arial"/>
        <color rgb="FF000000"/>
        <sz val="10.0"/>
      </rPr>
      <t xml:space="preserve"> sense, </t>
    </r>
    <r>
      <rPr>
        <rFont val="Arial"/>
        <color rgb="FF000000"/>
        <sz val="10.0"/>
      </rPr>
      <t>_</t>
    </r>
    <r>
      <rPr>
        <rFont val="Arial"/>
        <color rgb="FF000000"/>
        <sz val="10.0"/>
      </rPr>
      <t>Border River</t>
    </r>
    <r>
      <rPr>
        <rFont val="Arial"/>
        <color rgb="FF000000"/>
        <sz val="10.0"/>
      </rPr>
      <t>_</t>
    </r>
    <r>
      <rPr>
        <rFont val="Arial"/>
        <color rgb="FF000000"/>
        <sz val="10.0"/>
      </rPr>
      <t xml:space="preserve"> is an unusual iteration on common Hollywood tropes.</t>
    </r>
  </si>
  <si>
    <t>Twenty Years Later</t>
  </si>
  <si>
    <t>Eduardo Coutinho</t>
  </si>
  <si>
    <t>One of Brazil’s most prolific documentarists, Eduardo Coutinho set out to retell the life and death of farm workers’ leader João Pedro Teixeira only to have the project interrupted by the 1964 coup d’etat. In _Twenty Years Later_, he returns to his subjects, weaving together footage from the unfinished project with interviews that reveal the resilience of those fighting injustice on Brazilian plantations.</t>
  </si>
  <si>
    <t>119m</t>
  </si>
  <si>
    <t xml:space="preserve">Sponsored by the Forum for Free Inquiry and Expression. </t>
  </si>
  <si>
    <t>Grizzly Man</t>
  </si>
  <si>
    <r>
      <rPr>
        <rFont val="Arial"/>
        <color rgb="FF000000"/>
      </rPr>
      <t xml:space="preserve">Timothy Treadwell, the eponymous _Grizzly Man_, was killed by grizzlies in Alaska following a controversial career protecting bears from poachers. Using Treadwell's own footage and interviews with those </t>
    </r>
    <r>
      <rPr>
        <rFont val="Arial"/>
        <color rgb="FF000000"/>
      </rPr>
      <t>who</t>
    </r>
    <r>
      <rPr>
        <rFont val="Arial"/>
        <color rgb="FF000000"/>
      </rPr>
      <t xml:space="preserve"> knew him, Herzog presents a complicated portrait of a man's attempt to find kindness and civility in the wilderness. In this tragic and humanizing account, Herzog advances his thesis of Nature's omnipresent coldness to humanity's best intentions.</t>
    </r>
  </si>
  <si>
    <t>103m</t>
  </si>
  <si>
    <t>The Double Life of Veronique</t>
  </si>
  <si>
    <t>Krzysztof Kieślowski</t>
  </si>
  <si>
    <r>
      <rPr>
        <rFont val="Arial, sans-serif"/>
        <color rgb="FF000000"/>
        <sz val="10.0"/>
      </rPr>
      <t xml:space="preserve">Chance and </t>
    </r>
    <r>
      <rPr>
        <rFont val="Arial, sans-serif"/>
        <color rgb="FF000000"/>
        <sz val="10.0"/>
      </rPr>
      <t>c</t>
    </r>
    <r>
      <rPr>
        <rFont val="Arial, sans-serif"/>
        <color rgb="FF000000"/>
        <sz val="10.0"/>
      </rPr>
      <t>onnection; one could say that all of Kieślowski’s films explore these two themes</t>
    </r>
    <r>
      <rPr>
        <rFont val="Arial, sans-serif"/>
        <color rgb="FF000000"/>
        <sz val="10.0"/>
      </rPr>
      <t>,</t>
    </r>
    <r>
      <rPr>
        <rFont val="Arial, sans-serif"/>
        <color rgb="FF000000"/>
        <sz val="10.0"/>
      </rPr>
      <t xml:space="preserve"> and _Veronique_ is no exception. There is no explanation for why Weronika and Veronique are </t>
    </r>
    <r>
      <rPr>
        <rFont val="Arial, sans-serif"/>
        <color rgb="FF000000"/>
        <sz val="10.0"/>
      </rPr>
      <t>d</t>
    </r>
    <r>
      <rPr>
        <rFont val="Arial, sans-serif"/>
        <color rgb="FF000000"/>
        <sz val="10.0"/>
      </rPr>
      <t>oppelgängers but we don’t need one. Instead</t>
    </r>
    <r>
      <rPr>
        <rFont val="Arial, sans-serif"/>
        <color rgb="FF000000"/>
        <sz val="10.0"/>
      </rPr>
      <t>,</t>
    </r>
    <r>
      <rPr>
        <rFont val="Arial, sans-serif"/>
        <color rgb="FF000000"/>
        <sz val="10.0"/>
      </rPr>
      <t xml:space="preserve"> Kieślowski explores </t>
    </r>
    <r>
      <rPr>
        <rFont val="Arial, sans-serif"/>
        <color rgb="FF000000"/>
        <sz val="10.0"/>
      </rPr>
      <t xml:space="preserve">how </t>
    </r>
    <r>
      <rPr>
        <rFont val="Arial, sans-serif"/>
        <color rgb="FF000000"/>
        <sz val="10.0"/>
      </rPr>
      <t>their two lives intersect and diverge constantly and, s</t>
    </r>
    <r>
      <rPr>
        <rFont val="Arial, sans-serif"/>
        <color rgb="FF000000"/>
        <sz val="10.0"/>
      </rPr>
      <t>ubsequently,</t>
    </r>
    <r>
      <rPr>
        <rFont val="Arial, sans-serif"/>
        <color rgb="FF000000"/>
        <sz val="10.0"/>
      </rPr>
      <t xml:space="preserve"> explores the mystical connections we all have with one another.</t>
    </r>
  </si>
  <si>
    <t>98m</t>
  </si>
  <si>
    <t>Party Girl</t>
  </si>
  <si>
    <r>
      <rPr>
        <color rgb="FF000000"/>
      </rPr>
      <t xml:space="preserve">Daisy </t>
    </r>
    <r>
      <rPr>
        <color rgb="FF000000"/>
      </rPr>
      <t>v</t>
    </r>
    <r>
      <rPr>
        <color rgb="FF000000"/>
      </rPr>
      <t>on Scherler Mayer</t>
    </r>
  </si>
  <si>
    <r>
      <rPr>
        <rFont val="Arial"/>
        <color rgb="FF000000"/>
        <sz val="10.0"/>
      </rPr>
      <t xml:space="preserve">_Party Girl_ is a celebration of downtown Manhattan’s club scene in the mid-90s and just so happens to be the first major film to premiere online. Starring Parker Posey, the film stands as a shining example of pre-9/11 utopia, “just as fresh today as when it debuted on the </t>
    </r>
    <r>
      <rPr>
        <rFont val="Arial"/>
        <color rgb="FF000000"/>
        <sz val="10.0"/>
      </rPr>
      <t>WWW</t>
    </r>
    <r>
      <rPr>
        <rFont val="Arial"/>
        <color rgb="FF000000"/>
        <sz val="10.0"/>
      </rPr>
      <t xml:space="preserve">,” </t>
    </r>
    <r>
      <rPr>
        <rFont val="Arial"/>
        <color rgb="FF000000"/>
        <sz val="10.0"/>
      </rPr>
      <t>(The secret history of Party Girl, Dazed)</t>
    </r>
    <r>
      <rPr>
        <rFont val="Arial"/>
        <color rgb="FF000000"/>
        <sz val="10.0"/>
      </rPr>
      <t xml:space="preserve">. At its Seattle premiere in 1995, Posey herself pressed play, streaming the film </t>
    </r>
    <r>
      <rPr>
        <rFont val="Arial"/>
        <color rgb="FF000000"/>
        <sz val="10.0"/>
      </rPr>
      <t>online</t>
    </r>
    <r>
      <rPr>
        <rFont val="Arial"/>
        <color rgb="FF000000"/>
        <sz val="10.0"/>
      </rPr>
      <t xml:space="preserve"> to audiences around the world.
</t>
    </r>
  </si>
  <si>
    <t>Only God Forgives</t>
  </si>
  <si>
    <r>
      <rPr>
        <color rgb="FF000000"/>
      </rPr>
      <t>Nicolas</t>
    </r>
    <r>
      <rPr>
        <color rgb="FF000000"/>
      </rPr>
      <t xml:space="preserve"> Winding Refn</t>
    </r>
  </si>
  <si>
    <t>Drenched in rain and neon light, _Only God Forgives_ is a whirlwind of beautifully shot depravity and mother-son dialogue unlike any other. The film follows Julian (Ryan Gosling), who, by order of his mother, must dive into the streets of Bangkok to avenge his brother's death. Described by Gosling as the strangest script he's ever read and featuring him at peak solemn hero with a cool 17 lines, _Only God Forgives_ is an extravagant and daring watch.</t>
  </si>
  <si>
    <t>All Monsters Attack</t>
  </si>
  <si>
    <t>Ishirō Honda</t>
  </si>
  <si>
    <t xml:space="preserve">_All Monsters Attack_ follows Ichiro Miki, a lonely young boy, who escapes his solitude and cruel peers through his dreams of the fantastical Monster Island. Here, he meets Minilla, the son of Godzilla, also mistreated by Gabara—a monster that shares the name of Ichiro’s bully. Notable for its speaking monsters and use of recycled stock footage, _All Monsters Attack_ is also among Ishirō Honda’s favorite films. </t>
  </si>
  <si>
    <t>70m</t>
  </si>
  <si>
    <t xml:space="preserve">Has to be 1:00 or 2:00 for NEw Old Play at 4pm. </t>
  </si>
  <si>
    <t>A New Old Play</t>
  </si>
  <si>
    <t>Qiu Jiongjiong</t>
  </si>
  <si>
    <t xml:space="preserve">A daring epic that blends personal and national history, experimental theater and cinema. Qiu Fu, a Sichuan opera "clown," dies and is led to the underworld, revisiting 50 years worth of memories as he goes. Followed by a Q&amp;A with director Qiu Jiongjiong. </t>
  </si>
  <si>
    <t>179m</t>
  </si>
  <si>
    <t>Co-sponsored by: Center for East Asian Studies at the University of Chicago with support from a Title VI National Resource Center Grant from the U.S. Department of Education, Franke Institute for the Humanities, Department of Cinema and Media Studies (CMS), Department of East Asian Languages and Civilizations (EALC),
Film Studies Center (FSC)</t>
  </si>
  <si>
    <t>Repo! The Genetic Opera</t>
  </si>
  <si>
    <t>Darren Lynn Bousman</t>
  </si>
  <si>
    <t>The year is 2056, and the human population has been devastated by a plague of organ failure. The solution? Rent your organs from the surely-benevolent megacorp GeneCo! The problem? Miss a payment, and you'll be hunted down by Repo Men, who will stop at nothing to get the organs back. _Repo!_ is a Gothic rock opera featuring, among others, Sarah Brightman and Paris Hilton; a _Rocky Horror_ for a new age.</t>
  </si>
  <si>
    <t>Hell Bent for Leather</t>
  </si>
  <si>
    <t>Returning to Universal after a brief turn toward independent filmmaking, Sherman directs war-hero-turned-actor Audie Murphy as a horse trader who becomes confused for a notorious outlaw. Murphy is one of the most interesting actors in post-war Western pictures, and this rarely seen tale of mob mentality and injustice showcases the actor’s distinctiveness as well as Sherman’s no-frills artistry.</t>
  </si>
  <si>
    <t>82m</t>
  </si>
  <si>
    <t>Executive Order // Soul in the Eye</t>
  </si>
  <si>
    <t>Lázaro Ramos // Zózimo Bulbul</t>
  </si>
  <si>
    <t>2020 // 1973</t>
  </si>
  <si>
    <r>
      <rPr>
        <rFont val="Arial, sans-serif"/>
        <color rgb="FF000000"/>
        <sz val="10.0"/>
      </rPr>
      <t xml:space="preserve">Set in a near-future Brazil, this dystopian drama is a must-see! </t>
    </r>
    <r>
      <rPr>
        <rFont val="Arial, sans-serif"/>
        <color rgb="FF000000"/>
        <sz val="10.0"/>
      </rPr>
      <t>_</t>
    </r>
    <r>
      <rPr>
        <rFont val="Arial, sans-serif"/>
        <color rgb="FF000000"/>
        <sz val="10.0"/>
      </rPr>
      <t>Executive Order</t>
    </r>
    <r>
      <rPr>
        <rFont val="Arial, sans-serif"/>
        <color rgb="FF000000"/>
        <sz val="10.0"/>
      </rPr>
      <t>_</t>
    </r>
    <r>
      <rPr>
        <rFont val="Arial, sans-serif"/>
        <color rgb="FF000000"/>
        <sz val="10.0"/>
      </rPr>
      <t xml:space="preserve"> follows couple Antônio (played by _Harry Potter’s_ Alfred Enoch) and Capitu (telenovela superstar Taís Araújo) as they deal with the consequences of the latest government policy targeting all Afro-Brazilians. Preceded by Zózimo Bulbul’s avant-garde short </t>
    </r>
    <r>
      <rPr>
        <rFont val="Arial, sans-serif"/>
        <color rgb="FF000000"/>
        <sz val="10.0"/>
      </rPr>
      <t>_</t>
    </r>
    <r>
      <rPr>
        <rFont val="Arial, sans-serif"/>
        <color rgb="FF000000"/>
        <sz val="10.0"/>
      </rPr>
      <t>Soul in the Eye</t>
    </r>
    <r>
      <rPr>
        <rFont val="Arial, sans-serif"/>
        <color rgb="FF000000"/>
        <sz val="10.0"/>
      </rPr>
      <t>_</t>
    </r>
    <r>
      <rPr>
        <rFont val="Arial, sans-serif"/>
        <color rgb="FF000000"/>
        <sz val="10.0"/>
      </rPr>
      <t>, the very first work of Black Brazilian Cinema.</t>
    </r>
  </si>
  <si>
    <t>102m // 11m</t>
  </si>
  <si>
    <t>Digital // Digital</t>
  </si>
  <si>
    <t>My Best Fiend</t>
  </si>
  <si>
    <r>
      <rPr>
        <rFont val="Arial"/>
        <color rgb="FF000000"/>
      </rPr>
      <t xml:space="preserve">The actor </t>
    </r>
    <r>
      <rPr>
        <rFont val="Arial"/>
        <color rgb="FF000000"/>
      </rPr>
      <t xml:space="preserve">Klaus Kinski was a psychopath, an abusive father, and a general scourge to any film set. He was also capable of some of the most powerful performances ever put on screen. _My Best Fiend_ is Werner Herzog's documentary about his work with Kinski. By revisiting filming locations, interviewing actors, and reminiscing on moments of rage, Herzog unrolls a narrative that says just as much about Kinski's violent and dominating side as it does his </t>
    </r>
    <r>
      <rPr>
        <rFont val="Arial"/>
        <color rgb="FF000000"/>
      </rPr>
      <t>own.</t>
    </r>
  </si>
  <si>
    <t>Oppenheimer</t>
  </si>
  <si>
    <t>Now I am become Doc, the watcher of movies... Nolan's latest visual epic dives into the world of J. Robert Oppenheimer, from the enthralling inception of the Trinity Project to the morally tumultuous aftermath of his work. Cillian Murphy's tour-de-force performance accompanied by a stacked cast and grand score by Ludwig Göransson (along with some rather delightful moments with Albert Einstein!) make _Oppenheimer_ a heartwrenching thriller.</t>
  </si>
  <si>
    <t>180m</t>
  </si>
  <si>
    <t>should end with “In collaboration with Society of Physics Students.”</t>
  </si>
  <si>
    <t>The Piano Teacher</t>
  </si>
  <si>
    <t>Michael Haneke</t>
  </si>
  <si>
    <r>
      <rPr>
        <rFont val="Arial"/>
        <color rgb="FF000000"/>
        <sz val="10.0"/>
      </rPr>
      <t>Nothing like wrapping up a quarter with some Haneke! In this fan-favorite, piano teacher Erika (Isabelle Huppert) lives with her domineering, abusively controlling mother. When</t>
    </r>
    <r>
      <rPr>
        <rFont val="Arial"/>
        <color rgb="FF000000"/>
        <sz val="10.0"/>
      </rPr>
      <t xml:space="preserve"> </t>
    </r>
    <r>
      <rPr>
        <rFont val="Arial"/>
        <color rgb="FF000000"/>
        <sz val="10.0"/>
      </rPr>
      <t>Erika meets aspiring piano student Walter (Benoît Magimel), her sexual repression and his cruelty</t>
    </r>
    <r>
      <rPr>
        <rFont val="Arial"/>
        <color rgb="FF000000"/>
        <sz val="10.0"/>
      </rPr>
      <t xml:space="preserve"> </t>
    </r>
    <r>
      <rPr>
        <rFont val="Arial"/>
        <color rgb="FF000000"/>
        <sz val="10.0"/>
      </rPr>
      <t>drive their relationship into sadomasochism. The winner of the 2001 Cannes' Grand Prix, Best Actress, and Best Actor, _The Piano Teacher_ is an explosive watch.</t>
    </r>
  </si>
  <si>
    <t>The Parent Trap</t>
  </si>
  <si>
    <t>Nancy Meyers</t>
  </si>
  <si>
    <t>It’s the end of winter quarter and we’re all tired. We at Doc get that, which is why we are showing _The Parent Trap_. It’s fun, it’s sweet, and it stars Lindsay Lohan––what more do you need?</t>
  </si>
  <si>
    <t>128m</t>
  </si>
  <si>
    <t>Thursday 2 series (TBD! Sunday 1 4pm or Friday 2 9:30pm...)</t>
  </si>
  <si>
    <t>The Valley of Gwangi</t>
  </si>
  <si>
    <t>Jim O'Connolly</t>
  </si>
  <si>
    <t xml:space="preserve">You’ve heard of _Cowboys and Aliens_… now get ready for cowboys battling dinosaurs! Centered on the mysterious Forbidden Valley where prehistoric creatures roam free, the ferocious allosaurus known as Gwangi is captured and displayed in a rodeo. Naturally, catastrophic mayhem ensues. Originally thought up by Willis O’Brien, Ray Harryhausen continued the project, creating its stop-motion effects. </t>
  </si>
  <si>
    <t>American Fiction</t>
  </si>
  <si>
    <t>Cord Jefferson</t>
  </si>
  <si>
    <t xml:space="preserve">_American Fiction_ follows author Thelonious “Monk” Ellison (Jeffrey Wright), who writes an outrageous book as a frustrated response to the publishing industry’s perpetuation of stereotypes. But when the novel proves successful, Ellison must confront what that means for him and his career. Both a scathing satire and compelling family drama, Cord Jefferson’s directorial debut has received wide acclaim, including winning the TIFF’s People’s Choice Award. </t>
  </si>
  <si>
    <t>117m</t>
  </si>
  <si>
    <t>The Lure</t>
  </si>
  <si>
    <t>Agnieszka Smoczynska</t>
  </si>
  <si>
    <t>Sirens Silver and Golden spend their nights luring hapless young men to their doom. When they become employed as nightclub singers, Silver falls in love with handsome young musician Mietek. Golden, the more murderous of the two, discovers that if he does not marry Silver, she will turn into sea foam. An '80s style goth-disco musical horror retelling of Hans Christian Andersen’s Little Mermaid, _The Lure_ masterfully bends genres like no other.</t>
  </si>
  <si>
    <t>series title</t>
  </si>
  <si>
    <t>words</t>
  </si>
  <si>
    <t>programmer</t>
  </si>
  <si>
    <t>editor2</t>
  </si>
  <si>
    <t>essay</t>
  </si>
  <si>
    <t>notes</t>
  </si>
  <si>
    <t>Example 1: Cameron's Epic Series</t>
  </si>
  <si>
    <t>Lindsey</t>
  </si>
  <si>
    <t>This is an insanely short series essay because I'm doing it as an example. I'm going to emphasize how _epic_ this series is by italicizing 'epic' in the previous clause. But wait -- I didn't actually italicize it here in this cell, I put underscores on either side! That's a neat trick to show the word or phrase enclosed by the underscores is italicized without messing with the font. It makes the web and design chair's lives much easier to see those markings and change the enclosed word or phrase to italics instead of memorizing the location of every italicized word or phrase whenever they do ctrl+shift+v.</t>
  </si>
  <si>
    <t>Co-sponsored by Lindsey Qian.</t>
  </si>
  <si>
    <t>A Brief Intro to George Sherman</t>
  </si>
  <si>
    <t>Hunter Koch</t>
  </si>
  <si>
    <t>George Sherman is a name few may readily recall. With over one hundred directorial credits in a four decade career, Sherman represents a prolific anonymity so characteristic of film production in classical Hollywood. His legacy does little to rectify this: these films are rarely screened, and even more rarely promoted with the director’s name. Yet this series does not offer an auteurist resuscitation of a lost master. Rather, these eight films treat George Sherman as a guide through lower-budget Hollywood filmmaking in the 40s and 50s. While perhaps not “true” B-pictures—we might classify some of them as “Lazy As” or programmers—they index a production context where Hollywood excelled. Sherman’s films are short, cheap, efficient. They are also garish, tacky, and exploitative. They are true representatives of run-of-the-mill filmmaking during a period prone to hagiography. After all, film history is more than so-called “masterpieces.” This series offers an alternative set of values for repertory filmgoing. Accepting that we won’t find a lost classic opens one up to an appreciation of historical context and a greater understanding of what kinds of films were regularly made and seen. Hundreds of noirs, adventure pictures, and westerns are all but forgotten by most, yet they make up the bulk of the Hollywood corpus. In them, an idiosyncratic beauty appears in flashes on the screen; rote genre pictures give way to moments of surprising depth and eccentricity. Consider this a brief foray into a deeper consideration of Hollywood through the work of a consummate craftsman.</t>
  </si>
  <si>
    <t>Antropofagia: Reinventing Class and Race in Brazilian Cinema</t>
  </si>
  <si>
    <t>Gabriel Correa</t>
  </si>
  <si>
    <r>
      <rPr>
        <rFont val="Arial, sans-serif"/>
        <color rgb="FF000000"/>
        <sz val="10.0"/>
      </rPr>
      <t xml:space="preserve">Embracing the writings of Brazilian Modernism pioneer Oswald de Andrade, the Antropofagia </t>
    </r>
    <r>
      <rPr>
        <rFont val="Arial, sans-serif"/>
        <color rgb="FF000000"/>
        <sz val="10.0"/>
      </rPr>
      <t>("Cannibalism")</t>
    </r>
    <r>
      <rPr>
        <rFont val="Arial, sans-serif"/>
        <color rgb="FF000000"/>
        <sz val="10.0"/>
      </rPr>
      <t xml:space="preserve"> movement of the 1920s </t>
    </r>
    <r>
      <rPr>
        <rFont val="Arial, sans-serif"/>
        <strike/>
        <color rgb="FF000000"/>
        <sz val="10.0"/>
      </rPr>
      <t>—</t>
    </r>
    <r>
      <rPr>
        <rFont val="Arial, sans-serif"/>
        <color rgb="FF000000"/>
        <sz val="10.0"/>
      </rPr>
      <t xml:space="preserve"> sought to devour and assimilate external cultures and influences to forge a uniquely Brazilian expression in the arts </t>
    </r>
    <r>
      <rPr>
        <rFont val="Arial, sans-serif"/>
        <color rgb="FF000000"/>
        <sz val="10.0"/>
      </rPr>
      <t xml:space="preserve">within </t>
    </r>
    <r>
      <rPr>
        <rFont val="Arial, sans-serif"/>
        <color rgb="FF000000"/>
        <sz val="10.0"/>
      </rPr>
      <t xml:space="preserve">a post-colonial setting. With this series, I wanted to highlight classics and hidden gems of Brazilian cinema that put a certified Brazilian spin on beloved film genres while conveying the changing notions of class and race in the country </t>
    </r>
    <r>
      <rPr>
        <rFont val="Arial, sans-serif"/>
        <color rgb="FF000000"/>
        <sz val="10.0"/>
      </rPr>
      <t>over</t>
    </r>
    <r>
      <rPr>
        <rFont val="Arial, sans-serif"/>
        <color rgb="FF000000"/>
        <sz val="10.0"/>
      </rPr>
      <t xml:space="preserve"> a span of more than 6 decades.
From the raw portrayal of life in the favelas of Rio de Janeiro in the acclaimed </t>
    </r>
    <r>
      <rPr>
        <rFont val="Arial, sans-serif"/>
        <color rgb="FF000000"/>
        <sz val="10.0"/>
      </rPr>
      <t>_</t>
    </r>
    <r>
      <rPr>
        <rFont val="Arial, sans-serif"/>
        <color rgb="FF000000"/>
        <sz val="10.0"/>
      </rPr>
      <t>City of God</t>
    </r>
    <r>
      <rPr>
        <rFont val="Arial, sans-serif"/>
        <color rgb="FF000000"/>
        <sz val="10.0"/>
      </rPr>
      <t>_</t>
    </r>
    <r>
      <rPr>
        <rFont val="Arial, sans-serif"/>
        <color rgb="FF000000"/>
        <sz val="10.0"/>
      </rPr>
      <t xml:space="preserve"> to the genre-bending Western </t>
    </r>
    <r>
      <rPr>
        <rFont val="Arial, sans-serif"/>
        <color rgb="FF000000"/>
        <sz val="10.0"/>
      </rPr>
      <t>_</t>
    </r>
    <r>
      <rPr>
        <rFont val="Arial, sans-serif"/>
        <color rgb="FF000000"/>
        <sz val="10.0"/>
      </rPr>
      <t>The Red Light Bandit</t>
    </r>
    <r>
      <rPr>
        <rFont val="Arial, sans-serif"/>
        <color rgb="FF000000"/>
        <sz val="10.0"/>
      </rPr>
      <t>_</t>
    </r>
    <r>
      <rPr>
        <rFont val="Arial, sans-serif"/>
        <color rgb="FF000000"/>
        <sz val="10.0"/>
      </rPr>
      <t>, each of these films holds up a mirror to Brazilian society with its rich, multifaceted, and sometimes contradictory history (especially as shown by the irreverent and satirical tale of the</t>
    </r>
    <r>
      <rPr>
        <rFont val="Arial, sans-serif"/>
        <color rgb="FF000000"/>
        <sz val="10.0"/>
      </rPr>
      <t xml:space="preserve"> titular</t>
    </r>
    <r>
      <rPr>
        <rFont val="Arial, sans-serif"/>
        <color rgb="FF000000"/>
        <sz val="10.0"/>
      </rPr>
      <t xml:space="preserve"> anti-hero </t>
    </r>
    <r>
      <rPr>
        <rFont val="Arial, sans-serif"/>
        <color rgb="FF000000"/>
        <sz val="10.0"/>
      </rPr>
      <t>in _</t>
    </r>
    <r>
      <rPr>
        <rFont val="Arial, sans-serif"/>
        <color rgb="FF000000"/>
        <sz val="10.0"/>
      </rPr>
      <t>Macunaíma</t>
    </r>
    <r>
      <rPr>
        <rFont val="Arial, sans-serif"/>
        <color rgb="FF000000"/>
        <sz val="10.0"/>
      </rPr>
      <t>_</t>
    </r>
    <r>
      <rPr>
        <rFont val="Arial, sans-serif"/>
        <color rgb="FF000000"/>
        <sz val="10.0"/>
      </rPr>
      <t xml:space="preserve">). Antropofagia cannot only look into the past though, and more recent films such as the imaginative </t>
    </r>
    <r>
      <rPr>
        <rFont val="Arial, sans-serif"/>
        <color rgb="FF000000"/>
        <sz val="10.0"/>
      </rPr>
      <t>_</t>
    </r>
    <r>
      <rPr>
        <rFont val="Arial, sans-serif"/>
        <color rgb="FF000000"/>
        <sz val="10.0"/>
      </rPr>
      <t>Bacurau</t>
    </r>
    <r>
      <rPr>
        <rFont val="Arial, sans-serif"/>
        <color rgb="FF000000"/>
        <sz val="10.0"/>
      </rPr>
      <t>_</t>
    </r>
    <r>
      <rPr>
        <rFont val="Arial, sans-serif"/>
        <color rgb="FF000000"/>
        <sz val="10.0"/>
      </rPr>
      <t xml:space="preserve"> and </t>
    </r>
    <r>
      <rPr>
        <rFont val="Arial, sans-serif"/>
        <color rgb="FF000000"/>
        <sz val="10.0"/>
      </rPr>
      <t>_</t>
    </r>
    <r>
      <rPr>
        <rFont val="Arial, sans-serif"/>
        <color rgb="FF000000"/>
        <sz val="10.0"/>
      </rPr>
      <t>Executive Order</t>
    </r>
    <r>
      <rPr>
        <rFont val="Arial, sans-serif"/>
        <color rgb="FF000000"/>
        <sz val="10.0"/>
      </rPr>
      <t>_</t>
    </r>
    <r>
      <rPr>
        <rFont val="Arial, sans-serif"/>
        <color rgb="FF000000"/>
        <sz val="10.0"/>
      </rPr>
      <t xml:space="preserve"> cast a critical eye on a near-future Brazil still grappling with its difficult history. </t>
    </r>
    <r>
      <rPr>
        <rFont val="Arial, sans-serif"/>
        <color rgb="FF000000"/>
        <sz val="10.0"/>
      </rPr>
      <t>E</t>
    </r>
    <r>
      <rPr>
        <rFont val="Arial, sans-serif"/>
        <color rgb="FF000000"/>
        <sz val="10.0"/>
      </rPr>
      <t xml:space="preserve">ven if you are unfamiliar with the race and class politics presented in these films, you will still find universal themes and relatable characters you will want to root for. </t>
    </r>
  </si>
  <si>
    <t>Conquistador of the Useless: The Films of Werner Herzog</t>
  </si>
  <si>
    <r>
      <rPr>
        <rFont val="Arial"/>
        <color rgb="FF000000"/>
      </rPr>
      <t xml:space="preserve">“You’re all wrong!” While Werner Herzog meant these words for </t>
    </r>
    <r>
      <rPr>
        <rFont val="Arial"/>
        <color rgb="FF000000"/>
      </rPr>
      <t xml:space="preserve">the </t>
    </r>
    <r>
      <rPr>
        <rFont val="Arial"/>
        <color rgb="FF000000"/>
      </rPr>
      <t xml:space="preserve">Berlinale critics panning _Lessons of Darkness_ </t>
    </r>
    <r>
      <rPr>
        <rFont val="Arial"/>
        <color rgb="FF000000"/>
      </rPr>
      <t>(</t>
    </r>
    <r>
      <rPr>
        <rFont val="Arial"/>
        <color rgb="FF000000"/>
      </rPr>
      <t>his haunting documentary about the aftermath of the Gulf War</t>
    </r>
    <r>
      <rPr>
        <rFont val="Arial"/>
        <color rgb="FF000000"/>
      </rPr>
      <t xml:space="preserve">), </t>
    </r>
    <r>
      <rPr>
        <rFont val="Arial"/>
        <color rgb="FF000000"/>
      </rPr>
      <t xml:space="preserve">the same could be said to anyone trying to explain the infamous director. A man that prefers novels to films and _wuxia_ to Godard, Herzog remains one of the most unique and strange people to touch a movie camera. At its core, his filmography is concerned with the philosophical implications of human civilization reacting against, yet still belonging to, a violent, entropic, and uncaring universe. How does this characterize our relationships with friends, strangers, fellow members of the animal kingdom, and the natural world that surrounds us? While not providing a definitive answer, Herzog excels at telling compelling stories that attack this issue at its heart. The fact that his films are aesthetically gorgeous, deeply emotive, and often as bizarre as they are funny are bonuses that aid the importance of his project.
This series attempts to analyze Herzog's thesis about human nature by covering both types </t>
    </r>
    <r>
      <rPr>
        <rFont val="Arial"/>
        <color rgb="FF000000"/>
      </rPr>
      <t xml:space="preserve">of </t>
    </r>
    <r>
      <rPr>
        <rFont val="Arial"/>
        <color rgb="FF000000"/>
      </rPr>
      <t xml:space="preserve">Herzog’s films: fictional narratives and documentary work. _Kaspar Hauser_ is pitted against _Grizzly Man_, Klaus Kinski in _Aguirre_ against </t>
    </r>
    <r>
      <rPr>
        <rFont val="Arial"/>
        <color rgb="FF000000"/>
      </rPr>
      <t>Klaus Kinski in</t>
    </r>
    <r>
      <rPr>
        <rFont val="Arial"/>
        <color rgb="FF000000"/>
      </rPr>
      <t xml:space="preserve">_My Best Fiend_. You'll laugh at the strange movements of hypnotized actors in _Heart of Glass_, be moved by the tragicomic _Stroszek_ </t>
    </r>
    <r>
      <rPr>
        <rFont val="Arial"/>
        <color rgb="FF000000"/>
      </rPr>
      <t xml:space="preserve">present </t>
    </r>
    <r>
      <rPr>
        <rFont val="Arial"/>
        <color rgb="FF000000"/>
      </rPr>
      <t>in all of us, and feel awed by Herzog's stunning shots of wilderness from Alaska to Peru. There’ll be something for everyone, but it’ll still be a strange, strange journey… and Fitzcarraldo’s steering the boat.</t>
    </r>
  </si>
  <si>
    <t>Co-sponsored by the Department of Germanic Studies</t>
  </si>
  <si>
    <t>Mirroring</t>
  </si>
  <si>
    <r>
      <rPr>
        <rFont val="Arial, sans-serif"/>
        <color rgb="FF000000"/>
        <sz val="10.0"/>
      </rPr>
      <t>To mirror is to be mirrored. Which is to say, a reflection is both the world changing to imitate, and a perception-image of oneself which is being enacted upon your mind. This process of mirroring</t>
    </r>
    <r>
      <rPr>
        <rFont val="Arial, sans-serif"/>
        <color rgb="FF000000"/>
        <sz val="10.0"/>
      </rPr>
      <t>,</t>
    </r>
    <r>
      <rPr>
        <rFont val="Arial, sans-serif"/>
        <color rgb="FF000000"/>
        <sz val="10.0"/>
      </rPr>
      <t xml:space="preserve"> </t>
    </r>
    <r>
      <rPr>
        <rFont val="Arial, sans-serif"/>
        <color rgb="FF000000"/>
        <sz val="10.0"/>
      </rPr>
      <t xml:space="preserve">doppelgängers </t>
    </r>
    <r>
      <rPr>
        <rFont val="Arial, sans-serif"/>
        <color rgb="FF000000"/>
        <sz val="10.0"/>
      </rPr>
      <t xml:space="preserve">and doubles is not simply an aesthetic choice made by these filmmakers, but rather a thematic cohesion, a statement towards something… else? But to what? Although these reflected beings may hold commonalities, they don’t appear to be doing the same thing. The twin traumas of _Mysterious Skin_ are nothing like the literal twins of _The Parent Trap_. The alien doubles of _Solaris_ could not be further from the invading imposters of _Invasion of the Body Snatchers_. At the same time, there is a gesture in each of these works to a collision or confrontation which occurs when the mirror meets the mirrored. A collapse into </t>
    </r>
    <r>
      <rPr>
        <rFont val="Arial, sans-serif"/>
        <color rgb="FF000000"/>
        <sz val="10.0"/>
      </rPr>
      <t>becoming</t>
    </r>
    <r>
      <rPr>
        <rFont val="Arial, sans-serif"/>
        <color rgb="FF000000"/>
        <sz val="10.0"/>
      </rPr>
      <t xml:space="preserve"> something new.</t>
    </r>
    <r>
      <rPr>
        <rFont val="Arial, sans-serif"/>
        <color rgb="FF000000"/>
        <sz val="10.0"/>
      </rPr>
      <t xml:space="preserve"> </t>
    </r>
    <r>
      <rPr>
        <rFont val="Arial, sans-serif"/>
        <color rgb="FF000000"/>
        <sz val="10.0"/>
      </rPr>
      <t xml:space="preserve">Each of these films are well worth watching on their own but by placing them together </t>
    </r>
    <r>
      <rPr>
        <rFont val="Arial, sans-serif"/>
        <color rgb="FF000000"/>
        <sz val="10.0"/>
      </rPr>
      <t>in a weekly series</t>
    </r>
    <r>
      <rPr>
        <rFont val="Arial, sans-serif"/>
        <color rgb="FF000000"/>
        <sz val="10.0"/>
      </rPr>
      <t>, they become a corpus of something else. A flair of the mirrored and a look into the other side…</t>
    </r>
  </si>
  <si>
    <t>Computer Vision: Experiments in Digital Cinema</t>
  </si>
  <si>
    <t>Bret Hart</t>
  </si>
  <si>
    <t>The adoption of computational and digital technologies in the 90s and 2000s radically changed every aspect of filmmaking. This shift was just as significant as the introduction of sound or color, but the films made in this period have received far less historical attention. Instead, most of them have been reduced to the status of cinematic artifacts, lost in the stream of progress.
Rather than dismiss them as mere firsts or oddities, we can instead view these works as experiments that offer points of departure from contemporary practices, made before the use of digital tools became routinized, domesticated and efficient. With close watching, this series invites us to think about how conditions of production and histories of technology are profoundly intertwined with aesthetics. These films offer kernels of an alternate history of digital cinema that is untamed, inspired, and experimental… without a clean or linear adherence to the pursuit of graphical fidelity, realism or perfect computer vision.
COMPUTER VISION brings together an underseen set of films that enthusiastically document one of the major transition periods in film history. Here, filmmakers indulge in digital excess, brandishing new tools as formal expressions of the techno-optimism of the new millennium. In them, we can identify techno-aesthetic roads not taken as well as the origins of debates around VFX, labor, AI and image/sound quality that still echo today. Years after their release, we can begin to understand these films as avant-garde experiments rather than unrefined first steps into an uncharted technological frontier.</t>
  </si>
  <si>
    <t>Mommy Issues: Freudian Relationships in Film</t>
  </si>
  <si>
    <t>Steph Chung</t>
  </si>
  <si>
    <r>
      <rPr>
        <rFont val="Arial"/>
        <color rgb="FF000000"/>
        <sz val="10.0"/>
      </rPr>
      <t xml:space="preserve">Freudian psychoanalytic theory is both ridiculed for its perplexing assumptions and respectfully applied to many kinds of art. Regardless of the psychological validity, film loves Freud. I was inspired to make this series by my favorite film, </t>
    </r>
    <r>
      <rPr>
        <rFont val="Arial"/>
        <color rgb="FF000000"/>
        <sz val="10.0"/>
      </rPr>
      <t>_</t>
    </r>
    <r>
      <rPr>
        <rFont val="Arial"/>
        <color rgb="FF000000"/>
        <sz val="10.0"/>
      </rPr>
      <t>Phantom Thread</t>
    </r>
    <r>
      <rPr>
        <rFont val="Arial"/>
        <color rgb="FF000000"/>
        <sz val="10.0"/>
      </rPr>
      <t>_</t>
    </r>
    <r>
      <rPr>
        <rFont val="Arial"/>
        <color rgb="FF000000"/>
        <sz val="10.0"/>
      </rPr>
      <t xml:space="preserve">. The romance in the film is an odd one to root for: the dynamic between Reynolds and Alma oscillates between infatuation and bitter defensiveness, until what melts through Reynolds’ cold shell is Alma’s nearly maternal tenderness. These Oedipal undertones in romantic relationships are off-putting and taboo, but films love to tease apart the complicated mess of emotions in these dynamics. Perhaps the openness required to love mirrors the childlike vulnerability one shows to their own mother? 
This selection of films seeks to cover a broad range of Freudian representations in film: classic examples such as </t>
    </r>
    <r>
      <rPr>
        <rFont val="Arial"/>
        <color rgb="FF000000"/>
        <sz val="10.0"/>
      </rPr>
      <t>_</t>
    </r>
    <r>
      <rPr>
        <rFont val="Arial"/>
        <color rgb="FF000000"/>
        <sz val="10.0"/>
      </rPr>
      <t>Oedipus Rex</t>
    </r>
    <r>
      <rPr>
        <rFont val="Arial"/>
        <color rgb="FF000000"/>
        <sz val="10.0"/>
      </rPr>
      <t>_</t>
    </r>
    <r>
      <rPr>
        <rFont val="Arial"/>
        <color rgb="FF000000"/>
        <sz val="10.0"/>
      </rPr>
      <t xml:space="preserve"> lay down foundational themes, while films like </t>
    </r>
    <r>
      <rPr>
        <rFont val="Arial"/>
        <color rgb="FF000000"/>
        <sz val="10.0"/>
      </rPr>
      <t>_</t>
    </r>
    <r>
      <rPr>
        <rFont val="Arial"/>
        <color rgb="FF000000"/>
        <sz val="10.0"/>
      </rPr>
      <t>Phantom Thread</t>
    </r>
    <r>
      <rPr>
        <rFont val="Arial"/>
        <color rgb="FF000000"/>
        <sz val="10.0"/>
      </rPr>
      <t>_</t>
    </r>
    <r>
      <rPr>
        <rFont val="Arial"/>
        <color rgb="FF000000"/>
        <sz val="10.0"/>
      </rPr>
      <t xml:space="preserve">, </t>
    </r>
    <r>
      <rPr>
        <rFont val="Arial"/>
        <color rgb="FF000000"/>
        <sz val="10.0"/>
      </rPr>
      <t>_</t>
    </r>
    <r>
      <rPr>
        <rFont val="Arial"/>
        <color rgb="FF000000"/>
        <sz val="10.0"/>
      </rPr>
      <t>Mommy</t>
    </r>
    <r>
      <rPr>
        <rFont val="Arial"/>
        <color rgb="FF000000"/>
        <sz val="10.0"/>
      </rPr>
      <t>_</t>
    </r>
    <r>
      <rPr>
        <rFont val="Arial"/>
        <color rgb="FF000000"/>
        <sz val="10.0"/>
      </rPr>
      <t xml:space="preserve">, </t>
    </r>
    <r>
      <rPr>
        <rFont val="Arial"/>
        <color rgb="FF000000"/>
        <sz val="10.0"/>
      </rPr>
      <t>_</t>
    </r>
    <r>
      <rPr>
        <rFont val="Arial"/>
        <color rgb="FF000000"/>
        <sz val="10.0"/>
      </rPr>
      <t>Only God Forgives</t>
    </r>
    <r>
      <rPr>
        <rFont val="Arial"/>
        <color rgb="FF000000"/>
        <sz val="10.0"/>
      </rPr>
      <t>_</t>
    </r>
    <r>
      <rPr>
        <rFont val="Arial"/>
        <color rgb="FF000000"/>
        <sz val="10.0"/>
      </rPr>
      <t xml:space="preserve">, and </t>
    </r>
    <r>
      <rPr>
        <rFont val="Arial"/>
        <color rgb="FF000000"/>
        <sz val="10.0"/>
      </rPr>
      <t>_T</t>
    </r>
    <r>
      <rPr>
        <rFont val="Arial"/>
        <color rgb="FF000000"/>
        <sz val="10.0"/>
      </rPr>
      <t>he Piano Teacher</t>
    </r>
    <r>
      <rPr>
        <rFont val="Arial"/>
        <color rgb="FF000000"/>
        <sz val="10.0"/>
      </rPr>
      <t>_</t>
    </r>
    <r>
      <rPr>
        <rFont val="Arial"/>
        <color rgb="FF000000"/>
        <sz val="10.0"/>
      </rPr>
      <t xml:space="preserve"> present modern reconfigurations of </t>
    </r>
    <r>
      <rPr>
        <rFont val="Arial"/>
        <color rgb="FF000000"/>
        <sz val="10.0"/>
      </rPr>
      <t xml:space="preserve">the </t>
    </r>
    <r>
      <rPr>
        <rFont val="Arial"/>
        <color rgb="FF000000"/>
        <sz val="10.0"/>
      </rPr>
      <t xml:space="preserve">Oedipal dynamic. With </t>
    </r>
    <r>
      <rPr>
        <rFont val="Arial"/>
        <color rgb="FF000000"/>
        <sz val="10.0"/>
      </rPr>
      <t>_</t>
    </r>
    <r>
      <rPr>
        <rFont val="Arial"/>
        <color rgb="FF000000"/>
        <sz val="10.0"/>
      </rPr>
      <t>The Manchurian Candidate</t>
    </r>
    <r>
      <rPr>
        <rFont val="Arial"/>
        <color rgb="FF000000"/>
        <sz val="10.0"/>
      </rPr>
      <t>_</t>
    </r>
    <r>
      <rPr>
        <rFont val="Arial"/>
        <color rgb="FF000000"/>
        <sz val="10.0"/>
      </rPr>
      <t xml:space="preserve"> and </t>
    </r>
    <r>
      <rPr>
        <rFont val="Arial"/>
        <color rgb="FF000000"/>
        <sz val="10.0"/>
      </rPr>
      <t>_</t>
    </r>
    <r>
      <rPr>
        <rFont val="Arial"/>
        <color rgb="FF000000"/>
        <sz val="10.0"/>
      </rPr>
      <t>Psycho</t>
    </r>
    <r>
      <rPr>
        <rFont val="Arial"/>
        <color rgb="FF000000"/>
        <sz val="10.0"/>
      </rPr>
      <t>_</t>
    </r>
    <r>
      <rPr>
        <rFont val="Arial"/>
        <color rgb="FF000000"/>
        <sz val="10.0"/>
      </rPr>
      <t xml:space="preserve">, we get new takes on mother-son relationships. Some films hold Oedipal themes at the core of their narratives, while films like </t>
    </r>
    <r>
      <rPr>
        <rFont val="Arial"/>
        <color rgb="FF000000"/>
        <sz val="10.0"/>
      </rPr>
      <t>_</t>
    </r>
    <r>
      <rPr>
        <rFont val="Arial"/>
        <color rgb="FF000000"/>
        <sz val="10.0"/>
      </rPr>
      <t>Back to the Future</t>
    </r>
    <r>
      <rPr>
        <rFont val="Arial"/>
        <color rgb="FF000000"/>
        <sz val="10.0"/>
      </rPr>
      <t>_</t>
    </r>
    <r>
      <rPr>
        <rFont val="Arial"/>
        <color rgb="FF000000"/>
        <sz val="10.0"/>
      </rPr>
      <t xml:space="preserve"> and </t>
    </r>
    <r>
      <rPr>
        <rFont val="Arial"/>
        <color rgb="FF000000"/>
        <sz val="10.0"/>
      </rPr>
      <t>_</t>
    </r>
    <r>
      <rPr>
        <rFont val="Arial"/>
        <color rgb="FF000000"/>
        <sz val="10.0"/>
      </rPr>
      <t>Incendies</t>
    </r>
    <r>
      <rPr>
        <rFont val="Arial"/>
        <color rgb="FF000000"/>
        <sz val="10.0"/>
      </rPr>
      <t>_</t>
    </r>
    <r>
      <rPr>
        <rFont val="Arial"/>
        <color rgb="FF000000"/>
        <sz val="10.0"/>
      </rPr>
      <t xml:space="preserve"> stumble across Freudianism. It’s hard to say where this series will take us. Perhaps through this scattered, eclectic constellation of films</t>
    </r>
    <r>
      <rPr>
        <rFont val="Arial"/>
        <color rgb="FF000000"/>
        <sz val="10.0"/>
      </rPr>
      <t xml:space="preserve"> </t>
    </r>
    <r>
      <rPr>
        <rFont val="Arial"/>
        <color rgb="FF000000"/>
        <sz val="10.0"/>
      </rPr>
      <t>we can understand what it is about Freudian relationships that film loves so much.</t>
    </r>
  </si>
  <si>
    <t>Revising the Musical</t>
  </si>
  <si>
    <t>Honor Torrance and Cyrus Westerlund</t>
  </si>
  <si>
    <r>
      <rPr>
        <rFont val="Arial"/>
        <color rgb="FF000000"/>
        <sz val="10.0"/>
      </rPr>
      <t>The era of Classical Hollywood featured a set of tried-and-true genres which would later be revised and transformed as tastes and sensibilities shifted with the changing times. The Westerns of the ’30s through the ’50s would become “Revisionist Westerns</t>
    </r>
    <r>
      <rPr>
        <rFont val="Arial"/>
        <color rgb="FF000000"/>
        <sz val="10.0"/>
      </rPr>
      <t>,</t>
    </r>
    <r>
      <rPr>
        <rFont val="Arial"/>
        <color rgb="FF000000"/>
        <sz val="10.0"/>
      </rPr>
      <t>” classic noir films would become “Revisionist Noirs” or “Neo-Noirs,” and so forth. Thinking of these genre shifts, we (Cyrus and Honor) couldn’t help but ask ourselves: what of the revisionist musical?? In the ’70s and ’80s, filmmakers began to undertake original movie musicals that redefined what the genre could be. The musical was no longer limited simply to Broadway-style whimsy: it could also be psychological, absurd, thrilling, personal, or strange. The genre became more eclectic than ever: some were genre bending (</t>
    </r>
    <r>
      <rPr>
        <rFont val="Arial"/>
        <color rgb="FF000000"/>
        <sz val="10.0"/>
      </rPr>
      <t>_</t>
    </r>
    <r>
      <rPr>
        <rFont val="Arial"/>
        <color rgb="FF000000"/>
        <sz val="10.0"/>
      </rPr>
      <t>Earth Girls are Easy</t>
    </r>
    <r>
      <rPr>
        <rFont val="Arial"/>
        <color rgb="FF000000"/>
        <sz val="10.0"/>
      </rPr>
      <t>_</t>
    </r>
    <r>
      <rPr>
        <rFont val="Arial"/>
        <color rgb="FF000000"/>
        <sz val="10.0"/>
      </rPr>
      <t>), overtly political (</t>
    </r>
    <r>
      <rPr>
        <rFont val="Arial"/>
        <color rgb="FF000000"/>
        <sz val="10.0"/>
      </rPr>
      <t>_</t>
    </r>
    <r>
      <rPr>
        <rFont val="Arial"/>
        <color rgb="FF000000"/>
        <sz val="10.0"/>
      </rPr>
      <t>Une Chambre en Ville</t>
    </r>
    <r>
      <rPr>
        <rFont val="Arial"/>
        <color rgb="FF000000"/>
        <sz val="10.0"/>
      </rPr>
      <t>_</t>
    </r>
    <r>
      <rPr>
        <rFont val="Arial"/>
        <color rgb="FF000000"/>
        <sz val="10.0"/>
      </rPr>
      <t>), contributions to iconic franchises (</t>
    </r>
    <r>
      <rPr>
        <rFont val="Arial"/>
        <color rgb="FF000000"/>
        <sz val="10.0"/>
      </rPr>
      <t>_</t>
    </r>
    <r>
      <rPr>
        <rFont val="Arial"/>
        <color rgb="FF000000"/>
        <sz val="10.0"/>
      </rPr>
      <t>The Muppet Movie</t>
    </r>
    <r>
      <rPr>
        <rFont val="Arial"/>
        <color rgb="FF000000"/>
        <sz val="10.0"/>
      </rPr>
      <t>_</t>
    </r>
    <r>
      <rPr>
        <rFont val="Arial"/>
        <color rgb="FF000000"/>
        <sz val="10.0"/>
      </rPr>
      <t>), or even creative outlets for non-Hollywood musicians (</t>
    </r>
    <r>
      <rPr>
        <rFont val="Arial"/>
        <color rgb="FF000000"/>
        <sz val="10.0"/>
      </rPr>
      <t>_</t>
    </r>
    <r>
      <rPr>
        <rFont val="Arial"/>
        <color rgb="FF000000"/>
        <sz val="10.0"/>
      </rPr>
      <t>True Stories</t>
    </r>
    <r>
      <rPr>
        <rFont val="Arial"/>
        <color rgb="FF000000"/>
        <sz val="10.0"/>
      </rPr>
      <t>_</t>
    </r>
    <r>
      <rPr>
        <rFont val="Arial"/>
        <color rgb="FF000000"/>
        <sz val="10.0"/>
      </rPr>
      <t xml:space="preserve">). In this series Revising the Musical, we have assembled a set of original musicals to encapsulate this unique era, made inside and outside of Hollywood, with several that facilitated the evolution of the genre into </t>
    </r>
    <r>
      <rPr>
        <rFont val="Arial"/>
        <color rgb="FF000000"/>
        <sz val="10.0"/>
      </rPr>
      <t xml:space="preserve">the </t>
    </r>
    <r>
      <rPr>
        <rFont val="Arial"/>
        <color rgb="FF000000"/>
        <sz val="10.0"/>
      </rPr>
      <t>following decades. This series is first and foremost a celebration of the musical that strives to illustrate the versatility of the genre…and it’s also a ton of fun!</t>
    </r>
  </si>
  <si>
    <t>Special Events</t>
  </si>
  <si>
    <t>Dinosaurs Plus! on Film</t>
  </si>
  <si>
    <r>
      <rPr>
        <color rgb="FF000000"/>
      </rPr>
      <t>Dinosaurs ruled the planet for some 140 million years up until the end of the Cretaceous period</t>
    </r>
    <r>
      <rPr>
        <color rgb="FF000000"/>
      </rPr>
      <t>, some 66 million years ago...</t>
    </r>
    <r>
      <rPr>
        <color rgb="FF000000"/>
      </rPr>
      <t xml:space="preserve">
Yet they have hardly been forgotten. Dinosaurs have long fascinated the public, a fact that did
not escape the attention of Hollywood. </t>
    </r>
    <r>
      <rPr>
        <color rgb="FF000000"/>
      </rPr>
      <t>Even now, w</t>
    </r>
    <r>
      <rPr>
        <color rgb="FF000000"/>
      </rPr>
      <t xml:space="preserve">hen dinosaurs and </t>
    </r>
    <r>
      <rPr>
        <color rgb="FF000000"/>
      </rPr>
      <t>other creatures inspired by them (such as those seen in the Godzilla movies)</t>
    </r>
    <r>
      <rPr>
        <color rgb="FF000000"/>
      </rPr>
      <t xml:space="preserve"> are cast in the lead roles, large
audiences respond favorably to the films. Chicago, </t>
    </r>
    <r>
      <rPr>
        <color rgb="FF000000"/>
      </rPr>
      <t xml:space="preserve">in particular, </t>
    </r>
    <r>
      <rPr>
        <color rgb="FF000000"/>
      </rPr>
      <t xml:space="preserve">plays an important role in the history of
dinosaur films. The first animated film and the first film about a dinosaur— _Gertie the Dinosaur_—
premiered in Chicago at the Palace Theater on February 8, 1914. This series </t>
    </r>
    <r>
      <rPr>
        <color rgb="FF000000"/>
      </rPr>
      <t>brings dinos and more back to Chicago. It includes</t>
    </r>
    <r>
      <rPr>
        <color rgb="FF000000"/>
      </rPr>
      <t xml:space="preserve">
some of the important life action and animated films </t>
    </r>
    <r>
      <rPr>
        <color rgb="FF000000"/>
      </rPr>
      <t xml:space="preserve">featuring dinosaurs and the creatures inspired by them </t>
    </r>
    <r>
      <rPr>
        <color rgb="FF000000"/>
      </rPr>
      <t xml:space="preserve">that wowed audiences over the course of
110 plus years. </t>
    </r>
    <r>
      <rPr>
        <color rgb="FF000000"/>
      </rPr>
      <t xml:space="preserve">[space] </t>
    </r>
    <r>
      <rPr>
        <color rgb="FF000000"/>
      </rPr>
      <t xml:space="preserve">This series is a filmic supplement to the print material appearing in the
Exhibition _Bibliosaurus!_ that runs January 2 through April </t>
    </r>
    <r>
      <rPr>
        <color rgb="FF000000"/>
      </rPr>
      <t>26</t>
    </r>
    <r>
      <rPr>
        <color rgb="FF000000"/>
      </rPr>
      <t>, 2024, 2024 in Special Collections at
the Regenstein Library</t>
    </r>
  </si>
  <si>
    <t>Sponsored by The Brothers Valauskas</t>
  </si>
  <si>
    <t>New Releases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</si>
</sst>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h:mm am/pm"/>
    <numFmt numFmtId="166" formatCode="m/d"/>
    <numFmt numFmtId="167" formatCode="m/d/yyyy"/>
    <numFmt numFmtId="168" formatCode="h:mm:ss am/pm"/>
  </numFmts>
  <fonts count="14">
    <font>
      <sz val="10.0"/>
      <color rgb="FF000000"/>
      <name val="Arial"/>
    </font>
    <font>
      <color rgb="FF000000"/>
      <name val="Arial"/>
    </font>
    <font>
      <i/>
      <sz val="10.0"/>
      <color rgb="FF000000"/>
      <name val="Arial"/>
    </font>
    <font>
      <color rgb="FF000000"/>
    </font>
    <font>
      <b/>
      <sz val="10.0"/>
      <color rgb="FF000000"/>
      <name val="Arial"/>
    </font>
    <font>
      <sz val="9.0"/>
      <color rgb="FF000000"/>
      <name val="&quot;Google Sans Mono&quot;"/>
    </font>
    <font>
      <sz val="10.0"/>
      <name val="Arial"/>
    </font>
    <font>
      <i/>
      <sz val="10.0"/>
      <name val="Arial"/>
    </font>
    <font>
      <name val="Arial"/>
    </font>
    <font>
      <b/>
      <sz val="10.0"/>
      <name val="Arial"/>
    </font>
    <font>
      <color rgb="FF000000"/>
      <name val="&quot;Helvetica Neue&quot;"/>
    </font>
    <font>
      <sz val="10.0"/>
      <color rgb="FF121212"/>
      <name val="Arial"/>
    </font>
    <font/>
    <font>
      <color rgb="FF121212"/>
      <name val="Arial"/>
    </font>
  </fonts>
  <fills count="9">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FF2CC"/>
        <bgColor rgb="FFFFF2CC"/>
      </patternFill>
    </fill>
    <fill>
      <patternFill patternType="solid">
        <fgColor rgb="FFEA9999"/>
        <bgColor rgb="FFEA9999"/>
      </patternFill>
    </fill>
    <fill>
      <patternFill patternType="solid">
        <fgColor rgb="FFE06666"/>
        <bgColor rgb="FFE06666"/>
      </patternFill>
    </fill>
    <fill>
      <patternFill patternType="solid">
        <fgColor rgb="FFFFFF00"/>
        <bgColor rgb="FFFFFF00"/>
      </patternFill>
    </fill>
    <fill>
      <patternFill patternType="solid">
        <fgColor rgb="FF93C47D"/>
        <bgColor rgb="FF93C47D"/>
      </patternFill>
    </fill>
  </fills>
  <borders count="2">
    <border/>
    <border>
      <left style="medium">
        <color rgb="FF000000"/>
      </left>
    </border>
  </borders>
  <cellStyleXfs count="1">
    <xf borderId="0" fillId="0" fontId="0" numFmtId="0" applyAlignment="1" applyFont="1"/>
  </cellStyleXfs>
  <cellXfs count="167">
    <xf borderId="0" fillId="0" fontId="0" numFmtId="0" xfId="0" applyAlignment="1" applyFont="1">
      <alignment readingOrder="0" shrinkToFit="0" vertical="bottom" wrapText="1"/>
    </xf>
    <xf borderId="0" fillId="0" fontId="0" numFmtId="0" xfId="0" applyAlignment="1" applyFont="1">
      <alignment readingOrder="0" shrinkToFit="0" vertical="center" wrapText="0"/>
    </xf>
    <xf borderId="0" fillId="0" fontId="0" numFmtId="0" xfId="0" applyAlignment="1" applyFont="1">
      <alignment readingOrder="0" shrinkToFit="0" vertical="center" wrapText="0"/>
    </xf>
    <xf borderId="0" fillId="0" fontId="0" numFmtId="164" xfId="0" applyAlignment="1" applyFont="1" applyNumberFormat="1">
      <alignment readingOrder="0" shrinkToFit="0" vertical="center" wrapText="0"/>
    </xf>
    <xf borderId="0" fillId="0" fontId="0" numFmtId="0" xfId="0" applyAlignment="1" applyFont="1">
      <alignment readingOrder="0" shrinkToFit="0" vertical="center" wrapText="1"/>
    </xf>
    <xf borderId="0" fillId="2" fontId="0" numFmtId="0" xfId="0" applyAlignment="1" applyFill="1" applyFont="1">
      <alignment horizontal="left" readingOrder="0" shrinkToFit="0" vertical="bottom" wrapText="1"/>
    </xf>
    <xf borderId="0" fillId="2" fontId="0" numFmtId="0" xfId="0" applyAlignment="1" applyFont="1">
      <alignment shrinkToFit="0" wrapText="1"/>
    </xf>
    <xf borderId="0" fillId="2" fontId="0" numFmtId="0" xfId="0" applyAlignment="1" applyFont="1">
      <alignment readingOrder="0" shrinkToFit="0" wrapText="1"/>
    </xf>
    <xf borderId="0" fillId="2" fontId="0" numFmtId="0" xfId="0" applyAlignment="1" applyFont="1">
      <alignment readingOrder="0" shrinkToFit="0" vertical="bottom" wrapText="1"/>
    </xf>
    <xf borderId="0" fillId="2" fontId="0" numFmtId="0" xfId="0" applyAlignment="1" applyFont="1">
      <alignment readingOrder="0" shrinkToFit="0" wrapText="1"/>
    </xf>
    <xf borderId="0" fillId="2" fontId="1" numFmtId="0" xfId="0" applyAlignment="1" applyFont="1">
      <alignment horizontal="left" readingOrder="0" shrinkToFit="0" wrapText="1"/>
    </xf>
    <xf borderId="0" fillId="2" fontId="0" numFmtId="0" xfId="0" applyAlignment="1" applyFont="1">
      <alignment horizontal="right" readingOrder="0" shrinkToFit="0" vertical="bottom" wrapText="1"/>
    </xf>
    <xf borderId="0" fillId="2" fontId="0" numFmtId="14" xfId="0" applyAlignment="1" applyFont="1" applyNumberFormat="1">
      <alignment horizontal="left" shrinkToFit="0" vertical="bottom" wrapText="0"/>
    </xf>
    <xf borderId="0" fillId="2" fontId="0" numFmtId="165" xfId="0" applyAlignment="1" applyFont="1" applyNumberFormat="1">
      <alignment readingOrder="0" shrinkToFit="0" wrapText="1"/>
    </xf>
    <xf borderId="0" fillId="2" fontId="0" numFmtId="164" xfId="0" applyAlignment="1" applyFont="1" applyNumberFormat="1">
      <alignment shrinkToFit="0" wrapText="1"/>
    </xf>
    <xf borderId="0" fillId="2" fontId="2" numFmtId="0" xfId="0" applyAlignment="1" applyFont="1">
      <alignment readingOrder="0" shrinkToFit="0" wrapText="1"/>
    </xf>
    <xf borderId="0" fillId="2" fontId="2" numFmtId="0" xfId="0" applyAlignment="1" applyFont="1">
      <alignment readingOrder="0" shrinkToFit="0" wrapText="1"/>
    </xf>
    <xf borderId="0" fillId="2" fontId="0" numFmtId="0" xfId="0" applyAlignment="1" applyFont="1">
      <alignment shrinkToFit="0" vertical="bottom" wrapText="1"/>
    </xf>
    <xf borderId="0" fillId="2" fontId="0" numFmtId="0" xfId="0" applyAlignment="1" applyFont="1">
      <alignment horizontal="right" shrinkToFit="0" vertical="bottom" wrapText="1"/>
    </xf>
    <xf borderId="0" fillId="2" fontId="0" numFmtId="0" xfId="0" applyAlignment="1" applyFont="1">
      <alignment shrinkToFit="0" wrapText="1"/>
    </xf>
    <xf borderId="0" fillId="2" fontId="0" numFmtId="0" xfId="0" applyAlignment="1" applyFont="1">
      <alignment shrinkToFit="0" wrapText="1"/>
    </xf>
    <xf borderId="0" fillId="3" fontId="1" numFmtId="0" xfId="0" applyAlignment="1" applyFill="1" applyFont="1">
      <alignment readingOrder="0" shrinkToFit="0" vertical="bottom" wrapText="1"/>
    </xf>
    <xf borderId="0" fillId="3" fontId="0" numFmtId="0" xfId="0" applyAlignment="1" applyFont="1">
      <alignment readingOrder="0" shrinkToFit="0" wrapText="1"/>
    </xf>
    <xf borderId="0" fillId="3" fontId="0" numFmtId="0" xfId="0" applyAlignment="1" applyFont="1">
      <alignment readingOrder="0" shrinkToFit="0" vertical="bottom" wrapText="1"/>
    </xf>
    <xf borderId="0" fillId="3" fontId="0" numFmtId="0" xfId="0" applyAlignment="1" applyFont="1">
      <alignment readingOrder="0" shrinkToFit="0" wrapText="1"/>
    </xf>
    <xf borderId="0" fillId="3" fontId="3" numFmtId="0" xfId="0" applyAlignment="1" applyFont="1">
      <alignment readingOrder="0" shrinkToFit="0" wrapText="1"/>
    </xf>
    <xf borderId="0" fillId="3" fontId="0" numFmtId="0" xfId="0" applyAlignment="1" applyFont="1">
      <alignment horizontal="right" readingOrder="0" shrinkToFit="0" vertical="bottom" wrapText="1"/>
    </xf>
    <xf borderId="1" fillId="0" fontId="1" numFmtId="0" xfId="0" applyAlignment="1" applyBorder="1" applyFont="1">
      <alignment shrinkToFit="0" vertical="top" wrapText="1"/>
    </xf>
    <xf borderId="0" fillId="3" fontId="0" numFmtId="0" xfId="0" applyAlignment="1" applyFont="1">
      <alignment horizontal="right" readingOrder="0" shrinkToFit="0" wrapText="1"/>
    </xf>
    <xf borderId="0" fillId="0" fontId="0" numFmtId="0" xfId="0" applyAlignment="1" applyFont="1">
      <alignment readingOrder="0" shrinkToFit="0" vertical="bottom" wrapText="1"/>
    </xf>
    <xf borderId="0" fillId="0" fontId="1" numFmtId="166" xfId="0" applyAlignment="1" applyFont="1" applyNumberFormat="1">
      <alignment horizontal="left" readingOrder="0" shrinkToFit="0" vertical="bottom" wrapText="1"/>
    </xf>
    <xf borderId="0" fillId="0" fontId="0" numFmtId="165" xfId="0" applyAlignment="1" applyFont="1" applyNumberFormat="1">
      <alignment readingOrder="0" shrinkToFit="0" wrapText="1"/>
    </xf>
    <xf borderId="0" fillId="0" fontId="0" numFmtId="166" xfId="0" applyAlignment="1" applyFont="1" applyNumberFormat="1">
      <alignment horizontal="right" readingOrder="0" shrinkToFit="0" wrapText="1"/>
    </xf>
    <xf borderId="0" fillId="0" fontId="0" numFmtId="165" xfId="0" applyAlignment="1" applyFont="1" applyNumberFormat="1">
      <alignment horizontal="right" readingOrder="0" shrinkToFit="0" wrapText="1"/>
    </xf>
    <xf borderId="0" fillId="0" fontId="0" numFmtId="164" xfId="0" applyAlignment="1" applyFont="1" applyNumberFormat="1">
      <alignment shrinkToFit="0" wrapText="1"/>
    </xf>
    <xf borderId="0" fillId="0" fontId="0" numFmtId="0" xfId="0" applyAlignment="1" applyFont="1">
      <alignment readingOrder="0" shrinkToFit="0" wrapText="1"/>
    </xf>
    <xf borderId="0" fillId="0" fontId="0" numFmtId="0" xfId="0" applyAlignment="1" applyFont="1">
      <alignment readingOrder="0" shrinkToFit="0" wrapText="1"/>
    </xf>
    <xf borderId="0" fillId="0" fontId="1" numFmtId="0" xfId="0" applyAlignment="1" applyFont="1">
      <alignment readingOrder="0" shrinkToFit="0" vertical="bottom" wrapText="1"/>
    </xf>
    <xf borderId="0" fillId="0" fontId="0" numFmtId="0" xfId="0" applyAlignment="1" applyFont="1">
      <alignment readingOrder="0" shrinkToFit="0" wrapText="1"/>
    </xf>
    <xf borderId="0" fillId="0" fontId="0" numFmtId="167" xfId="0" applyAlignment="1" applyFont="1" applyNumberFormat="1">
      <alignment readingOrder="0" shrinkToFit="0" wrapText="1"/>
    </xf>
    <xf borderId="0" fillId="0" fontId="0" numFmtId="165" xfId="0" applyAlignment="1" applyFont="1" applyNumberFormat="1">
      <alignment horizontal="left" readingOrder="0" shrinkToFit="0" vertical="bottom" wrapText="1"/>
    </xf>
    <xf borderId="0" fillId="0" fontId="0" numFmtId="0" xfId="0" applyAlignment="1" applyFont="1">
      <alignment shrinkToFit="0" wrapText="1"/>
    </xf>
    <xf borderId="0" fillId="0" fontId="0" numFmtId="0" xfId="0" applyAlignment="1" applyFont="1">
      <alignment readingOrder="0" shrinkToFit="0" wrapText="1"/>
    </xf>
    <xf borderId="0" fillId="3" fontId="1" numFmtId="0" xfId="0" applyAlignment="1" applyFont="1">
      <alignment readingOrder="0" shrinkToFit="0" vertical="bottom" wrapText="1"/>
    </xf>
    <xf borderId="0" fillId="0" fontId="0" numFmtId="165" xfId="0" applyAlignment="1" applyFont="1" applyNumberFormat="1">
      <alignment horizontal="left" readingOrder="0" shrinkToFit="0" wrapText="1"/>
    </xf>
    <xf borderId="0" fillId="0" fontId="0"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vertical="bottom" wrapText="1"/>
    </xf>
    <xf borderId="0" fillId="3" fontId="1" numFmtId="0" xfId="0" applyAlignment="1" applyFont="1">
      <alignment readingOrder="0" shrinkToFit="0" vertical="bottom" wrapText="1"/>
    </xf>
    <xf borderId="0" fillId="3" fontId="1" numFmtId="0" xfId="0" applyAlignment="1" applyFont="1">
      <alignment readingOrder="0" shrinkToFit="0" vertical="bottom" wrapText="1"/>
    </xf>
    <xf borderId="0" fillId="3" fontId="1" numFmtId="0" xfId="0" applyAlignment="1" applyFont="1">
      <alignment horizontal="right" readingOrder="0" shrinkToFit="0" vertical="bottom" wrapText="1"/>
    </xf>
    <xf borderId="0" fillId="0" fontId="1" numFmtId="0" xfId="0" applyAlignment="1" applyFont="1">
      <alignment horizontal="left" readingOrder="0" shrinkToFit="0" vertical="bottom" wrapText="1"/>
    </xf>
    <xf borderId="0" fillId="0" fontId="0" numFmtId="164" xfId="0" applyAlignment="1" applyFont="1" applyNumberFormat="1">
      <alignment horizontal="left" shrinkToFit="0" wrapText="1"/>
    </xf>
    <xf borderId="0" fillId="0" fontId="1" numFmtId="0" xfId="0" applyAlignment="1" applyFont="1">
      <alignment readingOrder="0" shrinkToFit="0" vertical="bottom" wrapText="1"/>
    </xf>
    <xf borderId="0" fillId="3" fontId="1" numFmtId="0" xfId="0" applyAlignment="1" applyFont="1">
      <alignment readingOrder="0" shrinkToFit="0" wrapText="1"/>
    </xf>
    <xf borderId="0" fillId="0" fontId="0" numFmtId="0" xfId="0" applyAlignment="1" applyFont="1">
      <alignment horizontal="left" readingOrder="0" shrinkToFit="0" vertical="bottom" wrapText="1"/>
    </xf>
    <xf borderId="0" fillId="0" fontId="2" numFmtId="0" xfId="0" applyAlignment="1" applyFont="1">
      <alignment readingOrder="0" shrinkToFit="0" wrapText="1"/>
    </xf>
    <xf borderId="0" fillId="3" fontId="1"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readingOrder="0" shrinkToFit="0" wrapText="1"/>
    </xf>
    <xf borderId="1" fillId="0" fontId="1" numFmtId="0" xfId="0" applyAlignment="1" applyBorder="1" applyFont="1">
      <alignment readingOrder="0" shrinkToFit="0" vertical="top" wrapText="1"/>
    </xf>
    <xf borderId="0" fillId="0" fontId="0" numFmtId="14" xfId="0" applyAlignment="1" applyFont="1" applyNumberFormat="1">
      <alignment readingOrder="0" shrinkToFit="0" wrapText="1"/>
    </xf>
    <xf borderId="0" fillId="4" fontId="0" numFmtId="165" xfId="0" applyAlignment="1" applyFill="1" applyFont="1" applyNumberFormat="1">
      <alignment readingOrder="0" shrinkToFit="0" wrapText="1"/>
    </xf>
    <xf borderId="0" fillId="3" fontId="1" numFmtId="0" xfId="0" applyAlignment="1" applyFont="1">
      <alignment horizontal="left" readingOrder="0" shrinkToFit="0" wrapText="1"/>
    </xf>
    <xf borderId="0" fillId="4" fontId="0" numFmtId="20" xfId="0" applyAlignment="1" applyFont="1" applyNumberFormat="1">
      <alignment readingOrder="0" shrinkToFit="0" wrapText="1"/>
    </xf>
    <xf borderId="0" fillId="0" fontId="0" numFmtId="166" xfId="0" applyAlignment="1" applyFont="1" applyNumberFormat="1">
      <alignment horizontal="right" readingOrder="0" shrinkToFit="0" vertical="bottom" wrapText="1"/>
    </xf>
    <xf borderId="0" fillId="0" fontId="5" numFmtId="0" xfId="0" applyAlignment="1" applyFont="1">
      <alignment shrinkToFit="0" wrapText="1"/>
    </xf>
    <xf borderId="0" fillId="0" fontId="0" numFmtId="165" xfId="0" applyAlignment="1" applyFont="1" applyNumberFormat="1">
      <alignment readingOrder="0" shrinkToFit="0" wrapText="1"/>
    </xf>
    <xf borderId="0" fillId="0" fontId="1" numFmtId="0" xfId="0" applyAlignment="1" applyFont="1">
      <alignment readingOrder="0" shrinkToFit="0" vertical="bottom" wrapText="1"/>
    </xf>
    <xf borderId="0" fillId="5" fontId="1" numFmtId="166" xfId="0" applyAlignment="1" applyFill="1" applyFont="1" applyNumberFormat="1">
      <alignment horizontal="left" readingOrder="0" shrinkToFit="0" vertical="bottom" wrapText="1"/>
    </xf>
    <xf borderId="0" fillId="5" fontId="0" numFmtId="165" xfId="0" applyAlignment="1" applyFont="1" applyNumberFormat="1">
      <alignment readingOrder="0" shrinkToFit="0" wrapText="1"/>
    </xf>
    <xf borderId="0" fillId="6" fontId="0" numFmtId="0" xfId="0" applyAlignment="1" applyFill="1" applyFont="1">
      <alignment shrinkToFit="0" wrapText="1"/>
    </xf>
    <xf borderId="0" fillId="0" fontId="0" numFmtId="0" xfId="0" applyAlignment="1" applyFont="1">
      <alignment readingOrder="0" shrinkToFit="0" wrapText="1"/>
    </xf>
    <xf borderId="0" fillId="0" fontId="0" numFmtId="0" xfId="0" applyAlignment="1" applyFont="1">
      <alignment horizontal="right" readingOrder="0" shrinkToFit="0" vertical="bottom" wrapText="1"/>
    </xf>
    <xf borderId="0" fillId="0" fontId="1" numFmtId="0" xfId="0" applyAlignment="1" applyFont="1">
      <alignment readingOrder="0" shrinkToFit="0" wrapText="1"/>
    </xf>
    <xf borderId="0" fillId="7" fontId="0" numFmtId="166" xfId="0" applyAlignment="1" applyFill="1" applyFont="1" applyNumberFormat="1">
      <alignment horizontal="right" readingOrder="0" shrinkToFit="0" wrapText="1"/>
    </xf>
    <xf borderId="0" fillId="7" fontId="0" numFmtId="165" xfId="0" applyAlignment="1" applyFont="1" applyNumberFormat="1">
      <alignment horizontal="right" readingOrder="0" shrinkToFit="0" wrapText="1"/>
    </xf>
    <xf borderId="0" fillId="0" fontId="0" numFmtId="0" xfId="0" applyAlignment="1" applyFont="1">
      <alignment shrinkToFit="0" wrapText="1"/>
    </xf>
    <xf borderId="0" fillId="0" fontId="1" numFmtId="0" xfId="0" applyAlignment="1" applyFont="1">
      <alignment readingOrder="0" shrinkToFit="0" vertical="bottom" wrapText="1"/>
    </xf>
    <xf borderId="0" fillId="3" fontId="5" numFmtId="0" xfId="0" applyAlignment="1" applyFont="1">
      <alignment horizontal="left" shrinkToFit="0" wrapText="1"/>
    </xf>
    <xf borderId="0" fillId="0" fontId="3" numFmtId="0" xfId="0" applyAlignment="1" applyFont="1">
      <alignment horizontal="right" readingOrder="0" shrinkToFit="0" wrapText="1"/>
    </xf>
    <xf borderId="0" fillId="8" fontId="0" numFmtId="0" xfId="0" applyAlignment="1" applyFill="1" applyFont="1">
      <alignment shrinkToFit="0" wrapText="1"/>
    </xf>
    <xf borderId="0" fillId="8" fontId="0" numFmtId="0" xfId="0" applyAlignment="1" applyFont="1">
      <alignment readingOrder="0" shrinkToFit="0" wrapText="1"/>
    </xf>
    <xf borderId="0" fillId="0" fontId="0" numFmtId="0" xfId="0" applyAlignment="1" applyFont="1">
      <alignment horizontal="left" readingOrder="0" shrinkToFit="0" wrapText="1"/>
    </xf>
    <xf borderId="0" fillId="0" fontId="0" numFmtId="168" xfId="0" applyAlignment="1" applyFont="1" applyNumberFormat="1">
      <alignment readingOrder="0" shrinkToFit="0" wrapText="1"/>
    </xf>
    <xf borderId="0" fillId="0" fontId="3" numFmtId="0" xfId="0" applyAlignment="1" applyFont="1">
      <alignment shrinkToFit="0" wrapText="1"/>
    </xf>
    <xf borderId="0" fillId="0" fontId="3" numFmtId="166" xfId="0" applyAlignment="1" applyFont="1" applyNumberFormat="1">
      <alignment readingOrder="0" shrinkToFit="0" wrapText="1"/>
    </xf>
    <xf borderId="0" fillId="0" fontId="3" numFmtId="165" xfId="0" applyAlignment="1" applyFont="1" applyNumberFormat="1">
      <alignment readingOrder="0" shrinkToFit="0" wrapText="1"/>
    </xf>
    <xf borderId="0" fillId="6" fontId="5" numFmtId="0" xfId="0" applyAlignment="1" applyFont="1">
      <alignment shrinkToFit="0" wrapText="1"/>
    </xf>
    <xf borderId="0" fillId="0" fontId="0" numFmtId="0" xfId="0" applyAlignment="1" applyFont="1">
      <alignment readingOrder="0" shrinkToFit="0" vertical="center" wrapText="1"/>
    </xf>
    <xf borderId="0" fillId="0" fontId="6" numFmtId="0" xfId="0" applyAlignment="1" applyFont="1">
      <alignment readingOrder="0" shrinkToFit="0" vertical="center" wrapText="1"/>
    </xf>
    <xf borderId="0" fillId="0" fontId="6" numFmtId="0" xfId="0" applyAlignment="1" applyFont="1">
      <alignment readingOrder="0" shrinkToFit="0" vertical="center" wrapText="1"/>
    </xf>
    <xf borderId="0" fillId="0" fontId="6" numFmtId="164" xfId="0" applyAlignment="1" applyFont="1" applyNumberFormat="1">
      <alignment readingOrder="0" shrinkToFit="0" vertical="center" wrapText="1"/>
    </xf>
    <xf borderId="0" fillId="2" fontId="0" numFmtId="0" xfId="0" applyAlignment="1" applyFont="1">
      <alignment horizontal="left" readingOrder="0" shrinkToFit="0" vertical="bottom" wrapText="1"/>
    </xf>
    <xf borderId="0" fillId="2" fontId="0" numFmtId="0" xfId="0" applyAlignment="1" applyFont="1">
      <alignment shrinkToFit="0" wrapText="1"/>
    </xf>
    <xf borderId="0" fillId="2" fontId="0" numFmtId="0" xfId="0" applyAlignment="1" applyFont="1">
      <alignment readingOrder="0" shrinkToFit="0" vertical="bottom" wrapText="1"/>
    </xf>
    <xf borderId="0" fillId="2" fontId="1" numFmtId="0" xfId="0" applyAlignment="1" applyFont="1">
      <alignment horizontal="left" readingOrder="0" shrinkToFit="0" wrapText="1"/>
    </xf>
    <xf borderId="0" fillId="2" fontId="0" numFmtId="0" xfId="0" applyAlignment="1" applyFont="1">
      <alignment horizontal="right" readingOrder="0" shrinkToFit="0" vertical="bottom" wrapText="1"/>
    </xf>
    <xf borderId="0" fillId="2" fontId="6" numFmtId="0" xfId="0" applyAlignment="1" applyFont="1">
      <alignment horizontal="right" readingOrder="0" shrinkToFit="0" vertical="bottom" wrapText="1"/>
    </xf>
    <xf borderId="0" fillId="2" fontId="6" numFmtId="0" xfId="0" applyAlignment="1" applyFont="1">
      <alignment horizontal="left" readingOrder="0" shrinkToFit="0" vertical="bottom" wrapText="1"/>
    </xf>
    <xf borderId="0" fillId="2" fontId="6" numFmtId="14" xfId="0" applyAlignment="1" applyFont="1" applyNumberFormat="1">
      <alignment horizontal="left" shrinkToFit="0" vertical="bottom" wrapText="1"/>
    </xf>
    <xf borderId="0" fillId="2" fontId="6" numFmtId="165" xfId="0" applyAlignment="1" applyFont="1" applyNumberFormat="1">
      <alignment readingOrder="0" shrinkToFit="0" wrapText="1"/>
    </xf>
    <xf borderId="0" fillId="2" fontId="6" numFmtId="164" xfId="0" applyAlignment="1" applyFont="1" applyNumberFormat="1">
      <alignment shrinkToFit="0" wrapText="1"/>
    </xf>
    <xf borderId="0" fillId="2" fontId="6" numFmtId="0" xfId="0" applyAlignment="1" applyFont="1">
      <alignment readingOrder="0" shrinkToFit="0" wrapText="1"/>
    </xf>
    <xf borderId="0" fillId="2" fontId="7" numFmtId="0" xfId="0" applyAlignment="1" applyFont="1">
      <alignment readingOrder="0" shrinkToFit="0" wrapText="1"/>
    </xf>
    <xf borderId="0" fillId="3" fontId="1" numFmtId="0" xfId="0" applyAlignment="1" applyFont="1">
      <alignment readingOrder="0" shrinkToFit="0" wrapText="1"/>
    </xf>
    <xf borderId="0" fillId="3" fontId="0" numFmtId="0" xfId="0" applyAlignment="1" applyFont="1">
      <alignment readingOrder="0" shrinkToFit="0" wrapText="1"/>
    </xf>
    <xf borderId="0" fillId="3" fontId="0" numFmtId="0" xfId="0" applyAlignment="1" applyFont="1">
      <alignment readingOrder="0" shrinkToFit="0" vertical="bottom" wrapText="1"/>
    </xf>
    <xf borderId="0" fillId="3" fontId="0" numFmtId="0" xfId="0" applyAlignment="1" applyFont="1">
      <alignment horizontal="right" readingOrder="0" shrinkToFit="0" vertical="bottom" wrapText="1"/>
    </xf>
    <xf borderId="0" fillId="3" fontId="6" numFmtId="0" xfId="0" applyAlignment="1" applyFont="1">
      <alignment horizontal="right" readingOrder="0" shrinkToFit="0" vertical="bottom" wrapText="1"/>
    </xf>
    <xf borderId="0" fillId="3" fontId="6" numFmtId="0" xfId="0" applyAlignment="1" applyFont="1">
      <alignment readingOrder="0" shrinkToFit="0" vertical="bottom" wrapText="1"/>
    </xf>
    <xf borderId="0" fillId="3" fontId="8" numFmtId="166" xfId="0" applyAlignment="1" applyFont="1" applyNumberFormat="1">
      <alignment horizontal="left" shrinkToFit="0" vertical="bottom" wrapText="1"/>
    </xf>
    <xf borderId="0" fillId="0" fontId="6" numFmtId="165" xfId="0" applyAlignment="1" applyFont="1" applyNumberFormat="1">
      <alignment readingOrder="0" shrinkToFit="0" wrapText="1"/>
    </xf>
    <xf borderId="0" fillId="3" fontId="6" numFmtId="166" xfId="0" applyAlignment="1" applyFont="1" applyNumberFormat="1">
      <alignment horizontal="right" readingOrder="0" shrinkToFit="0" wrapText="1"/>
    </xf>
    <xf borderId="0" fillId="3" fontId="6" numFmtId="165" xfId="0" applyAlignment="1" applyFont="1" applyNumberFormat="1">
      <alignment horizontal="right" readingOrder="0" shrinkToFit="0" wrapText="1"/>
    </xf>
    <xf borderId="0" fillId="3" fontId="0" numFmtId="165" xfId="0" applyAlignment="1" applyFont="1" applyNumberFormat="1">
      <alignment horizontal="left" readingOrder="0" shrinkToFit="0" wrapText="1"/>
    </xf>
    <xf borderId="0" fillId="0" fontId="6" numFmtId="164" xfId="0" applyAlignment="1" applyFont="1" applyNumberFormat="1">
      <alignment shrinkToFit="0" wrapText="1"/>
    </xf>
    <xf borderId="0" fillId="0" fontId="6" numFmtId="0" xfId="0" applyAlignment="1" applyFont="1">
      <alignment shrinkToFit="0" wrapText="1"/>
    </xf>
    <xf borderId="0" fillId="0" fontId="6" numFmtId="0" xfId="0" applyAlignment="1" applyFont="1">
      <alignment readingOrder="0" shrinkToFit="0" wrapText="1"/>
    </xf>
    <xf borderId="0" fillId="3" fontId="0" numFmtId="0" xfId="0" applyAlignment="1" applyFont="1">
      <alignment readingOrder="0" shrinkToFit="0" wrapText="1"/>
    </xf>
    <xf borderId="0" fillId="3" fontId="6" numFmtId="167" xfId="0" applyAlignment="1" applyFont="1" applyNumberFormat="1">
      <alignment readingOrder="0" shrinkToFit="0" wrapText="1"/>
    </xf>
    <xf borderId="0" fillId="0" fontId="6" numFmtId="165" xfId="0" applyAlignment="1" applyFont="1" applyNumberFormat="1">
      <alignment horizontal="left" readingOrder="0" shrinkToFit="0" vertical="bottom" wrapText="1"/>
    </xf>
    <xf borderId="0" fillId="0" fontId="1" numFmtId="0" xfId="0" applyAlignment="1" applyFont="1">
      <alignment readingOrder="0" shrinkToFit="0" vertical="top" wrapText="1"/>
    </xf>
    <xf borderId="0" fillId="0" fontId="6" numFmtId="0" xfId="0" applyAlignment="1" applyFont="1">
      <alignment readingOrder="0" shrinkToFit="0" wrapText="1"/>
    </xf>
    <xf borderId="0" fillId="0" fontId="9" numFmtId="0" xfId="0" applyAlignment="1" applyFont="1">
      <alignment readingOrder="0" shrinkToFit="0" wrapText="1"/>
    </xf>
    <xf borderId="0" fillId="3" fontId="6" numFmtId="164" xfId="0" applyAlignment="1" applyFont="1" applyNumberFormat="1">
      <alignment shrinkToFit="0" wrapText="1"/>
    </xf>
    <xf borderId="0" fillId="0" fontId="10" numFmtId="0" xfId="0" applyAlignment="1" applyFont="1">
      <alignment readingOrder="0" shrinkToFit="0" wrapText="1"/>
    </xf>
    <xf borderId="0" fillId="0" fontId="1" numFmtId="0" xfId="0" applyAlignment="1" applyFont="1">
      <alignment readingOrder="0" shrinkToFit="0" wrapText="1"/>
    </xf>
    <xf borderId="0" fillId="3" fontId="1" numFmtId="0" xfId="0" applyAlignment="1" applyFont="1">
      <alignment readingOrder="0" shrinkToFit="0" vertical="bottom" wrapText="1"/>
    </xf>
    <xf borderId="0" fillId="0" fontId="0" numFmtId="0" xfId="0" applyAlignment="1" applyFont="1">
      <alignment readingOrder="0" shrinkToFit="0" wrapText="1"/>
    </xf>
    <xf borderId="0" fillId="3" fontId="1" numFmtId="0" xfId="0" applyAlignment="1" applyFont="1">
      <alignment horizontal="right" readingOrder="0" shrinkToFit="0" vertical="bottom" wrapText="1"/>
    </xf>
    <xf borderId="0" fillId="3" fontId="8" numFmtId="0" xfId="0" applyAlignment="1" applyFont="1">
      <alignment horizontal="right" readingOrder="0" shrinkToFit="0" vertical="bottom" wrapText="1"/>
    </xf>
    <xf borderId="0" fillId="3" fontId="8" numFmtId="0" xfId="0" applyAlignment="1" applyFont="1">
      <alignment horizontal="left" readingOrder="0" shrinkToFit="0" vertical="bottom" wrapText="1"/>
    </xf>
    <xf borderId="0" fillId="0" fontId="6" numFmtId="165" xfId="0" applyAlignment="1" applyFont="1" applyNumberFormat="1">
      <alignment readingOrder="0" shrinkToFit="0" wrapText="1"/>
    </xf>
    <xf borderId="0" fillId="3" fontId="6" numFmtId="164" xfId="0" applyAlignment="1" applyFont="1" applyNumberFormat="1">
      <alignment horizontal="left" shrinkToFit="0" wrapText="1"/>
    </xf>
    <xf borderId="0" fillId="3" fontId="6" numFmtId="0" xfId="0" applyAlignment="1" applyFont="1">
      <alignment horizontal="left" readingOrder="0" shrinkToFit="0" vertical="bottom" wrapText="1"/>
    </xf>
    <xf borderId="0" fillId="0" fontId="7" numFmtId="0" xfId="0" applyAlignment="1" applyFont="1">
      <alignment readingOrder="0" shrinkToFit="0" wrapText="1"/>
    </xf>
    <xf borderId="0" fillId="3" fontId="1" numFmtId="0" xfId="0" applyAlignment="1" applyFont="1">
      <alignment readingOrder="0" shrinkToFit="0" vertical="bottom" wrapText="1"/>
    </xf>
    <xf borderId="0" fillId="3" fontId="3" numFmtId="0" xfId="0" applyAlignment="1" applyFont="1">
      <alignment readingOrder="0" shrinkToFit="0" wrapText="1"/>
    </xf>
    <xf borderId="0" fillId="3" fontId="6" numFmtId="166" xfId="0" applyAlignment="1" applyFont="1" applyNumberFormat="1">
      <alignment horizontal="right" readingOrder="0" shrinkToFit="0" wrapText="1"/>
    </xf>
    <xf borderId="0" fillId="3" fontId="8" numFmtId="0" xfId="0" applyAlignment="1" applyFont="1">
      <alignment readingOrder="0" shrinkToFit="0" vertical="bottom" wrapText="1"/>
    </xf>
    <xf borderId="0" fillId="2" fontId="6" numFmtId="0" xfId="0" applyAlignment="1" applyFont="1">
      <alignment shrinkToFit="0" wrapText="1"/>
    </xf>
    <xf borderId="0" fillId="3" fontId="6" numFmtId="0" xfId="0" applyAlignment="1" applyFont="1">
      <alignment readingOrder="0" shrinkToFit="0" wrapText="1"/>
    </xf>
    <xf borderId="0" fillId="3" fontId="11" numFmtId="0" xfId="0" applyAlignment="1" applyFont="1">
      <alignment readingOrder="0" shrinkToFit="0" wrapText="1"/>
    </xf>
    <xf borderId="0" fillId="0" fontId="6" numFmtId="14" xfId="0" applyAlignment="1" applyFont="1" applyNumberFormat="1">
      <alignment readingOrder="0" shrinkToFit="0" wrapText="1"/>
    </xf>
    <xf borderId="0" fillId="0" fontId="3" numFmtId="0" xfId="0" applyAlignment="1" applyFont="1">
      <alignment readingOrder="0" shrinkToFit="0" wrapText="1"/>
    </xf>
    <xf borderId="0" fillId="3" fontId="8" numFmtId="0" xfId="0" applyAlignment="1" applyFont="1">
      <alignment readingOrder="0" shrinkToFit="0" vertical="bottom" wrapText="1"/>
    </xf>
    <xf borderId="0" fillId="3" fontId="6" numFmtId="166" xfId="0" applyAlignment="1" applyFont="1" applyNumberFormat="1">
      <alignment horizontal="right" readingOrder="0" shrinkToFit="0" vertical="bottom" wrapText="1"/>
    </xf>
    <xf borderId="0" fillId="0" fontId="12" numFmtId="0" xfId="0" applyAlignment="1" applyFont="1">
      <alignment shrinkToFit="0" wrapText="1"/>
    </xf>
    <xf borderId="0" fillId="0" fontId="6" numFmtId="0" xfId="0" applyAlignment="1" applyFont="1">
      <alignment readingOrder="0" shrinkToFit="0" wrapText="1"/>
    </xf>
    <xf borderId="0" fillId="3" fontId="8" numFmtId="0" xfId="0" applyAlignment="1" applyFont="1">
      <alignment shrinkToFit="0" vertical="bottom" wrapText="1"/>
    </xf>
    <xf borderId="0" fillId="3" fontId="8" numFmtId="0" xfId="0" applyAlignment="1" applyFont="1">
      <alignment shrinkToFit="0" vertical="bottom" wrapText="1"/>
    </xf>
    <xf borderId="0" fillId="3" fontId="8" numFmtId="0" xfId="0" applyAlignment="1" applyFont="1">
      <alignment readingOrder="0" shrinkToFit="0" vertical="bottom" wrapText="1"/>
    </xf>
    <xf borderId="0" fillId="5" fontId="8" numFmtId="0" xfId="0" applyAlignment="1" applyFont="1">
      <alignment readingOrder="0" shrinkToFit="0" vertical="bottom" wrapText="1"/>
    </xf>
    <xf borderId="0" fillId="3" fontId="1" numFmtId="0" xfId="0" applyAlignment="1" applyFont="1">
      <alignment shrinkToFit="0" vertical="bottom" wrapText="1"/>
    </xf>
    <xf borderId="0" fillId="3" fontId="8" numFmtId="0" xfId="0" applyAlignment="1" applyFont="1">
      <alignment horizontal="right" shrinkToFit="0" vertical="bottom" wrapText="1"/>
    </xf>
    <xf borderId="0" fillId="3" fontId="1" numFmtId="0" xfId="0" applyAlignment="1" applyFont="1">
      <alignment shrinkToFit="0" vertical="bottom" wrapText="1"/>
    </xf>
    <xf borderId="0" fillId="3" fontId="8" numFmtId="0" xfId="0" applyAlignment="1" applyFont="1">
      <alignment readingOrder="0" shrinkToFit="0" vertical="bottom" wrapText="1"/>
    </xf>
    <xf borderId="0" fillId="0" fontId="8" numFmtId="165" xfId="0" applyAlignment="1" applyFont="1" applyNumberFormat="1">
      <alignment readingOrder="0" shrinkToFit="0" vertical="bottom" wrapText="1"/>
    </xf>
    <xf borderId="0" fillId="3" fontId="13" numFmtId="0" xfId="0" applyAlignment="1" applyFont="1">
      <alignment shrinkToFit="0" vertical="bottom" wrapText="1"/>
    </xf>
    <xf borderId="0" fillId="3" fontId="8" numFmtId="166" xfId="0" applyAlignment="1" applyFont="1" applyNumberFormat="1">
      <alignment horizontal="left" readingOrder="0" shrinkToFit="0" vertical="bottom" wrapText="1"/>
    </xf>
    <xf borderId="0" fillId="7" fontId="6" numFmtId="0" xfId="0" applyAlignment="1" applyFont="1">
      <alignment readingOrder="0" shrinkToFit="0" vertical="bottom" wrapText="1"/>
    </xf>
    <xf borderId="0" fillId="0" fontId="1" numFmtId="0" xfId="0" applyAlignment="1" applyFont="1">
      <alignment readingOrder="0" shrinkToFit="0" vertical="bottom" wrapText="1"/>
    </xf>
    <xf borderId="0" fillId="7" fontId="6" numFmtId="0" xfId="0" applyAlignment="1" applyFont="1">
      <alignment readingOrder="0" shrinkToFit="0" wrapText="1"/>
    </xf>
    <xf borderId="0" fillId="0" fontId="6" numFmtId="0" xfId="0" applyAlignment="1" applyFont="1">
      <alignment horizontal="right" readingOrder="0" shrinkToFit="0" vertical="bottom" wrapText="1"/>
    </xf>
    <xf borderId="0" fillId="3" fontId="1" numFmtId="0" xfId="0" applyAlignment="1" applyFont="1">
      <alignment readingOrder="0" shrinkToFit="0" wrapText="1"/>
    </xf>
  </cellXfs>
  <cellStyles count="1">
    <cellStyle xfId="0" name="Normal" builtinId="0"/>
  </cellStyles>
  <dxfs count="4">
    <dxf>
      <font/>
      <fill>
        <patternFill patternType="solid">
          <fgColor rgb="FFEA9999"/>
          <bgColor rgb="FFEA9999"/>
        </patternFill>
      </fill>
      <border/>
    </dxf>
    <dxf>
      <font/>
      <fill>
        <patternFill patternType="solid">
          <fgColor rgb="FFFFF2CC"/>
          <bgColor rgb="FFFFF2CC"/>
        </patternFill>
      </fill>
      <border/>
    </dxf>
    <dxf>
      <font/>
      <fill>
        <patternFill patternType="solid">
          <fgColor rgb="FFE06666"/>
          <bgColor rgb="FFE06666"/>
        </patternFill>
      </fill>
      <border/>
    </dxf>
    <dxf>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14.13"/>
    <col customWidth="1" min="2" max="2" width="7.25"/>
    <col customWidth="1" min="3" max="3" width="12.38"/>
    <col customWidth="1" min="4" max="5" width="10.88"/>
    <col customWidth="1" min="6" max="6" width="5.13"/>
    <col customWidth="1" min="7" max="7" width="15.88"/>
    <col customWidth="1" min="8" max="8" width="6.75"/>
    <col customWidth="1" min="9" max="9" width="42.13"/>
    <col customWidth="1" min="10" max="10" width="8.25"/>
    <col customWidth="1" min="11" max="11" width="8.88"/>
    <col customWidth="1" min="12" max="12" width="12.25"/>
    <col customWidth="1" min="13" max="13" width="11.63"/>
    <col customWidth="1" min="14" max="15" width="12.75"/>
    <col customWidth="1" min="16" max="16" width="9.0"/>
    <col customWidth="1" min="17" max="17" width="7.5"/>
    <col customWidth="1" min="18" max="19" width="39.13"/>
    <col customWidth="1" min="20" max="20" width="31.88"/>
    <col customWidth="1" min="21" max="21" width="14.38"/>
  </cols>
  <sheetData>
    <row r="1" ht="33.75" customHeight="1">
      <c r="A1" s="1" t="s">
        <v>0</v>
      </c>
      <c r="B1" s="2" t="s">
        <v>1</v>
      </c>
      <c r="C1" s="2" t="s">
        <v>2</v>
      </c>
      <c r="D1" s="2" t="s">
        <v>3</v>
      </c>
      <c r="E1" s="1" t="s">
        <v>4</v>
      </c>
      <c r="F1" s="2" t="s">
        <v>5</v>
      </c>
      <c r="G1" s="2" t="s">
        <v>6</v>
      </c>
      <c r="H1" s="2" t="s">
        <v>7</v>
      </c>
      <c r="I1" s="1" t="s">
        <v>8</v>
      </c>
      <c r="J1" s="2" t="s">
        <v>9</v>
      </c>
      <c r="K1" s="2" t="s">
        <v>10</v>
      </c>
      <c r="L1" s="1" t="s">
        <v>11</v>
      </c>
      <c r="M1" s="3" t="s">
        <v>12</v>
      </c>
      <c r="N1" s="1" t="s">
        <v>13</v>
      </c>
      <c r="O1" s="1" t="s">
        <v>14</v>
      </c>
      <c r="P1" s="1" t="s">
        <v>15</v>
      </c>
      <c r="Q1" s="1" t="s">
        <v>16</v>
      </c>
      <c r="R1" s="1" t="s">
        <v>17</v>
      </c>
      <c r="S1" s="1" t="s">
        <v>18</v>
      </c>
      <c r="T1" s="4" t="s">
        <v>19</v>
      </c>
      <c r="U1" s="1" t="s">
        <v>20</v>
      </c>
    </row>
    <row r="2" ht="65.25" customHeight="1">
      <c r="A2" s="5" t="s">
        <v>21</v>
      </c>
      <c r="B2" s="6">
        <f t="shared" ref="B2:B26" si="1">len(I2)</f>
        <v>497</v>
      </c>
      <c r="C2" s="7" t="s">
        <v>22</v>
      </c>
      <c r="D2" s="8" t="s">
        <v>23</v>
      </c>
      <c r="E2" s="8"/>
      <c r="F2" s="9" t="s">
        <v>24</v>
      </c>
      <c r="G2" s="10" t="s">
        <v>25</v>
      </c>
      <c r="H2" s="11">
        <v>2012.0</v>
      </c>
      <c r="I2" s="9" t="s">
        <v>26</v>
      </c>
      <c r="J2" s="11" t="s">
        <v>27</v>
      </c>
      <c r="K2" s="5" t="s">
        <v>28</v>
      </c>
      <c r="L2" s="12">
        <v>42457.0</v>
      </c>
      <c r="M2" s="13">
        <v>0.7916666666666666</v>
      </c>
      <c r="N2" s="14"/>
      <c r="O2" s="14"/>
      <c r="P2" s="14"/>
      <c r="Q2" s="14"/>
      <c r="R2" s="15"/>
      <c r="S2" s="15"/>
      <c r="T2" s="16"/>
      <c r="U2" s="15"/>
    </row>
    <row r="3" ht="101.25" customHeight="1">
      <c r="A3" s="8" t="s">
        <v>29</v>
      </c>
      <c r="B3" s="6">
        <f t="shared" si="1"/>
        <v>475</v>
      </c>
      <c r="C3" s="7" t="s">
        <v>22</v>
      </c>
      <c r="D3" s="8" t="s">
        <v>23</v>
      </c>
      <c r="E3" s="8"/>
      <c r="F3" s="9" t="s">
        <v>30</v>
      </c>
      <c r="G3" s="17" t="s">
        <v>31</v>
      </c>
      <c r="H3" s="18">
        <v>1934.0</v>
      </c>
      <c r="I3" s="9" t="s">
        <v>32</v>
      </c>
      <c r="J3" s="11" t="s">
        <v>33</v>
      </c>
      <c r="K3" s="8" t="s">
        <v>34</v>
      </c>
      <c r="L3" s="12">
        <v>42458.0</v>
      </c>
      <c r="M3" s="13">
        <v>0.7916666666666666</v>
      </c>
      <c r="N3" s="14"/>
      <c r="O3" s="14"/>
      <c r="P3" s="14"/>
      <c r="Q3" s="14"/>
      <c r="R3" s="19"/>
      <c r="S3" s="19"/>
      <c r="T3" s="20"/>
      <c r="U3" s="19"/>
    </row>
    <row r="4">
      <c r="A4" s="21" t="s">
        <v>35</v>
      </c>
      <c r="B4" s="6">
        <f t="shared" si="1"/>
        <v>456</v>
      </c>
      <c r="C4" s="22" t="s">
        <v>36</v>
      </c>
      <c r="D4" s="23" t="s">
        <v>37</v>
      </c>
      <c r="E4" s="23" t="s">
        <v>38</v>
      </c>
      <c r="F4" s="24" t="s">
        <v>30</v>
      </c>
      <c r="G4" s="25" t="s">
        <v>39</v>
      </c>
      <c r="H4" s="26">
        <v>1972.0</v>
      </c>
      <c r="I4" s="27" t="s">
        <v>40</v>
      </c>
      <c r="J4" s="28" t="s">
        <v>41</v>
      </c>
      <c r="K4" s="29" t="s">
        <v>42</v>
      </c>
      <c r="L4" s="30">
        <v>44929.0</v>
      </c>
      <c r="M4" s="31">
        <v>0.7916666666666666</v>
      </c>
      <c r="N4" s="32">
        <v>44931.0</v>
      </c>
      <c r="O4" s="33">
        <v>0.8958333333333334</v>
      </c>
      <c r="P4" s="34"/>
      <c r="Q4" s="34"/>
      <c r="R4" s="35"/>
      <c r="S4" s="35"/>
      <c r="T4" s="36"/>
      <c r="U4" s="37" t="s">
        <v>43</v>
      </c>
    </row>
    <row r="5">
      <c r="A5" s="21" t="s">
        <v>44</v>
      </c>
      <c r="B5" s="6">
        <f t="shared" si="1"/>
        <v>350</v>
      </c>
      <c r="C5" s="22" t="s">
        <v>45</v>
      </c>
      <c r="D5" s="23" t="s">
        <v>46</v>
      </c>
      <c r="E5" s="23" t="s">
        <v>38</v>
      </c>
      <c r="F5" s="24" t="s">
        <v>30</v>
      </c>
      <c r="G5" s="25" t="s">
        <v>47</v>
      </c>
      <c r="H5" s="26">
        <v>2006.0</v>
      </c>
      <c r="I5" s="38" t="s">
        <v>48</v>
      </c>
      <c r="J5" s="26" t="s">
        <v>49</v>
      </c>
      <c r="K5" s="29" t="s">
        <v>50</v>
      </c>
      <c r="L5" s="30">
        <v>45295.0</v>
      </c>
      <c r="M5" s="31">
        <v>0.7916666666666666</v>
      </c>
      <c r="N5" s="32">
        <v>44933.0</v>
      </c>
      <c r="O5" s="33">
        <v>0.6666666666666666</v>
      </c>
      <c r="P5" s="39"/>
      <c r="Q5" s="40"/>
      <c r="R5" s="41"/>
      <c r="S5" s="41"/>
      <c r="T5" s="42"/>
      <c r="U5" s="37" t="s">
        <v>51</v>
      </c>
    </row>
    <row r="6">
      <c r="A6" s="21" t="s">
        <v>52</v>
      </c>
      <c r="B6" s="6">
        <f t="shared" si="1"/>
        <v>402</v>
      </c>
      <c r="C6" s="43" t="s">
        <v>53</v>
      </c>
      <c r="D6" s="23" t="s">
        <v>54</v>
      </c>
      <c r="E6" s="23" t="s">
        <v>38</v>
      </c>
      <c r="F6" s="24" t="s">
        <v>30</v>
      </c>
      <c r="G6" s="25" t="s">
        <v>55</v>
      </c>
      <c r="H6" s="26">
        <v>1992.0</v>
      </c>
      <c r="I6" s="24" t="s">
        <v>56</v>
      </c>
      <c r="J6" s="26" t="s">
        <v>57</v>
      </c>
      <c r="K6" s="29" t="s">
        <v>42</v>
      </c>
      <c r="L6" s="30">
        <v>45295.0</v>
      </c>
      <c r="M6" s="31">
        <v>0.8958333333333334</v>
      </c>
      <c r="N6" s="32"/>
      <c r="O6" s="33"/>
      <c r="P6" s="44"/>
      <c r="Q6" s="34"/>
      <c r="R6" s="45"/>
      <c r="S6" s="46"/>
      <c r="T6" s="47"/>
      <c r="U6" s="37" t="s">
        <v>58</v>
      </c>
    </row>
    <row r="7">
      <c r="A7" s="21" t="s">
        <v>59</v>
      </c>
      <c r="B7" s="6">
        <f t="shared" si="1"/>
        <v>436</v>
      </c>
      <c r="C7" s="37" t="s">
        <v>46</v>
      </c>
      <c r="D7" s="23" t="s">
        <v>60</v>
      </c>
      <c r="E7" s="23" t="s">
        <v>61</v>
      </c>
      <c r="F7" s="24" t="s">
        <v>30</v>
      </c>
      <c r="G7" s="25" t="s">
        <v>62</v>
      </c>
      <c r="H7" s="26">
        <v>1960.0</v>
      </c>
      <c r="I7" s="48" t="s">
        <v>63</v>
      </c>
      <c r="J7" s="26" t="s">
        <v>64</v>
      </c>
      <c r="K7" s="29" t="s">
        <v>42</v>
      </c>
      <c r="L7" s="30">
        <v>45296.0</v>
      </c>
      <c r="M7" s="31">
        <v>0.7916666666666666</v>
      </c>
      <c r="N7" s="32">
        <v>44932.0</v>
      </c>
      <c r="O7" s="33">
        <v>0.6666666666666666</v>
      </c>
      <c r="P7" s="34"/>
      <c r="Q7" s="34"/>
      <c r="R7" s="41"/>
      <c r="S7" s="41"/>
      <c r="T7" s="36"/>
      <c r="U7" s="37" t="s">
        <v>65</v>
      </c>
    </row>
    <row r="8">
      <c r="A8" s="21" t="s">
        <v>66</v>
      </c>
      <c r="B8" s="6">
        <f t="shared" si="1"/>
        <v>442</v>
      </c>
      <c r="C8" s="43" t="s">
        <v>46</v>
      </c>
      <c r="D8" s="49" t="s">
        <v>38</v>
      </c>
      <c r="E8" s="49" t="s">
        <v>61</v>
      </c>
      <c r="F8" s="50" t="s">
        <v>30</v>
      </c>
      <c r="G8" s="49" t="s">
        <v>67</v>
      </c>
      <c r="H8" s="51">
        <v>1959.0</v>
      </c>
      <c r="I8" s="24" t="s">
        <v>68</v>
      </c>
      <c r="J8" s="51" t="s">
        <v>69</v>
      </c>
      <c r="K8" s="52" t="s">
        <v>70</v>
      </c>
      <c r="L8" s="30">
        <v>45297.0</v>
      </c>
      <c r="M8" s="31">
        <v>0.5416666666666666</v>
      </c>
      <c r="N8" s="32"/>
      <c r="O8" s="33"/>
      <c r="P8" s="53"/>
      <c r="Q8" s="34"/>
      <c r="R8" s="41"/>
      <c r="S8" s="35"/>
      <c r="T8" s="36"/>
      <c r="U8" s="37" t="s">
        <v>71</v>
      </c>
    </row>
    <row r="9">
      <c r="A9" s="54" t="s">
        <v>72</v>
      </c>
      <c r="B9" s="6">
        <f t="shared" si="1"/>
        <v>437</v>
      </c>
      <c r="C9" s="22" t="s">
        <v>46</v>
      </c>
      <c r="D9" s="23" t="s">
        <v>38</v>
      </c>
      <c r="E9" s="23" t="s">
        <v>61</v>
      </c>
      <c r="F9" s="24" t="s">
        <v>30</v>
      </c>
      <c r="G9" s="25" t="s">
        <v>73</v>
      </c>
      <c r="H9" s="26">
        <v>2023.0</v>
      </c>
      <c r="I9" s="55" t="s">
        <v>74</v>
      </c>
      <c r="J9" s="26" t="s">
        <v>75</v>
      </c>
      <c r="K9" s="29" t="s">
        <v>42</v>
      </c>
      <c r="L9" s="30">
        <v>44932.0</v>
      </c>
      <c r="M9" s="31">
        <v>0.7916666666666666</v>
      </c>
      <c r="N9" s="32"/>
      <c r="O9" s="33"/>
      <c r="P9" s="34"/>
      <c r="Q9" s="34"/>
      <c r="R9" s="41"/>
      <c r="S9" s="41"/>
      <c r="T9" s="36"/>
      <c r="U9" s="37" t="s">
        <v>76</v>
      </c>
    </row>
    <row r="10">
      <c r="A10" s="21" t="s">
        <v>77</v>
      </c>
      <c r="B10" s="6">
        <f t="shared" si="1"/>
        <v>432</v>
      </c>
      <c r="C10" s="22" t="s">
        <v>78</v>
      </c>
      <c r="D10" s="23" t="s">
        <v>38</v>
      </c>
      <c r="E10" s="23" t="s">
        <v>61</v>
      </c>
      <c r="F10" s="24" t="s">
        <v>30</v>
      </c>
      <c r="G10" s="25" t="s">
        <v>79</v>
      </c>
      <c r="H10" s="26">
        <v>1979.0</v>
      </c>
      <c r="I10" s="35" t="s">
        <v>80</v>
      </c>
      <c r="J10" s="26" t="s">
        <v>81</v>
      </c>
      <c r="K10" s="56" t="s">
        <v>50</v>
      </c>
      <c r="L10" s="30">
        <v>44933.0</v>
      </c>
      <c r="M10" s="31">
        <v>0.7916666666666666</v>
      </c>
      <c r="N10" s="32"/>
      <c r="O10" s="33"/>
      <c r="P10" s="53"/>
      <c r="Q10" s="34"/>
      <c r="R10" s="57"/>
      <c r="S10" s="35"/>
      <c r="T10" s="36"/>
      <c r="U10" s="37" t="s">
        <v>82</v>
      </c>
    </row>
    <row r="11">
      <c r="A11" s="58" t="s">
        <v>83</v>
      </c>
      <c r="B11" s="6">
        <f t="shared" si="1"/>
        <v>419</v>
      </c>
      <c r="C11" s="22" t="s">
        <v>84</v>
      </c>
      <c r="D11" s="23" t="s">
        <v>38</v>
      </c>
      <c r="E11" s="23" t="s">
        <v>61</v>
      </c>
      <c r="F11" s="24" t="s">
        <v>30</v>
      </c>
      <c r="G11" s="25" t="s">
        <v>85</v>
      </c>
      <c r="H11" s="26">
        <v>1944.0</v>
      </c>
      <c r="I11" s="24" t="s">
        <v>86</v>
      </c>
      <c r="J11" s="26" t="s">
        <v>27</v>
      </c>
      <c r="K11" s="56" t="s">
        <v>42</v>
      </c>
      <c r="L11" s="30">
        <v>44934.0</v>
      </c>
      <c r="M11" s="31">
        <v>0.7916666666666666</v>
      </c>
      <c r="N11" s="32"/>
      <c r="O11" s="33"/>
      <c r="P11" s="53"/>
      <c r="Q11" s="34"/>
      <c r="R11" s="57"/>
      <c r="S11" s="57"/>
      <c r="T11" s="59"/>
      <c r="U11" s="37" t="s">
        <v>87</v>
      </c>
    </row>
    <row r="12">
      <c r="A12" s="21" t="s">
        <v>88</v>
      </c>
      <c r="B12" s="6">
        <f t="shared" si="1"/>
        <v>397</v>
      </c>
      <c r="C12" s="22" t="s">
        <v>89</v>
      </c>
      <c r="D12" s="23" t="s">
        <v>90</v>
      </c>
      <c r="E12" s="23" t="s">
        <v>38</v>
      </c>
      <c r="F12" s="24" t="s">
        <v>30</v>
      </c>
      <c r="G12" s="60" t="s">
        <v>91</v>
      </c>
      <c r="H12" s="26">
        <v>2002.0</v>
      </c>
      <c r="I12" s="38" t="s">
        <v>92</v>
      </c>
      <c r="J12" s="26" t="s">
        <v>49</v>
      </c>
      <c r="K12" s="56" t="s">
        <v>70</v>
      </c>
      <c r="L12" s="30">
        <v>44935.0</v>
      </c>
      <c r="M12" s="31">
        <v>0.7916666666666666</v>
      </c>
      <c r="N12" s="32"/>
      <c r="O12" s="33"/>
      <c r="P12" s="53"/>
      <c r="Q12" s="34"/>
      <c r="R12" s="57"/>
      <c r="S12" s="57"/>
      <c r="T12" s="59"/>
      <c r="U12" s="37" t="s">
        <v>93</v>
      </c>
    </row>
    <row r="13">
      <c r="A13" s="21" t="s">
        <v>94</v>
      </c>
      <c r="B13" s="6">
        <f t="shared" si="1"/>
        <v>450</v>
      </c>
      <c r="C13" s="22"/>
      <c r="D13" s="23" t="s">
        <v>37</v>
      </c>
      <c r="E13" s="23" t="s">
        <v>38</v>
      </c>
      <c r="F13" s="24" t="s">
        <v>30</v>
      </c>
      <c r="G13" s="24" t="s">
        <v>39</v>
      </c>
      <c r="H13" s="26">
        <v>1974.0</v>
      </c>
      <c r="I13" s="61" t="s">
        <v>95</v>
      </c>
      <c r="J13" s="26" t="s">
        <v>96</v>
      </c>
      <c r="K13" s="56" t="s">
        <v>42</v>
      </c>
      <c r="L13" s="30">
        <v>44936.0</v>
      </c>
      <c r="M13" s="31">
        <v>0.7916666666666666</v>
      </c>
      <c r="N13" s="32"/>
      <c r="O13" s="33"/>
      <c r="P13" s="34"/>
      <c r="Q13" s="62"/>
      <c r="R13" s="46"/>
      <c r="S13" s="46"/>
      <c r="T13" s="47"/>
      <c r="U13" s="37" t="s">
        <v>43</v>
      </c>
    </row>
    <row r="14">
      <c r="A14" s="21" t="s">
        <v>97</v>
      </c>
      <c r="B14" s="6">
        <f t="shared" si="1"/>
        <v>450</v>
      </c>
      <c r="C14" s="22" t="s">
        <v>45</v>
      </c>
      <c r="D14" s="23" t="s">
        <v>46</v>
      </c>
      <c r="E14" s="23" t="s">
        <v>38</v>
      </c>
      <c r="F14" s="24" t="s">
        <v>30</v>
      </c>
      <c r="G14" s="25" t="s">
        <v>98</v>
      </c>
      <c r="H14" s="26">
        <v>1972.0</v>
      </c>
      <c r="I14" s="38" t="s">
        <v>99</v>
      </c>
      <c r="J14" s="26" t="s">
        <v>100</v>
      </c>
      <c r="K14" s="56" t="s">
        <v>42</v>
      </c>
      <c r="L14" s="30">
        <v>44937.0</v>
      </c>
      <c r="M14" s="31">
        <v>0.7916666666666666</v>
      </c>
      <c r="N14" s="32"/>
      <c r="O14" s="33"/>
      <c r="P14" s="34"/>
      <c r="Q14" s="34"/>
      <c r="R14" s="41"/>
      <c r="S14" s="41"/>
      <c r="T14" s="36"/>
      <c r="U14" s="37" t="s">
        <v>51</v>
      </c>
    </row>
    <row r="15">
      <c r="A15" s="21" t="s">
        <v>101</v>
      </c>
      <c r="B15" s="6">
        <f t="shared" si="1"/>
        <v>401</v>
      </c>
      <c r="C15" s="22"/>
      <c r="D15" s="23" t="s">
        <v>54</v>
      </c>
      <c r="E15" s="23" t="s">
        <v>38</v>
      </c>
      <c r="F15" s="24" t="s">
        <v>30</v>
      </c>
      <c r="G15" s="60" t="s">
        <v>102</v>
      </c>
      <c r="H15" s="26">
        <v>2001.0</v>
      </c>
      <c r="I15" s="24" t="s">
        <v>103</v>
      </c>
      <c r="J15" s="26" t="s">
        <v>104</v>
      </c>
      <c r="K15" s="56" t="s">
        <v>50</v>
      </c>
      <c r="L15" s="30">
        <v>44937.0</v>
      </c>
      <c r="M15" s="63">
        <v>0.9166666666666666</v>
      </c>
      <c r="N15" s="32"/>
      <c r="O15" s="33"/>
      <c r="P15" s="34"/>
      <c r="Q15" s="34"/>
      <c r="R15" s="35"/>
      <c r="S15" s="35" t="s">
        <v>105</v>
      </c>
      <c r="T15" s="36"/>
      <c r="U15" s="37" t="s">
        <v>58</v>
      </c>
    </row>
    <row r="16" ht="18.0" customHeight="1">
      <c r="A16" s="21" t="s">
        <v>106</v>
      </c>
      <c r="B16" s="6">
        <f t="shared" si="1"/>
        <v>427</v>
      </c>
      <c r="C16" s="24" t="s">
        <v>46</v>
      </c>
      <c r="D16" s="23" t="s">
        <v>38</v>
      </c>
      <c r="E16" s="23" t="s">
        <v>61</v>
      </c>
      <c r="F16" s="24" t="s">
        <v>30</v>
      </c>
      <c r="G16" s="64" t="s">
        <v>107</v>
      </c>
      <c r="H16" s="26">
        <v>2017.0</v>
      </c>
      <c r="I16" s="48" t="s">
        <v>108</v>
      </c>
      <c r="J16" s="26" t="s">
        <v>49</v>
      </c>
      <c r="K16" s="29" t="s">
        <v>42</v>
      </c>
      <c r="L16" s="30">
        <v>44938.0</v>
      </c>
      <c r="M16" s="31">
        <v>0.7916666666666666</v>
      </c>
      <c r="N16" s="32"/>
      <c r="O16" s="33"/>
      <c r="P16" s="39"/>
      <c r="Q16" s="31"/>
      <c r="R16" s="41"/>
      <c r="S16" s="41"/>
      <c r="T16" s="36"/>
      <c r="U16" s="37" t="s">
        <v>65</v>
      </c>
    </row>
    <row r="17">
      <c r="A17" s="54" t="s">
        <v>109</v>
      </c>
      <c r="B17" s="6">
        <f t="shared" si="1"/>
        <v>398</v>
      </c>
      <c r="C17" s="24" t="s">
        <v>61</v>
      </c>
      <c r="D17" s="23" t="s">
        <v>38</v>
      </c>
      <c r="E17" s="23" t="s">
        <v>110</v>
      </c>
      <c r="F17" s="24" t="s">
        <v>30</v>
      </c>
      <c r="G17" s="25" t="s">
        <v>111</v>
      </c>
      <c r="H17" s="26">
        <v>1940.0</v>
      </c>
      <c r="I17" s="24" t="s">
        <v>112</v>
      </c>
      <c r="J17" s="26" t="s">
        <v>113</v>
      </c>
      <c r="K17" s="29" t="s">
        <v>42</v>
      </c>
      <c r="L17" s="30">
        <v>44939.0</v>
      </c>
      <c r="M17" s="31">
        <v>0.5416666666666666</v>
      </c>
      <c r="N17" s="32"/>
      <c r="O17" s="33"/>
      <c r="P17" s="39"/>
      <c r="Q17" s="31"/>
      <c r="R17" s="41"/>
      <c r="S17" s="41"/>
      <c r="T17" s="36"/>
      <c r="U17" s="37" t="s">
        <v>71</v>
      </c>
    </row>
    <row r="18">
      <c r="A18" s="54" t="s">
        <v>114</v>
      </c>
      <c r="B18" s="6">
        <f t="shared" si="1"/>
        <v>402</v>
      </c>
      <c r="C18" s="22" t="s">
        <v>115</v>
      </c>
      <c r="D18" s="23" t="s">
        <v>38</v>
      </c>
      <c r="E18" s="23" t="s">
        <v>61</v>
      </c>
      <c r="F18" s="24" t="s">
        <v>30</v>
      </c>
      <c r="G18" s="25" t="s">
        <v>116</v>
      </c>
      <c r="H18" s="26">
        <v>2023.0</v>
      </c>
      <c r="I18" s="24" t="s">
        <v>117</v>
      </c>
      <c r="J18" s="26" t="s">
        <v>118</v>
      </c>
      <c r="K18" s="29" t="s">
        <v>42</v>
      </c>
      <c r="L18" s="30">
        <v>44939.0</v>
      </c>
      <c r="M18" s="65">
        <v>0.2708333333333333</v>
      </c>
      <c r="N18" s="66">
        <v>44938.0</v>
      </c>
      <c r="O18" s="33">
        <v>0.8958333333333334</v>
      </c>
      <c r="P18" s="34"/>
      <c r="Q18" s="34"/>
      <c r="R18" s="35" t="s">
        <v>119</v>
      </c>
      <c r="S18" s="35" t="s">
        <v>120</v>
      </c>
      <c r="T18" s="36"/>
      <c r="U18" s="37" t="s">
        <v>76</v>
      </c>
    </row>
    <row r="19">
      <c r="A19" s="21" t="s">
        <v>121</v>
      </c>
      <c r="B19" s="6">
        <f t="shared" si="1"/>
        <v>360</v>
      </c>
      <c r="C19" s="22"/>
      <c r="D19" s="23" t="s">
        <v>38</v>
      </c>
      <c r="E19" s="23" t="s">
        <v>122</v>
      </c>
      <c r="F19" s="24" t="s">
        <v>30</v>
      </c>
      <c r="G19" s="25" t="s">
        <v>123</v>
      </c>
      <c r="H19" s="26">
        <v>1982.0</v>
      </c>
      <c r="I19" s="35" t="s">
        <v>124</v>
      </c>
      <c r="J19" s="26" t="s">
        <v>125</v>
      </c>
      <c r="K19" s="29" t="s">
        <v>42</v>
      </c>
      <c r="L19" s="30">
        <v>44940.0</v>
      </c>
      <c r="M19" s="31">
        <v>0.7916666666666666</v>
      </c>
      <c r="N19" s="66"/>
      <c r="O19" s="33"/>
      <c r="P19" s="34"/>
      <c r="Q19" s="34"/>
      <c r="R19" s="41"/>
      <c r="S19" s="41"/>
      <c r="T19" s="36"/>
      <c r="U19" s="37" t="s">
        <v>82</v>
      </c>
    </row>
    <row r="20">
      <c r="A20" s="21" t="s">
        <v>126</v>
      </c>
      <c r="B20" s="6">
        <f t="shared" si="1"/>
        <v>14</v>
      </c>
      <c r="C20" s="22"/>
      <c r="D20" s="23" t="s">
        <v>38</v>
      </c>
      <c r="E20" s="23" t="s">
        <v>61</v>
      </c>
      <c r="F20" s="24" t="s">
        <v>30</v>
      </c>
      <c r="G20" s="25" t="s">
        <v>85</v>
      </c>
      <c r="H20" s="26">
        <v>1948.0</v>
      </c>
      <c r="I20" s="24" t="s">
        <v>127</v>
      </c>
      <c r="J20" s="26" t="s">
        <v>128</v>
      </c>
      <c r="K20" s="29" t="s">
        <v>50</v>
      </c>
      <c r="L20" s="30">
        <v>44940.0</v>
      </c>
      <c r="M20" s="63">
        <v>0.6666666666666666</v>
      </c>
      <c r="N20" s="66"/>
      <c r="O20" s="33"/>
      <c r="P20" s="34"/>
      <c r="Q20" s="34"/>
      <c r="R20" s="35" t="s">
        <v>129</v>
      </c>
      <c r="S20" s="35"/>
      <c r="T20" s="42"/>
      <c r="U20" s="37" t="s">
        <v>130</v>
      </c>
    </row>
    <row r="21">
      <c r="A21" s="21" t="s">
        <v>131</v>
      </c>
      <c r="B21" s="6">
        <f t="shared" si="1"/>
        <v>383</v>
      </c>
      <c r="C21" s="22"/>
      <c r="D21" s="23" t="s">
        <v>90</v>
      </c>
      <c r="E21" s="23" t="s">
        <v>38</v>
      </c>
      <c r="F21" s="24" t="s">
        <v>30</v>
      </c>
      <c r="G21" s="60" t="s">
        <v>132</v>
      </c>
      <c r="H21" s="26">
        <v>2019.0</v>
      </c>
      <c r="I21" s="38" t="s">
        <v>133</v>
      </c>
      <c r="J21" s="26" t="s">
        <v>134</v>
      </c>
      <c r="K21" s="29" t="s">
        <v>42</v>
      </c>
      <c r="L21" s="30">
        <v>44942.0</v>
      </c>
      <c r="M21" s="31">
        <v>0.7916666666666666</v>
      </c>
      <c r="N21" s="32"/>
      <c r="O21" s="33"/>
      <c r="P21" s="44"/>
      <c r="Q21" s="34"/>
      <c r="R21" s="35"/>
      <c r="S21" s="35"/>
      <c r="T21" s="36"/>
      <c r="U21" s="37" t="s">
        <v>93</v>
      </c>
    </row>
    <row r="22">
      <c r="A22" s="21" t="s">
        <v>135</v>
      </c>
      <c r="B22" s="6">
        <f t="shared" si="1"/>
        <v>447</v>
      </c>
      <c r="C22" s="22"/>
      <c r="D22" s="22" t="s">
        <v>37</v>
      </c>
      <c r="E22" s="22" t="s">
        <v>38</v>
      </c>
      <c r="F22" s="24" t="s">
        <v>30</v>
      </c>
      <c r="G22" s="25" t="s">
        <v>39</v>
      </c>
      <c r="H22" s="26">
        <v>1976.0</v>
      </c>
      <c r="I22" s="27" t="s">
        <v>136</v>
      </c>
      <c r="J22" s="26" t="s">
        <v>137</v>
      </c>
      <c r="K22" s="29" t="s">
        <v>42</v>
      </c>
      <c r="L22" s="30">
        <v>44943.0</v>
      </c>
      <c r="M22" s="31">
        <v>0.7916666666666666</v>
      </c>
      <c r="N22" s="32"/>
      <c r="O22" s="33"/>
      <c r="P22" s="34"/>
      <c r="Q22" s="34"/>
      <c r="R22" s="41"/>
      <c r="S22" s="35"/>
      <c r="T22" s="36"/>
      <c r="U22" s="37" t="s">
        <v>43</v>
      </c>
    </row>
    <row r="23">
      <c r="A23" s="21" t="s">
        <v>138</v>
      </c>
      <c r="B23" s="6">
        <f t="shared" si="1"/>
        <v>433</v>
      </c>
      <c r="C23" s="22" t="s">
        <v>45</v>
      </c>
      <c r="D23" s="22" t="s">
        <v>46</v>
      </c>
      <c r="E23" s="22" t="s">
        <v>38</v>
      </c>
      <c r="F23" s="24" t="s">
        <v>30</v>
      </c>
      <c r="G23" s="25" t="s">
        <v>139</v>
      </c>
      <c r="H23" s="26">
        <v>1966.0</v>
      </c>
      <c r="I23" s="38" t="s">
        <v>140</v>
      </c>
      <c r="J23" s="26" t="s">
        <v>141</v>
      </c>
      <c r="K23" s="29" t="s">
        <v>42</v>
      </c>
      <c r="L23" s="30">
        <v>44944.0</v>
      </c>
      <c r="M23" s="31">
        <v>0.7916666666666666</v>
      </c>
      <c r="N23" s="32">
        <v>44945.0</v>
      </c>
      <c r="O23" s="33">
        <v>0.8958333333333334</v>
      </c>
      <c r="P23" s="34"/>
      <c r="Q23" s="34"/>
      <c r="R23" s="41"/>
      <c r="S23" s="41"/>
      <c r="T23" s="36"/>
      <c r="U23" s="37" t="s">
        <v>51</v>
      </c>
    </row>
    <row r="24">
      <c r="A24" s="21" t="s">
        <v>142</v>
      </c>
      <c r="B24" s="6">
        <f t="shared" si="1"/>
        <v>388</v>
      </c>
      <c r="C24" s="22"/>
      <c r="D24" s="22" t="s">
        <v>54</v>
      </c>
      <c r="E24" s="22" t="s">
        <v>38</v>
      </c>
      <c r="F24" s="24" t="s">
        <v>30</v>
      </c>
      <c r="G24" s="60" t="s">
        <v>143</v>
      </c>
      <c r="H24" s="26">
        <v>1990.0</v>
      </c>
      <c r="I24" s="24" t="s">
        <v>144</v>
      </c>
      <c r="J24" s="26" t="s">
        <v>145</v>
      </c>
      <c r="K24" s="29" t="s">
        <v>50</v>
      </c>
      <c r="L24" s="30">
        <v>44944.0</v>
      </c>
      <c r="M24" s="31">
        <v>0.8958333333333334</v>
      </c>
      <c r="N24" s="32"/>
      <c r="O24" s="33"/>
      <c r="P24" s="34"/>
      <c r="Q24" s="34"/>
      <c r="R24" s="41"/>
      <c r="S24" s="41"/>
      <c r="T24" s="36"/>
      <c r="U24" s="37" t="s">
        <v>58</v>
      </c>
    </row>
    <row r="25">
      <c r="A25" s="21" t="s">
        <v>146</v>
      </c>
      <c r="B25" s="6">
        <f t="shared" si="1"/>
        <v>437</v>
      </c>
      <c r="C25" s="22" t="s">
        <v>46</v>
      </c>
      <c r="D25" s="22" t="s">
        <v>38</v>
      </c>
      <c r="E25" s="22" t="s">
        <v>110</v>
      </c>
      <c r="F25" s="24" t="s">
        <v>30</v>
      </c>
      <c r="G25" s="25" t="s">
        <v>147</v>
      </c>
      <c r="H25" s="26">
        <v>1985.0</v>
      </c>
      <c r="I25" s="48" t="s">
        <v>148</v>
      </c>
      <c r="J25" s="26" t="s">
        <v>149</v>
      </c>
      <c r="K25" s="29" t="s">
        <v>42</v>
      </c>
      <c r="L25" s="30">
        <v>44945.0</v>
      </c>
      <c r="M25" s="31">
        <v>0.7916666666666666</v>
      </c>
      <c r="N25" s="32"/>
      <c r="O25" s="33"/>
      <c r="P25" s="34"/>
      <c r="Q25" s="34"/>
      <c r="R25" s="41"/>
      <c r="S25" s="41"/>
      <c r="T25" s="36"/>
      <c r="U25" s="37" t="s">
        <v>65</v>
      </c>
    </row>
    <row r="26">
      <c r="A26" s="21" t="s">
        <v>150</v>
      </c>
      <c r="B26" s="6">
        <f t="shared" si="1"/>
        <v>398</v>
      </c>
      <c r="C26" s="22" t="s">
        <v>61</v>
      </c>
      <c r="D26" s="22" t="s">
        <v>38</v>
      </c>
      <c r="E26" s="22" t="s">
        <v>151</v>
      </c>
      <c r="F26" s="24" t="s">
        <v>30</v>
      </c>
      <c r="G26" s="25" t="s">
        <v>152</v>
      </c>
      <c r="H26" s="26">
        <v>1966.0</v>
      </c>
      <c r="I26" s="24" t="s">
        <v>153</v>
      </c>
      <c r="J26" s="26" t="s">
        <v>154</v>
      </c>
      <c r="K26" s="29" t="s">
        <v>50</v>
      </c>
      <c r="L26" s="30">
        <v>44946.0</v>
      </c>
      <c r="M26" s="63">
        <v>0.6666666666666666</v>
      </c>
      <c r="N26" s="32"/>
      <c r="O26" s="33"/>
      <c r="P26" s="34"/>
      <c r="Q26" s="34"/>
      <c r="R26" s="41"/>
      <c r="S26" s="35" t="s">
        <v>155</v>
      </c>
      <c r="T26" s="36"/>
      <c r="U26" s="37" t="s">
        <v>71</v>
      </c>
    </row>
    <row r="27">
      <c r="A27" s="21" t="s">
        <v>156</v>
      </c>
      <c r="B27" s="67">
        <f>LEN(I27)</f>
        <v>401</v>
      </c>
      <c r="C27" s="22"/>
      <c r="D27" s="22" t="s">
        <v>38</v>
      </c>
      <c r="E27" s="22" t="s">
        <v>151</v>
      </c>
      <c r="F27" s="24" t="s">
        <v>30</v>
      </c>
      <c r="G27" s="25" t="s">
        <v>147</v>
      </c>
      <c r="H27" s="26">
        <v>2004.0</v>
      </c>
      <c r="I27" s="24" t="s">
        <v>157</v>
      </c>
      <c r="J27" s="26" t="s">
        <v>158</v>
      </c>
      <c r="K27" s="29" t="s">
        <v>159</v>
      </c>
      <c r="L27" s="30">
        <v>44946.0</v>
      </c>
      <c r="M27" s="68">
        <v>0.7916666666666666</v>
      </c>
      <c r="N27" s="32"/>
      <c r="O27" s="33"/>
      <c r="P27" s="34"/>
      <c r="Q27" s="34"/>
      <c r="R27" s="35" t="s">
        <v>160</v>
      </c>
      <c r="S27" s="35" t="s">
        <v>161</v>
      </c>
      <c r="T27" s="36"/>
      <c r="U27" s="37" t="s">
        <v>76</v>
      </c>
    </row>
    <row r="28">
      <c r="A28" s="21" t="s">
        <v>162</v>
      </c>
      <c r="B28" s="6">
        <f t="shared" ref="B28:B47" si="2">len(I28)</f>
        <v>460</v>
      </c>
      <c r="C28" s="22" t="s">
        <v>46</v>
      </c>
      <c r="D28" s="22" t="s">
        <v>54</v>
      </c>
      <c r="E28" s="22" t="s">
        <v>38</v>
      </c>
      <c r="F28" s="24" t="s">
        <v>30</v>
      </c>
      <c r="G28" s="25" t="s">
        <v>163</v>
      </c>
      <c r="H28" s="26" t="s">
        <v>164</v>
      </c>
      <c r="I28" s="48" t="s">
        <v>165</v>
      </c>
      <c r="J28" s="26" t="s">
        <v>166</v>
      </c>
      <c r="K28" s="29" t="s">
        <v>167</v>
      </c>
      <c r="L28" s="30">
        <v>44946.0</v>
      </c>
      <c r="M28" s="31">
        <v>0.7916666666666666</v>
      </c>
      <c r="N28" s="32"/>
      <c r="O28" s="33"/>
      <c r="P28" s="34"/>
      <c r="Q28" s="34"/>
      <c r="R28" s="41"/>
      <c r="S28" s="41"/>
      <c r="T28" s="36"/>
      <c r="U28" s="37" t="s">
        <v>76</v>
      </c>
    </row>
    <row r="29">
      <c r="A29" s="21" t="s">
        <v>168</v>
      </c>
      <c r="B29" s="6">
        <f t="shared" si="2"/>
        <v>413</v>
      </c>
      <c r="C29" s="22"/>
      <c r="D29" s="22" t="s">
        <v>38</v>
      </c>
      <c r="E29" s="22" t="s">
        <v>61</v>
      </c>
      <c r="F29" s="24" t="s">
        <v>30</v>
      </c>
      <c r="G29" s="25" t="s">
        <v>169</v>
      </c>
      <c r="H29" s="26">
        <v>1986.0</v>
      </c>
      <c r="I29" s="35" t="s">
        <v>170</v>
      </c>
      <c r="J29" s="26" t="s">
        <v>171</v>
      </c>
      <c r="K29" s="29" t="s">
        <v>50</v>
      </c>
      <c r="L29" s="30">
        <v>44947.0</v>
      </c>
      <c r="M29" s="31">
        <v>0.7916666666666666</v>
      </c>
      <c r="N29" s="32"/>
      <c r="O29" s="33"/>
      <c r="P29" s="34"/>
      <c r="Q29" s="34"/>
      <c r="R29" s="41"/>
      <c r="S29" s="41"/>
      <c r="T29" s="36"/>
      <c r="U29" s="37" t="s">
        <v>130</v>
      </c>
    </row>
    <row r="30">
      <c r="A30" s="21" t="s">
        <v>172</v>
      </c>
      <c r="B30" s="6">
        <f t="shared" si="2"/>
        <v>417</v>
      </c>
      <c r="C30" s="22"/>
      <c r="D30" s="22" t="s">
        <v>38</v>
      </c>
      <c r="E30" s="22" t="s">
        <v>61</v>
      </c>
      <c r="F30" s="24" t="s">
        <v>30</v>
      </c>
      <c r="G30" s="25" t="s">
        <v>85</v>
      </c>
      <c r="H30" s="26">
        <v>1950.0</v>
      </c>
      <c r="I30" s="24" t="s">
        <v>173</v>
      </c>
      <c r="J30" s="26" t="s">
        <v>27</v>
      </c>
      <c r="K30" s="29" t="s">
        <v>50</v>
      </c>
      <c r="L30" s="30">
        <v>44948.0</v>
      </c>
      <c r="M30" s="31">
        <v>0.7916666666666666</v>
      </c>
      <c r="N30" s="32"/>
      <c r="O30" s="33"/>
      <c r="P30" s="34"/>
      <c r="Q30" s="34"/>
      <c r="R30" s="41"/>
      <c r="S30" s="41"/>
      <c r="T30" s="36"/>
      <c r="U30" s="37" t="s">
        <v>87</v>
      </c>
    </row>
    <row r="31">
      <c r="A31" s="21" t="s">
        <v>174</v>
      </c>
      <c r="B31" s="6">
        <f t="shared" si="2"/>
        <v>396</v>
      </c>
      <c r="C31" s="22"/>
      <c r="D31" s="22" t="s">
        <v>90</v>
      </c>
      <c r="E31" s="22" t="s">
        <v>38</v>
      </c>
      <c r="F31" s="24" t="s">
        <v>30</v>
      </c>
      <c r="G31" s="24" t="s">
        <v>175</v>
      </c>
      <c r="H31" s="26">
        <v>1969.0</v>
      </c>
      <c r="I31" s="38" t="s">
        <v>176</v>
      </c>
      <c r="J31" s="26" t="s">
        <v>41</v>
      </c>
      <c r="K31" s="29" t="s">
        <v>34</v>
      </c>
      <c r="L31" s="30">
        <v>44949.0</v>
      </c>
      <c r="M31" s="31">
        <v>0.7916666666666666</v>
      </c>
      <c r="N31" s="32"/>
      <c r="O31" s="33"/>
      <c r="P31" s="34"/>
      <c r="Q31" s="34"/>
      <c r="R31" s="41"/>
      <c r="S31" s="41"/>
      <c r="T31" s="36"/>
      <c r="U31" s="37" t="s">
        <v>93</v>
      </c>
    </row>
    <row r="32">
      <c r="A32" s="58" t="s">
        <v>177</v>
      </c>
      <c r="B32" s="6">
        <f t="shared" si="2"/>
        <v>461</v>
      </c>
      <c r="C32" s="22"/>
      <c r="D32" s="22" t="s">
        <v>37</v>
      </c>
      <c r="E32" s="22" t="s">
        <v>38</v>
      </c>
      <c r="F32" s="24" t="s">
        <v>30</v>
      </c>
      <c r="G32" s="25" t="s">
        <v>39</v>
      </c>
      <c r="H32" s="26">
        <v>1982.0</v>
      </c>
      <c r="I32" s="61" t="s">
        <v>178</v>
      </c>
      <c r="J32" s="26" t="s">
        <v>179</v>
      </c>
      <c r="K32" s="29" t="s">
        <v>42</v>
      </c>
      <c r="L32" s="30">
        <v>44950.0</v>
      </c>
      <c r="M32" s="31">
        <v>0.7916666666666666</v>
      </c>
      <c r="N32" s="32"/>
      <c r="O32" s="33"/>
      <c r="P32" s="34"/>
      <c r="Q32" s="34"/>
      <c r="R32" s="41"/>
      <c r="S32" s="35"/>
      <c r="T32" s="42"/>
      <c r="U32" s="37" t="s">
        <v>43</v>
      </c>
    </row>
    <row r="33">
      <c r="A33" s="58" t="s">
        <v>180</v>
      </c>
      <c r="B33" s="6">
        <f t="shared" si="2"/>
        <v>456</v>
      </c>
      <c r="C33" s="22" t="s">
        <v>45</v>
      </c>
      <c r="D33" s="22" t="s">
        <v>46</v>
      </c>
      <c r="E33" s="22" t="s">
        <v>38</v>
      </c>
      <c r="F33" s="24" t="s">
        <v>30</v>
      </c>
      <c r="G33" s="25" t="s">
        <v>181</v>
      </c>
      <c r="H33" s="26">
        <v>1981.0</v>
      </c>
      <c r="I33" s="38" t="s">
        <v>182</v>
      </c>
      <c r="J33" s="26" t="s">
        <v>183</v>
      </c>
      <c r="K33" s="29" t="s">
        <v>42</v>
      </c>
      <c r="L33" s="30">
        <v>44951.0</v>
      </c>
      <c r="M33" s="31">
        <v>0.7916666666666666</v>
      </c>
      <c r="N33" s="32">
        <v>44952.0</v>
      </c>
      <c r="O33" s="33">
        <v>0.8958333333333334</v>
      </c>
      <c r="P33" s="34"/>
      <c r="Q33" s="34"/>
      <c r="R33" s="41"/>
      <c r="S33" s="41"/>
      <c r="T33" s="42"/>
      <c r="U33" s="37" t="s">
        <v>51</v>
      </c>
    </row>
    <row r="34">
      <c r="A34" s="21" t="s">
        <v>184</v>
      </c>
      <c r="B34" s="6">
        <f t="shared" si="2"/>
        <v>422</v>
      </c>
      <c r="C34" s="22"/>
      <c r="D34" s="22" t="s">
        <v>54</v>
      </c>
      <c r="E34" s="22" t="s">
        <v>38</v>
      </c>
      <c r="F34" s="24" t="s">
        <v>30</v>
      </c>
      <c r="G34" s="25" t="s">
        <v>185</v>
      </c>
      <c r="H34" s="26">
        <v>1998.0</v>
      </c>
      <c r="I34" s="55" t="s">
        <v>186</v>
      </c>
      <c r="J34" s="26" t="s">
        <v>27</v>
      </c>
      <c r="K34" s="29" t="s">
        <v>34</v>
      </c>
      <c r="L34" s="30">
        <v>44951.0</v>
      </c>
      <c r="M34" s="31">
        <v>0.8958333333333334</v>
      </c>
      <c r="N34" s="32"/>
      <c r="O34" s="33"/>
      <c r="P34" s="34"/>
      <c r="Q34" s="34"/>
      <c r="R34" s="41"/>
      <c r="S34" s="35"/>
      <c r="T34" s="36"/>
      <c r="U34" s="37" t="s">
        <v>58</v>
      </c>
    </row>
    <row r="35">
      <c r="A35" s="21" t="s">
        <v>187</v>
      </c>
      <c r="B35" s="6">
        <f t="shared" si="2"/>
        <v>453</v>
      </c>
      <c r="C35" s="22" t="s">
        <v>46</v>
      </c>
      <c r="D35" s="22" t="s">
        <v>38</v>
      </c>
      <c r="E35" s="22" t="s">
        <v>61</v>
      </c>
      <c r="F35" s="24" t="s">
        <v>30</v>
      </c>
      <c r="G35" s="25" t="s">
        <v>188</v>
      </c>
      <c r="H35" s="26">
        <v>1962.0</v>
      </c>
      <c r="I35" s="48" t="s">
        <v>189</v>
      </c>
      <c r="J35" s="26" t="s">
        <v>190</v>
      </c>
      <c r="K35" s="56" t="s">
        <v>42</v>
      </c>
      <c r="L35" s="30">
        <v>44952.0</v>
      </c>
      <c r="M35" s="31">
        <v>0.7916666666666666</v>
      </c>
      <c r="N35" s="32"/>
      <c r="O35" s="33"/>
      <c r="P35" s="34"/>
      <c r="Q35" s="34"/>
      <c r="R35" s="41"/>
      <c r="S35" s="35"/>
      <c r="T35" s="36"/>
      <c r="U35" s="37" t="s">
        <v>65</v>
      </c>
    </row>
    <row r="36">
      <c r="A36" s="21" t="s">
        <v>191</v>
      </c>
      <c r="B36" s="6">
        <f t="shared" si="2"/>
        <v>414</v>
      </c>
      <c r="C36" s="43" t="s">
        <v>61</v>
      </c>
      <c r="D36" s="43" t="s">
        <v>38</v>
      </c>
      <c r="E36" s="43" t="s">
        <v>151</v>
      </c>
      <c r="F36" s="50" t="s">
        <v>30</v>
      </c>
      <c r="G36" s="49" t="s">
        <v>192</v>
      </c>
      <c r="H36" s="51">
        <v>1925.0</v>
      </c>
      <c r="I36" s="49" t="s">
        <v>193</v>
      </c>
      <c r="J36" s="51" t="s">
        <v>96</v>
      </c>
      <c r="K36" s="69" t="s">
        <v>42</v>
      </c>
      <c r="L36" s="70">
        <v>44952.0</v>
      </c>
      <c r="M36" s="71">
        <v>0.6666666666666666</v>
      </c>
      <c r="N36" s="32"/>
      <c r="O36" s="33"/>
      <c r="P36" s="34"/>
      <c r="Q36" s="34"/>
      <c r="R36" s="41"/>
      <c r="S36" s="35"/>
      <c r="T36" s="36"/>
      <c r="U36" s="37" t="s">
        <v>71</v>
      </c>
    </row>
    <row r="37">
      <c r="A37" s="60" t="s">
        <v>194</v>
      </c>
      <c r="B37" s="6">
        <f t="shared" si="2"/>
        <v>422</v>
      </c>
      <c r="C37" s="22" t="s">
        <v>115</v>
      </c>
      <c r="D37" s="22" t="s">
        <v>61</v>
      </c>
      <c r="E37" s="22" t="s">
        <v>151</v>
      </c>
      <c r="F37" s="24" t="s">
        <v>30</v>
      </c>
      <c r="G37" s="25" t="s">
        <v>195</v>
      </c>
      <c r="H37" s="26">
        <v>2023.0</v>
      </c>
      <c r="I37" s="24" t="s">
        <v>196</v>
      </c>
      <c r="J37" s="26" t="s">
        <v>75</v>
      </c>
      <c r="K37" s="29" t="s">
        <v>42</v>
      </c>
      <c r="L37" s="30">
        <v>44953.0</v>
      </c>
      <c r="M37" s="31">
        <v>0.7916666666666666</v>
      </c>
      <c r="N37" s="32"/>
      <c r="O37" s="33"/>
      <c r="P37" s="34"/>
      <c r="Q37" s="34"/>
      <c r="R37" s="35" t="s">
        <v>197</v>
      </c>
      <c r="S37" s="35"/>
      <c r="T37" s="36"/>
      <c r="U37" s="37" t="s">
        <v>76</v>
      </c>
    </row>
    <row r="38">
      <c r="A38" s="21" t="s">
        <v>198</v>
      </c>
      <c r="B38" s="6">
        <f t="shared" si="2"/>
        <v>430</v>
      </c>
      <c r="C38" s="22" t="s">
        <v>78</v>
      </c>
      <c r="D38" s="22" t="s">
        <v>38</v>
      </c>
      <c r="E38" s="22" t="s">
        <v>61</v>
      </c>
      <c r="F38" s="24" t="s">
        <v>30</v>
      </c>
      <c r="G38" s="25" t="s">
        <v>199</v>
      </c>
      <c r="H38" s="26">
        <v>1986.0</v>
      </c>
      <c r="I38" s="35" t="s">
        <v>200</v>
      </c>
      <c r="J38" s="26" t="s">
        <v>201</v>
      </c>
      <c r="K38" s="29" t="s">
        <v>42</v>
      </c>
      <c r="L38" s="30">
        <v>44954.0</v>
      </c>
      <c r="M38" s="31">
        <v>0.7916666666666666</v>
      </c>
      <c r="N38" s="32">
        <v>44954.0</v>
      </c>
      <c r="O38" s="33">
        <v>0.6666666666666666</v>
      </c>
      <c r="P38" s="34"/>
      <c r="Q38" s="34"/>
      <c r="R38" s="41"/>
      <c r="S38" s="41"/>
      <c r="T38" s="36"/>
      <c r="U38" s="37" t="s">
        <v>130</v>
      </c>
    </row>
    <row r="39">
      <c r="A39" s="21" t="s">
        <v>202</v>
      </c>
      <c r="B39" s="6">
        <f t="shared" si="2"/>
        <v>361</v>
      </c>
      <c r="C39" s="22"/>
      <c r="D39" s="22" t="s">
        <v>38</v>
      </c>
      <c r="E39" s="22" t="s">
        <v>61</v>
      </c>
      <c r="F39" s="24" t="s">
        <v>30</v>
      </c>
      <c r="G39" s="25" t="s">
        <v>85</v>
      </c>
      <c r="H39" s="26">
        <v>1951.0</v>
      </c>
      <c r="I39" s="24" t="s">
        <v>203</v>
      </c>
      <c r="J39" s="26" t="s">
        <v>145</v>
      </c>
      <c r="K39" s="29" t="s">
        <v>50</v>
      </c>
      <c r="L39" s="30">
        <v>44955.0</v>
      </c>
      <c r="M39" s="31">
        <v>0.7916666666666666</v>
      </c>
      <c r="N39" s="32"/>
      <c r="O39" s="33"/>
      <c r="P39" s="34"/>
      <c r="Q39" s="34"/>
      <c r="R39" s="41"/>
      <c r="S39" s="35"/>
      <c r="T39" s="36"/>
      <c r="U39" s="37" t="s">
        <v>87</v>
      </c>
    </row>
    <row r="40">
      <c r="A40" s="21" t="s">
        <v>204</v>
      </c>
      <c r="B40" s="6">
        <f t="shared" si="2"/>
        <v>397</v>
      </c>
      <c r="C40" s="22"/>
      <c r="D40" s="22" t="s">
        <v>90</v>
      </c>
      <c r="E40" s="22" t="s">
        <v>38</v>
      </c>
      <c r="F40" s="24" t="s">
        <v>205</v>
      </c>
      <c r="G40" s="25" t="s">
        <v>206</v>
      </c>
      <c r="H40" s="26">
        <v>1968.0</v>
      </c>
      <c r="I40" s="38" t="s">
        <v>207</v>
      </c>
      <c r="J40" s="26" t="s">
        <v>154</v>
      </c>
      <c r="K40" s="29" t="s">
        <v>42</v>
      </c>
      <c r="L40" s="30">
        <v>44956.0</v>
      </c>
      <c r="M40" s="31">
        <v>0.7916666666666666</v>
      </c>
      <c r="N40" s="32"/>
      <c r="O40" s="33"/>
      <c r="P40" s="34"/>
      <c r="Q40" s="34"/>
      <c r="R40" s="35"/>
      <c r="S40" s="41"/>
      <c r="T40" s="36"/>
      <c r="U40" s="37" t="s">
        <v>93</v>
      </c>
    </row>
    <row r="41">
      <c r="A41" s="21" t="s">
        <v>208</v>
      </c>
      <c r="B41" s="6">
        <f t="shared" si="2"/>
        <v>460</v>
      </c>
      <c r="C41" s="22" t="s">
        <v>209</v>
      </c>
      <c r="D41" s="22" t="s">
        <v>37</v>
      </c>
      <c r="E41" s="22" t="s">
        <v>38</v>
      </c>
      <c r="F41" s="24" t="s">
        <v>30</v>
      </c>
      <c r="G41" s="25" t="s">
        <v>39</v>
      </c>
      <c r="H41" s="26">
        <v>1977.0</v>
      </c>
      <c r="I41" s="27" t="s">
        <v>210</v>
      </c>
      <c r="J41" s="26" t="s">
        <v>113</v>
      </c>
      <c r="K41" s="29" t="s">
        <v>42</v>
      </c>
      <c r="L41" s="30">
        <v>44957.0</v>
      </c>
      <c r="M41" s="31">
        <v>0.7916666666666666</v>
      </c>
      <c r="N41" s="32"/>
      <c r="O41" s="33"/>
      <c r="P41" s="34"/>
      <c r="Q41" s="34"/>
      <c r="R41" s="41"/>
      <c r="S41" s="41"/>
      <c r="T41" s="36"/>
      <c r="U41" s="37" t="s">
        <v>43</v>
      </c>
    </row>
    <row r="42">
      <c r="A42" s="21" t="s">
        <v>211</v>
      </c>
      <c r="B42" s="6">
        <f t="shared" si="2"/>
        <v>342</v>
      </c>
      <c r="C42" s="22" t="s">
        <v>45</v>
      </c>
      <c r="D42" s="22" t="s">
        <v>46</v>
      </c>
      <c r="E42" s="22" t="s">
        <v>38</v>
      </c>
      <c r="F42" s="24" t="s">
        <v>30</v>
      </c>
      <c r="G42" s="25" t="s">
        <v>212</v>
      </c>
      <c r="H42" s="26">
        <v>1978.0</v>
      </c>
      <c r="I42" s="38" t="s">
        <v>213</v>
      </c>
      <c r="J42" s="26" t="s">
        <v>113</v>
      </c>
      <c r="K42" s="29" t="s">
        <v>34</v>
      </c>
      <c r="L42" s="30">
        <v>44958.0</v>
      </c>
      <c r="M42" s="31">
        <v>0.7916666666666666</v>
      </c>
      <c r="N42" s="32"/>
      <c r="O42" s="33"/>
      <c r="P42" s="34"/>
      <c r="Q42" s="34"/>
      <c r="R42" s="41"/>
      <c r="S42" s="35"/>
      <c r="T42" s="36"/>
      <c r="U42" s="37" t="s">
        <v>51</v>
      </c>
    </row>
    <row r="43">
      <c r="A43" s="21" t="s">
        <v>214</v>
      </c>
      <c r="B43" s="6">
        <f t="shared" si="2"/>
        <v>400</v>
      </c>
      <c r="C43" s="22"/>
      <c r="D43" s="22" t="s">
        <v>54</v>
      </c>
      <c r="E43" s="22" t="s">
        <v>38</v>
      </c>
      <c r="F43" s="24" t="s">
        <v>30</v>
      </c>
      <c r="G43" s="25" t="s">
        <v>215</v>
      </c>
      <c r="H43" s="26">
        <v>2000.0</v>
      </c>
      <c r="I43" s="24" t="s">
        <v>216</v>
      </c>
      <c r="J43" s="26" t="s">
        <v>217</v>
      </c>
      <c r="K43" s="29" t="s">
        <v>50</v>
      </c>
      <c r="L43" s="30">
        <v>44958.0</v>
      </c>
      <c r="M43" s="68">
        <v>0.8958333333333334</v>
      </c>
      <c r="N43" s="32"/>
      <c r="O43" s="33"/>
      <c r="P43" s="34"/>
      <c r="Q43" s="34"/>
      <c r="R43" s="41"/>
      <c r="S43" s="35" t="s">
        <v>218</v>
      </c>
      <c r="T43" s="36"/>
      <c r="U43" s="37" t="s">
        <v>58</v>
      </c>
    </row>
    <row r="44">
      <c r="A44" s="21" t="s">
        <v>219</v>
      </c>
      <c r="B44" s="6">
        <f t="shared" si="2"/>
        <v>446</v>
      </c>
      <c r="C44" s="22"/>
      <c r="D44" s="22" t="s">
        <v>38</v>
      </c>
      <c r="E44" s="22" t="s">
        <v>61</v>
      </c>
      <c r="F44" s="24" t="s">
        <v>30</v>
      </c>
      <c r="G44" s="24" t="s">
        <v>220</v>
      </c>
      <c r="H44" s="26">
        <v>2010.0</v>
      </c>
      <c r="I44" s="48" t="s">
        <v>221</v>
      </c>
      <c r="J44" s="26" t="s">
        <v>134</v>
      </c>
      <c r="K44" s="29" t="s">
        <v>50</v>
      </c>
      <c r="L44" s="30">
        <v>44959.0</v>
      </c>
      <c r="M44" s="68">
        <v>0.7916666666666666</v>
      </c>
      <c r="N44" s="32"/>
      <c r="O44" s="33"/>
      <c r="P44" s="34"/>
      <c r="Q44" s="34"/>
      <c r="R44" s="41"/>
      <c r="S44" s="41"/>
      <c r="T44" s="36"/>
      <c r="U44" s="37" t="s">
        <v>65</v>
      </c>
    </row>
    <row r="45">
      <c r="A45" s="21" t="s">
        <v>222</v>
      </c>
      <c r="B45" s="6">
        <f t="shared" si="2"/>
        <v>380</v>
      </c>
      <c r="C45" s="22" t="s">
        <v>46</v>
      </c>
      <c r="D45" s="22" t="s">
        <v>38</v>
      </c>
      <c r="E45" s="22" t="s">
        <v>61</v>
      </c>
      <c r="F45" s="24" t="s">
        <v>30</v>
      </c>
      <c r="G45" s="60" t="s">
        <v>223</v>
      </c>
      <c r="H45" s="26">
        <v>1955.0</v>
      </c>
      <c r="I45" s="24" t="s">
        <v>224</v>
      </c>
      <c r="J45" s="26" t="s">
        <v>225</v>
      </c>
      <c r="K45" s="29" t="s">
        <v>42</v>
      </c>
      <c r="L45" s="30">
        <v>44960.0</v>
      </c>
      <c r="M45" s="31">
        <v>0.5416666666666666</v>
      </c>
      <c r="N45" s="32"/>
      <c r="O45" s="33"/>
      <c r="P45" s="34"/>
      <c r="Q45" s="34"/>
      <c r="R45" s="41"/>
      <c r="S45" s="41"/>
      <c r="T45" s="36"/>
      <c r="U45" s="37" t="s">
        <v>71</v>
      </c>
    </row>
    <row r="46">
      <c r="A46" s="54" t="s">
        <v>226</v>
      </c>
      <c r="B46" s="72">
        <f t="shared" si="2"/>
        <v>459</v>
      </c>
      <c r="C46" s="36" t="s">
        <v>37</v>
      </c>
      <c r="D46" s="36" t="s">
        <v>38</v>
      </c>
      <c r="E46" s="36" t="s">
        <v>151</v>
      </c>
      <c r="F46" s="24" t="s">
        <v>30</v>
      </c>
      <c r="G46" s="25" t="s">
        <v>227</v>
      </c>
      <c r="H46" s="26">
        <v>2023.0</v>
      </c>
      <c r="I46" s="24" t="s">
        <v>228</v>
      </c>
      <c r="J46" s="26" t="s">
        <v>229</v>
      </c>
      <c r="K46" s="29" t="s">
        <v>42</v>
      </c>
      <c r="L46" s="30">
        <v>44960.0</v>
      </c>
      <c r="M46" s="68">
        <v>0.7916666666666666</v>
      </c>
      <c r="N46" s="32"/>
      <c r="O46" s="33"/>
      <c r="P46" s="34"/>
      <c r="Q46" s="34"/>
      <c r="R46" s="41"/>
      <c r="S46" s="35"/>
      <c r="T46" s="36"/>
      <c r="U46" s="37" t="s">
        <v>76</v>
      </c>
    </row>
    <row r="47">
      <c r="A47" s="54" t="s">
        <v>230</v>
      </c>
      <c r="B47" s="72">
        <f t="shared" si="2"/>
        <v>436</v>
      </c>
      <c r="C47" s="36" t="s">
        <v>38</v>
      </c>
      <c r="D47" s="60" t="s">
        <v>61</v>
      </c>
      <c r="E47" s="36" t="s">
        <v>151</v>
      </c>
      <c r="F47" s="24" t="s">
        <v>30</v>
      </c>
      <c r="G47" s="25" t="s">
        <v>231</v>
      </c>
      <c r="H47" s="26">
        <v>2000.0</v>
      </c>
      <c r="I47" s="35" t="s">
        <v>232</v>
      </c>
      <c r="J47" s="26" t="s">
        <v>233</v>
      </c>
      <c r="K47" s="29" t="s">
        <v>42</v>
      </c>
      <c r="L47" s="30">
        <v>44960.0</v>
      </c>
      <c r="M47" s="31">
        <v>0.6666666666666666</v>
      </c>
      <c r="N47" s="32"/>
      <c r="O47" s="33"/>
      <c r="P47" s="34"/>
      <c r="Q47" s="34"/>
      <c r="R47" s="35" t="s">
        <v>234</v>
      </c>
      <c r="S47" s="35" t="s">
        <v>235</v>
      </c>
      <c r="T47" s="36"/>
      <c r="U47" s="37" t="s">
        <v>76</v>
      </c>
    </row>
    <row r="48">
      <c r="A48" s="54" t="s">
        <v>236</v>
      </c>
      <c r="B48" s="73">
        <v>413.0</v>
      </c>
      <c r="C48" s="36" t="s">
        <v>38</v>
      </c>
      <c r="D48" s="36" t="s">
        <v>61</v>
      </c>
      <c r="E48" s="36" t="s">
        <v>151</v>
      </c>
      <c r="F48" s="24" t="s">
        <v>30</v>
      </c>
      <c r="G48" s="25" t="s">
        <v>237</v>
      </c>
      <c r="H48" s="26">
        <v>1991.0</v>
      </c>
      <c r="I48" s="35" t="s">
        <v>238</v>
      </c>
      <c r="J48" s="26" t="s">
        <v>239</v>
      </c>
      <c r="K48" s="29" t="s">
        <v>42</v>
      </c>
      <c r="L48" s="30">
        <v>44961.0</v>
      </c>
      <c r="M48" s="68">
        <v>0.6666666666666666</v>
      </c>
      <c r="N48" s="32"/>
      <c r="O48" s="33"/>
      <c r="P48" s="34"/>
      <c r="Q48" s="34"/>
      <c r="R48" s="35" t="s">
        <v>240</v>
      </c>
      <c r="S48" s="35" t="s">
        <v>235</v>
      </c>
      <c r="T48" s="36"/>
      <c r="U48" s="37" t="s">
        <v>130</v>
      </c>
    </row>
    <row r="49">
      <c r="A49" s="21" t="s">
        <v>241</v>
      </c>
      <c r="B49" s="6">
        <f t="shared" ref="B49:B80" si="3">len(I49)</f>
        <v>412</v>
      </c>
      <c r="C49" s="22" t="s">
        <v>78</v>
      </c>
      <c r="D49" s="22" t="s">
        <v>38</v>
      </c>
      <c r="E49" s="22" t="s">
        <v>61</v>
      </c>
      <c r="F49" s="24" t="s">
        <v>30</v>
      </c>
      <c r="G49" s="25" t="s">
        <v>242</v>
      </c>
      <c r="H49" s="26">
        <v>1979.0</v>
      </c>
      <c r="I49" s="35" t="s">
        <v>243</v>
      </c>
      <c r="J49" s="26" t="s">
        <v>41</v>
      </c>
      <c r="K49" s="29" t="s">
        <v>50</v>
      </c>
      <c r="L49" s="30">
        <v>44961.0</v>
      </c>
      <c r="M49" s="68">
        <v>0.7916666666666666</v>
      </c>
      <c r="N49" s="32"/>
      <c r="O49" s="33"/>
      <c r="P49" s="34"/>
      <c r="Q49" s="34"/>
      <c r="R49" s="41"/>
      <c r="S49" s="41"/>
      <c r="T49" s="36"/>
      <c r="U49" s="37" t="s">
        <v>82</v>
      </c>
    </row>
    <row r="50">
      <c r="A50" s="58" t="s">
        <v>244</v>
      </c>
      <c r="B50" s="6">
        <f t="shared" si="3"/>
        <v>395</v>
      </c>
      <c r="C50" s="22"/>
      <c r="D50" s="22" t="s">
        <v>38</v>
      </c>
      <c r="E50" s="22" t="s">
        <v>61</v>
      </c>
      <c r="F50" s="24" t="s">
        <v>30</v>
      </c>
      <c r="G50" s="60" t="s">
        <v>85</v>
      </c>
      <c r="H50" s="26">
        <v>1951.0</v>
      </c>
      <c r="I50" s="24" t="s">
        <v>245</v>
      </c>
      <c r="J50" s="26" t="s">
        <v>246</v>
      </c>
      <c r="K50" s="29" t="s">
        <v>50</v>
      </c>
      <c r="L50" s="30">
        <v>44962.0</v>
      </c>
      <c r="M50" s="68">
        <v>0.7916666666666666</v>
      </c>
      <c r="N50" s="32"/>
      <c r="O50" s="33"/>
      <c r="P50" s="34"/>
      <c r="Q50" s="34"/>
      <c r="R50" s="41"/>
      <c r="S50" s="41"/>
      <c r="T50" s="36"/>
      <c r="U50" s="37" t="s">
        <v>87</v>
      </c>
    </row>
    <row r="51">
      <c r="A51" s="21" t="s">
        <v>247</v>
      </c>
      <c r="B51" s="6">
        <f t="shared" si="3"/>
        <v>383</v>
      </c>
      <c r="C51" s="22" t="s">
        <v>38</v>
      </c>
      <c r="D51" s="22" t="s">
        <v>61</v>
      </c>
      <c r="E51" s="22" t="s">
        <v>151</v>
      </c>
      <c r="F51" s="24" t="s">
        <v>30</v>
      </c>
      <c r="G51" s="25" t="s">
        <v>248</v>
      </c>
      <c r="H51" s="26">
        <v>2021.0</v>
      </c>
      <c r="I51" s="24" t="s">
        <v>249</v>
      </c>
      <c r="J51" s="26" t="s">
        <v>118</v>
      </c>
      <c r="K51" s="29" t="s">
        <v>42</v>
      </c>
      <c r="L51" s="30">
        <v>44963.0</v>
      </c>
      <c r="M51" s="68">
        <v>0.7916666666666666</v>
      </c>
      <c r="N51" s="32"/>
      <c r="O51" s="33"/>
      <c r="P51" s="34"/>
      <c r="Q51" s="34"/>
      <c r="R51" s="35" t="s">
        <v>250</v>
      </c>
      <c r="S51" s="35" t="s">
        <v>235</v>
      </c>
      <c r="T51" s="36"/>
      <c r="U51" s="37" t="s">
        <v>93</v>
      </c>
    </row>
    <row r="52">
      <c r="A52" s="21" t="s">
        <v>251</v>
      </c>
      <c r="B52" s="6">
        <f t="shared" si="3"/>
        <v>462</v>
      </c>
      <c r="C52" s="22"/>
      <c r="D52" s="22" t="s">
        <v>37</v>
      </c>
      <c r="E52" s="22" t="s">
        <v>38</v>
      </c>
      <c r="F52" s="24" t="s">
        <v>30</v>
      </c>
      <c r="G52" s="25" t="s">
        <v>39</v>
      </c>
      <c r="H52" s="26" t="s">
        <v>252</v>
      </c>
      <c r="I52" s="61" t="s">
        <v>253</v>
      </c>
      <c r="J52" s="26" t="s">
        <v>254</v>
      </c>
      <c r="K52" s="29" t="s">
        <v>167</v>
      </c>
      <c r="L52" s="30">
        <v>44964.0</v>
      </c>
      <c r="M52" s="68">
        <v>0.7916666666666666</v>
      </c>
      <c r="N52" s="32"/>
      <c r="O52" s="33"/>
      <c r="P52" s="34"/>
      <c r="Q52" s="34"/>
      <c r="R52" s="41"/>
      <c r="S52" s="35"/>
      <c r="T52" s="36"/>
      <c r="U52" s="37" t="s">
        <v>43</v>
      </c>
    </row>
    <row r="53">
      <c r="A53" s="58" t="s">
        <v>255</v>
      </c>
      <c r="B53" s="6">
        <f t="shared" si="3"/>
        <v>455</v>
      </c>
      <c r="C53" s="22" t="s">
        <v>45</v>
      </c>
      <c r="D53" s="22" t="s">
        <v>46</v>
      </c>
      <c r="E53" s="22" t="s">
        <v>38</v>
      </c>
      <c r="F53" s="24" t="s">
        <v>30</v>
      </c>
      <c r="G53" s="25" t="s">
        <v>256</v>
      </c>
      <c r="H53" s="26">
        <v>1984.0</v>
      </c>
      <c r="I53" s="38" t="s">
        <v>257</v>
      </c>
      <c r="J53" s="26" t="s">
        <v>258</v>
      </c>
      <c r="K53" s="29" t="s">
        <v>42</v>
      </c>
      <c r="L53" s="30">
        <v>44965.0</v>
      </c>
      <c r="M53" s="68">
        <v>0.7916666666666666</v>
      </c>
      <c r="N53" s="32">
        <v>44966.0</v>
      </c>
      <c r="O53" s="33">
        <v>0.8958333333333334</v>
      </c>
      <c r="P53" s="34"/>
      <c r="Q53" s="34"/>
      <c r="R53" s="41"/>
      <c r="S53" s="41"/>
      <c r="T53" s="36"/>
      <c r="U53" s="37" t="s">
        <v>51</v>
      </c>
    </row>
    <row r="54">
      <c r="A54" s="54" t="s">
        <v>259</v>
      </c>
      <c r="B54" s="6">
        <f t="shared" si="3"/>
        <v>401</v>
      </c>
      <c r="C54" s="22"/>
      <c r="D54" s="22" t="s">
        <v>54</v>
      </c>
      <c r="E54" s="22" t="s">
        <v>38</v>
      </c>
      <c r="F54" s="24" t="s">
        <v>30</v>
      </c>
      <c r="G54" s="60" t="s">
        <v>260</v>
      </c>
      <c r="H54" s="74">
        <v>2004.0</v>
      </c>
      <c r="I54" s="75" t="s">
        <v>261</v>
      </c>
      <c r="J54" s="74" t="s">
        <v>104</v>
      </c>
      <c r="K54" s="29" t="s">
        <v>50</v>
      </c>
      <c r="L54" s="30">
        <v>44965.0</v>
      </c>
      <c r="M54" s="68">
        <v>0.8958333333333334</v>
      </c>
      <c r="N54" s="76">
        <v>44968.0</v>
      </c>
      <c r="O54" s="77">
        <v>0.6666666666666666</v>
      </c>
      <c r="P54" s="34"/>
      <c r="Q54" s="34"/>
      <c r="R54" s="41"/>
      <c r="S54" s="35" t="s">
        <v>262</v>
      </c>
      <c r="T54" s="36"/>
      <c r="U54" s="37" t="s">
        <v>58</v>
      </c>
    </row>
    <row r="55">
      <c r="A55" s="58" t="s">
        <v>263</v>
      </c>
      <c r="B55" s="6">
        <f t="shared" si="3"/>
        <v>442</v>
      </c>
      <c r="C55" s="22" t="s">
        <v>46</v>
      </c>
      <c r="D55" s="22" t="s">
        <v>38</v>
      </c>
      <c r="E55" s="22" t="s">
        <v>61</v>
      </c>
      <c r="F55" s="24" t="s">
        <v>30</v>
      </c>
      <c r="G55" s="24" t="s">
        <v>264</v>
      </c>
      <c r="H55" s="26">
        <v>1967.0</v>
      </c>
      <c r="I55" s="48" t="s">
        <v>265</v>
      </c>
      <c r="J55" s="26" t="s">
        <v>266</v>
      </c>
      <c r="K55" s="29" t="s">
        <v>42</v>
      </c>
      <c r="L55" s="30">
        <v>44966.0</v>
      </c>
      <c r="M55" s="68">
        <v>0.7916666666666666</v>
      </c>
      <c r="N55" s="32"/>
      <c r="O55" s="33"/>
      <c r="P55" s="34"/>
      <c r="Q55" s="34"/>
      <c r="R55" s="41"/>
      <c r="S55" s="41"/>
      <c r="T55" s="36"/>
      <c r="U55" s="37" t="s">
        <v>65</v>
      </c>
    </row>
    <row r="56">
      <c r="A56" s="58" t="s">
        <v>267</v>
      </c>
      <c r="B56" s="6">
        <f t="shared" si="3"/>
        <v>408</v>
      </c>
      <c r="C56" s="22" t="s">
        <v>61</v>
      </c>
      <c r="D56" s="22" t="s">
        <v>38</v>
      </c>
      <c r="E56" s="22" t="s">
        <v>151</v>
      </c>
      <c r="F56" s="24" t="s">
        <v>30</v>
      </c>
      <c r="G56" s="25" t="s">
        <v>268</v>
      </c>
      <c r="H56" s="26">
        <v>1967.0</v>
      </c>
      <c r="I56" s="24" t="s">
        <v>269</v>
      </c>
      <c r="J56" s="26" t="s">
        <v>270</v>
      </c>
      <c r="K56" s="29" t="s">
        <v>42</v>
      </c>
      <c r="L56" s="30">
        <v>44967.0</v>
      </c>
      <c r="M56" s="31">
        <v>0.5416666666666666</v>
      </c>
      <c r="N56" s="32"/>
      <c r="O56" s="33"/>
      <c r="P56" s="34"/>
      <c r="Q56" s="34"/>
      <c r="R56" s="41"/>
      <c r="S56" s="41"/>
      <c r="T56" s="36"/>
      <c r="U56" s="37" t="s">
        <v>71</v>
      </c>
    </row>
    <row r="57">
      <c r="A57" s="54" t="s">
        <v>271</v>
      </c>
      <c r="B57" s="78">
        <f t="shared" si="3"/>
        <v>378</v>
      </c>
      <c r="C57" s="36" t="s">
        <v>38</v>
      </c>
      <c r="D57" s="36" t="s">
        <v>61</v>
      </c>
      <c r="E57" s="36" t="s">
        <v>151</v>
      </c>
      <c r="F57" s="24" t="s">
        <v>30</v>
      </c>
      <c r="G57" s="25" t="s">
        <v>272</v>
      </c>
      <c r="H57" s="26">
        <v>2023.0</v>
      </c>
      <c r="I57" s="24" t="s">
        <v>273</v>
      </c>
      <c r="J57" s="26" t="s">
        <v>239</v>
      </c>
      <c r="K57" s="29" t="s">
        <v>42</v>
      </c>
      <c r="L57" s="30">
        <v>44967.0</v>
      </c>
      <c r="M57" s="68">
        <v>0.7916666666666666</v>
      </c>
      <c r="N57" s="32">
        <v>44967.0</v>
      </c>
      <c r="O57" s="33">
        <v>0.6666666666666666</v>
      </c>
      <c r="P57" s="34"/>
      <c r="Q57" s="34"/>
      <c r="R57" s="41"/>
      <c r="S57" s="41"/>
      <c r="T57" s="36"/>
      <c r="U57" s="37" t="s">
        <v>76</v>
      </c>
    </row>
    <row r="58">
      <c r="A58" s="79" t="s">
        <v>274</v>
      </c>
      <c r="B58" s="6">
        <f t="shared" si="3"/>
        <v>436</v>
      </c>
      <c r="C58" s="22"/>
      <c r="D58" s="22" t="s">
        <v>38</v>
      </c>
      <c r="E58" s="22" t="s">
        <v>61</v>
      </c>
      <c r="F58" s="24" t="s">
        <v>30</v>
      </c>
      <c r="G58" s="25" t="s">
        <v>275</v>
      </c>
      <c r="H58" s="26">
        <v>1988.0</v>
      </c>
      <c r="I58" s="35" t="s">
        <v>276</v>
      </c>
      <c r="J58" s="26" t="s">
        <v>158</v>
      </c>
      <c r="K58" s="29" t="s">
        <v>50</v>
      </c>
      <c r="L58" s="30">
        <v>44968.0</v>
      </c>
      <c r="M58" s="68">
        <v>0.7916666666666666</v>
      </c>
      <c r="N58" s="32"/>
      <c r="O58" s="33"/>
      <c r="P58" s="34"/>
      <c r="Q58" s="34"/>
      <c r="R58" s="41"/>
      <c r="S58" s="41"/>
      <c r="T58" s="36"/>
      <c r="U58" s="37" t="s">
        <v>82</v>
      </c>
    </row>
    <row r="59">
      <c r="A59" s="58" t="s">
        <v>277</v>
      </c>
      <c r="B59" s="6">
        <f t="shared" si="3"/>
        <v>393</v>
      </c>
      <c r="C59" s="22"/>
      <c r="D59" s="22" t="s">
        <v>38</v>
      </c>
      <c r="E59" s="22" t="s">
        <v>61</v>
      </c>
      <c r="F59" s="24" t="s">
        <v>30</v>
      </c>
      <c r="G59" s="25" t="s">
        <v>85</v>
      </c>
      <c r="H59" s="26">
        <v>1952.0</v>
      </c>
      <c r="I59" s="24" t="s">
        <v>278</v>
      </c>
      <c r="J59" s="26" t="s">
        <v>270</v>
      </c>
      <c r="K59" s="29" t="s">
        <v>50</v>
      </c>
      <c r="L59" s="30">
        <v>44969.0</v>
      </c>
      <c r="M59" s="68">
        <v>0.7916666666666666</v>
      </c>
      <c r="N59" s="32"/>
      <c r="O59" s="33"/>
      <c r="P59" s="34"/>
      <c r="Q59" s="34"/>
      <c r="R59" s="41"/>
      <c r="S59" s="35"/>
      <c r="T59" s="36"/>
      <c r="U59" s="37" t="s">
        <v>87</v>
      </c>
    </row>
    <row r="60">
      <c r="A60" s="21" t="s">
        <v>279</v>
      </c>
      <c r="B60" s="6">
        <f t="shared" si="3"/>
        <v>405</v>
      </c>
      <c r="C60" s="22"/>
      <c r="D60" s="22" t="s">
        <v>90</v>
      </c>
      <c r="E60" s="22" t="s">
        <v>38</v>
      </c>
      <c r="F60" s="24" t="s">
        <v>30</v>
      </c>
      <c r="G60" s="60" t="s">
        <v>280</v>
      </c>
      <c r="H60" s="26">
        <v>2015.0</v>
      </c>
      <c r="I60" s="38" t="s">
        <v>281</v>
      </c>
      <c r="J60" s="26" t="s">
        <v>282</v>
      </c>
      <c r="K60" s="29" t="s">
        <v>42</v>
      </c>
      <c r="L60" s="30">
        <v>44970.0</v>
      </c>
      <c r="M60" s="68">
        <v>0.7916666666666666</v>
      </c>
      <c r="N60" s="32"/>
      <c r="O60" s="33"/>
      <c r="P60" s="34"/>
      <c r="Q60" s="34"/>
      <c r="R60" s="41"/>
      <c r="S60" s="35"/>
      <c r="T60" s="36"/>
      <c r="U60" s="37" t="s">
        <v>93</v>
      </c>
    </row>
    <row r="61">
      <c r="A61" s="21" t="s">
        <v>283</v>
      </c>
      <c r="B61" s="6">
        <f t="shared" si="3"/>
        <v>433</v>
      </c>
      <c r="C61" s="22" t="s">
        <v>46</v>
      </c>
      <c r="D61" s="22" t="s">
        <v>37</v>
      </c>
      <c r="E61" s="22" t="s">
        <v>38</v>
      </c>
      <c r="F61" s="24" t="s">
        <v>30</v>
      </c>
      <c r="G61" s="25" t="s">
        <v>284</v>
      </c>
      <c r="H61" s="26">
        <v>2004.0</v>
      </c>
      <c r="I61" s="55" t="s">
        <v>285</v>
      </c>
      <c r="J61" s="26" t="s">
        <v>239</v>
      </c>
      <c r="K61" s="29" t="s">
        <v>42</v>
      </c>
      <c r="L61" s="30">
        <v>44971.0</v>
      </c>
      <c r="M61" s="71">
        <v>0.8958333333333334</v>
      </c>
      <c r="N61" s="76">
        <v>44974.0</v>
      </c>
      <c r="O61" s="77">
        <v>0.6666666666666666</v>
      </c>
      <c r="P61" s="34"/>
      <c r="Q61" s="34"/>
      <c r="R61" s="41"/>
      <c r="S61" s="35" t="s">
        <v>286</v>
      </c>
      <c r="T61" s="36"/>
      <c r="U61" s="37" t="s">
        <v>43</v>
      </c>
    </row>
    <row r="62">
      <c r="A62" s="21" t="s">
        <v>287</v>
      </c>
      <c r="B62" s="6">
        <f t="shared" si="3"/>
        <v>400</v>
      </c>
      <c r="C62" s="22" t="s">
        <v>45</v>
      </c>
      <c r="D62" s="22" t="s">
        <v>46</v>
      </c>
      <c r="E62" s="22" t="s">
        <v>38</v>
      </c>
      <c r="F62" s="24" t="s">
        <v>30</v>
      </c>
      <c r="G62" s="25" t="s">
        <v>288</v>
      </c>
      <c r="H62" s="26">
        <v>2004.0</v>
      </c>
      <c r="I62" s="38" t="s">
        <v>289</v>
      </c>
      <c r="J62" s="26" t="s">
        <v>75</v>
      </c>
      <c r="K62" s="29" t="s">
        <v>42</v>
      </c>
      <c r="L62" s="30">
        <v>44972.0</v>
      </c>
      <c r="M62" s="68">
        <v>0.7916666666666666</v>
      </c>
      <c r="N62" s="76">
        <v>44973.0</v>
      </c>
      <c r="O62" s="77">
        <v>0.8958333333333334</v>
      </c>
      <c r="P62" s="34"/>
      <c r="Q62" s="34"/>
      <c r="R62" s="41"/>
      <c r="S62" s="41"/>
      <c r="T62" s="36"/>
      <c r="U62" s="37" t="s">
        <v>51</v>
      </c>
    </row>
    <row r="63">
      <c r="A63" s="58" t="s">
        <v>290</v>
      </c>
      <c r="B63" s="6">
        <f t="shared" si="3"/>
        <v>392</v>
      </c>
      <c r="C63" s="22"/>
      <c r="D63" s="22" t="s">
        <v>54</v>
      </c>
      <c r="E63" s="22" t="s">
        <v>38</v>
      </c>
      <c r="F63" s="24" t="s">
        <v>30</v>
      </c>
      <c r="G63" s="24" t="s">
        <v>291</v>
      </c>
      <c r="H63" s="26">
        <v>1990.0</v>
      </c>
      <c r="I63" s="24" t="s">
        <v>292</v>
      </c>
      <c r="J63" s="26" t="s">
        <v>75</v>
      </c>
      <c r="K63" s="29" t="s">
        <v>50</v>
      </c>
      <c r="L63" s="30">
        <v>44972.0</v>
      </c>
      <c r="M63" s="68">
        <v>0.8958333333333334</v>
      </c>
      <c r="N63" s="32"/>
      <c r="O63" s="33"/>
      <c r="P63" s="34"/>
      <c r="Q63" s="34"/>
      <c r="R63" s="41"/>
      <c r="S63" s="41"/>
      <c r="T63" s="36"/>
      <c r="U63" s="37" t="s">
        <v>58</v>
      </c>
    </row>
    <row r="64">
      <c r="A64" s="21" t="s">
        <v>293</v>
      </c>
      <c r="B64" s="80">
        <f t="shared" si="3"/>
        <v>456</v>
      </c>
      <c r="C64" s="22" t="s">
        <v>46</v>
      </c>
      <c r="D64" s="22" t="s">
        <v>38</v>
      </c>
      <c r="E64" s="22" t="s">
        <v>61</v>
      </c>
      <c r="F64" s="24" t="s">
        <v>30</v>
      </c>
      <c r="G64" s="60" t="s">
        <v>294</v>
      </c>
      <c r="H64" s="26">
        <v>2014.0</v>
      </c>
      <c r="I64" s="48" t="s">
        <v>295</v>
      </c>
      <c r="J64" s="81" t="s">
        <v>296</v>
      </c>
      <c r="K64" s="29" t="s">
        <v>42</v>
      </c>
      <c r="L64" s="30">
        <v>44973.0</v>
      </c>
      <c r="M64" s="68">
        <v>0.7916666666666666</v>
      </c>
      <c r="N64" s="32"/>
      <c r="O64" s="33"/>
      <c r="P64" s="34"/>
      <c r="Q64" s="34"/>
      <c r="R64" s="41"/>
      <c r="S64" s="41"/>
      <c r="T64" s="36"/>
      <c r="U64" s="37" t="s">
        <v>65</v>
      </c>
    </row>
    <row r="65">
      <c r="A65" s="58" t="s">
        <v>297</v>
      </c>
      <c r="B65" s="6">
        <f t="shared" si="3"/>
        <v>437</v>
      </c>
      <c r="C65" s="22" t="s">
        <v>61</v>
      </c>
      <c r="D65" s="22" t="s">
        <v>38</v>
      </c>
      <c r="E65" s="22" t="s">
        <v>151</v>
      </c>
      <c r="F65" s="24" t="s">
        <v>30</v>
      </c>
      <c r="G65" s="60" t="s">
        <v>298</v>
      </c>
      <c r="H65" s="26">
        <v>1968.0</v>
      </c>
      <c r="I65" s="24" t="s">
        <v>299</v>
      </c>
      <c r="J65" s="26" t="s">
        <v>300</v>
      </c>
      <c r="K65" s="74" t="s">
        <v>42</v>
      </c>
      <c r="L65" s="30">
        <v>44974.0</v>
      </c>
      <c r="M65" s="31">
        <v>0.5416666666666666</v>
      </c>
      <c r="N65" s="32"/>
      <c r="O65" s="33"/>
      <c r="P65" s="34"/>
      <c r="Q65" s="34"/>
      <c r="R65" s="41"/>
      <c r="S65" s="41"/>
      <c r="T65" s="36"/>
      <c r="U65" s="37" t="s">
        <v>71</v>
      </c>
    </row>
    <row r="66">
      <c r="A66" s="21" t="s">
        <v>301</v>
      </c>
      <c r="B66" s="6">
        <f t="shared" si="3"/>
        <v>402</v>
      </c>
      <c r="C66" s="22" t="s">
        <v>38</v>
      </c>
      <c r="D66" s="22" t="s">
        <v>61</v>
      </c>
      <c r="E66" s="22" t="s">
        <v>151</v>
      </c>
      <c r="F66" s="24" t="s">
        <v>30</v>
      </c>
      <c r="G66" s="60" t="s">
        <v>302</v>
      </c>
      <c r="H66" s="26" t="s">
        <v>303</v>
      </c>
      <c r="I66" s="24" t="s">
        <v>304</v>
      </c>
      <c r="J66" s="81" t="s">
        <v>305</v>
      </c>
      <c r="K66" s="29" t="s">
        <v>306</v>
      </c>
      <c r="L66" s="30">
        <v>44974.0</v>
      </c>
      <c r="M66" s="68">
        <v>0.7916666666666666</v>
      </c>
      <c r="N66" s="32"/>
      <c r="O66" s="33"/>
      <c r="P66" s="34"/>
      <c r="Q66" s="34"/>
      <c r="R66" s="41"/>
      <c r="S66" s="41"/>
      <c r="T66" s="36"/>
      <c r="U66" s="37" t="s">
        <v>76</v>
      </c>
    </row>
    <row r="67">
      <c r="A67" s="58" t="s">
        <v>307</v>
      </c>
      <c r="B67" s="6">
        <f t="shared" si="3"/>
        <v>437</v>
      </c>
      <c r="C67" s="22" t="s">
        <v>78</v>
      </c>
      <c r="D67" s="22" t="s">
        <v>38</v>
      </c>
      <c r="E67" s="22" t="s">
        <v>61</v>
      </c>
      <c r="F67" s="24" t="s">
        <v>30</v>
      </c>
      <c r="G67" s="25" t="s">
        <v>308</v>
      </c>
      <c r="H67" s="26">
        <v>1986.0</v>
      </c>
      <c r="I67" s="35" t="s">
        <v>309</v>
      </c>
      <c r="J67" s="26" t="s">
        <v>128</v>
      </c>
      <c r="K67" s="29" t="s">
        <v>50</v>
      </c>
      <c r="L67" s="30">
        <v>44975.0</v>
      </c>
      <c r="M67" s="68">
        <v>0.7916666666666666</v>
      </c>
      <c r="N67" s="32"/>
      <c r="O67" s="33"/>
      <c r="P67" s="34"/>
      <c r="Q67" s="34"/>
      <c r="R67" s="41"/>
      <c r="S67" s="41"/>
      <c r="T67" s="36"/>
      <c r="U67" s="37" t="s">
        <v>82</v>
      </c>
    </row>
    <row r="68">
      <c r="A68" s="58" t="s">
        <v>310</v>
      </c>
      <c r="B68" s="6">
        <f t="shared" si="3"/>
        <v>365</v>
      </c>
      <c r="C68" s="22"/>
      <c r="D68" s="22" t="s">
        <v>38</v>
      </c>
      <c r="E68" s="22" t="s">
        <v>61</v>
      </c>
      <c r="F68" s="24" t="s">
        <v>30</v>
      </c>
      <c r="G68" s="25" t="s">
        <v>85</v>
      </c>
      <c r="H68" s="26">
        <v>1954.0</v>
      </c>
      <c r="I68" s="24" t="s">
        <v>311</v>
      </c>
      <c r="J68" s="26" t="s">
        <v>69</v>
      </c>
      <c r="K68" s="29" t="s">
        <v>50</v>
      </c>
      <c r="L68" s="30">
        <v>44976.0</v>
      </c>
      <c r="M68" s="68">
        <v>0.7916666666666666</v>
      </c>
      <c r="N68" s="32"/>
      <c r="O68" s="33"/>
      <c r="P68" s="34"/>
      <c r="Q68" s="34"/>
      <c r="R68" s="41"/>
      <c r="S68" s="41"/>
      <c r="T68" s="36"/>
      <c r="U68" s="37" t="s">
        <v>87</v>
      </c>
    </row>
    <row r="69">
      <c r="A69" s="54" t="s">
        <v>312</v>
      </c>
      <c r="B69" s="82">
        <f t="shared" si="3"/>
        <v>408</v>
      </c>
      <c r="C69" s="22"/>
      <c r="D69" s="22" t="s">
        <v>90</v>
      </c>
      <c r="E69" s="22" t="s">
        <v>38</v>
      </c>
      <c r="F69" s="83" t="s">
        <v>30</v>
      </c>
      <c r="G69" s="25" t="s">
        <v>313</v>
      </c>
      <c r="H69" s="26">
        <v>1984.0</v>
      </c>
      <c r="I69" s="84" t="s">
        <v>314</v>
      </c>
      <c r="J69" s="26" t="s">
        <v>315</v>
      </c>
      <c r="K69" s="29" t="s">
        <v>34</v>
      </c>
      <c r="L69" s="30">
        <v>44977.0</v>
      </c>
      <c r="M69" s="68">
        <v>0.7916666666666666</v>
      </c>
      <c r="N69" s="32"/>
      <c r="O69" s="33"/>
      <c r="P69" s="34"/>
      <c r="Q69" s="34"/>
      <c r="R69" s="35" t="s">
        <v>316</v>
      </c>
      <c r="S69" s="41"/>
      <c r="T69" s="36"/>
      <c r="U69" s="37" t="s">
        <v>93</v>
      </c>
    </row>
    <row r="70">
      <c r="A70" s="21" t="s">
        <v>317</v>
      </c>
      <c r="B70" s="6">
        <f t="shared" si="3"/>
        <v>453</v>
      </c>
      <c r="C70" s="22"/>
      <c r="D70" s="22" t="s">
        <v>37</v>
      </c>
      <c r="E70" s="22" t="s">
        <v>38</v>
      </c>
      <c r="F70" s="24" t="s">
        <v>30</v>
      </c>
      <c r="G70" s="25" t="s">
        <v>39</v>
      </c>
      <c r="H70" s="26">
        <v>2005.0</v>
      </c>
      <c r="I70" s="61" t="s">
        <v>318</v>
      </c>
      <c r="J70" s="26" t="s">
        <v>319</v>
      </c>
      <c r="K70" s="29" t="s">
        <v>50</v>
      </c>
      <c r="L70" s="30">
        <v>44978.0</v>
      </c>
      <c r="M70" s="68">
        <v>0.7916666666666666</v>
      </c>
      <c r="N70" s="32"/>
      <c r="O70" s="33"/>
      <c r="P70" s="34"/>
      <c r="Q70" s="34"/>
      <c r="R70" s="41"/>
      <c r="S70" s="41"/>
      <c r="T70" s="36"/>
      <c r="U70" s="37" t="s">
        <v>43</v>
      </c>
    </row>
    <row r="71">
      <c r="A71" s="60" t="s">
        <v>320</v>
      </c>
      <c r="B71" s="6">
        <f t="shared" si="3"/>
        <v>387</v>
      </c>
      <c r="C71" s="22" t="s">
        <v>45</v>
      </c>
      <c r="D71" s="22" t="s">
        <v>46</v>
      </c>
      <c r="E71" s="22" t="s">
        <v>38</v>
      </c>
      <c r="F71" s="24" t="s">
        <v>30</v>
      </c>
      <c r="G71" s="25" t="s">
        <v>321</v>
      </c>
      <c r="H71" s="26">
        <v>1991.0</v>
      </c>
      <c r="I71" s="38" t="s">
        <v>322</v>
      </c>
      <c r="J71" s="26" t="s">
        <v>323</v>
      </c>
      <c r="K71" s="29" t="s">
        <v>42</v>
      </c>
      <c r="L71" s="30">
        <v>44979.0</v>
      </c>
      <c r="M71" s="68">
        <v>0.7916666666666666</v>
      </c>
      <c r="N71" s="76">
        <v>44982.0</v>
      </c>
      <c r="O71" s="77">
        <v>0.6666666666666666</v>
      </c>
      <c r="P71" s="34"/>
      <c r="Q71" s="34"/>
      <c r="R71" s="41"/>
      <c r="S71" s="35"/>
      <c r="T71" s="36"/>
      <c r="U71" s="37" t="s">
        <v>51</v>
      </c>
    </row>
    <row r="72">
      <c r="A72" s="21" t="s">
        <v>324</v>
      </c>
      <c r="B72" s="6">
        <f t="shared" si="3"/>
        <v>441</v>
      </c>
      <c r="C72" s="22"/>
      <c r="D72" s="22" t="s">
        <v>54</v>
      </c>
      <c r="E72" s="22" t="s">
        <v>38</v>
      </c>
      <c r="F72" s="24" t="s">
        <v>30</v>
      </c>
      <c r="G72" s="25" t="s">
        <v>325</v>
      </c>
      <c r="H72" s="26">
        <v>1995.0</v>
      </c>
      <c r="I72" s="24" t="s">
        <v>326</v>
      </c>
      <c r="J72" s="26" t="s">
        <v>137</v>
      </c>
      <c r="K72" s="29" t="s">
        <v>42</v>
      </c>
      <c r="L72" s="30">
        <v>44979.0</v>
      </c>
      <c r="M72" s="68">
        <v>0.8958333333333334</v>
      </c>
      <c r="N72" s="76">
        <v>44980.0</v>
      </c>
      <c r="O72" s="77">
        <v>0.8958333333333334</v>
      </c>
      <c r="P72" s="34"/>
      <c r="Q72" s="34"/>
      <c r="R72" s="41"/>
      <c r="S72" s="41"/>
      <c r="T72" s="36"/>
      <c r="U72" s="37" t="s">
        <v>58</v>
      </c>
    </row>
    <row r="73">
      <c r="A73" s="21" t="s">
        <v>327</v>
      </c>
      <c r="B73" s="6">
        <f t="shared" si="3"/>
        <v>453</v>
      </c>
      <c r="C73" s="22" t="s">
        <v>46</v>
      </c>
      <c r="D73" s="22" t="s">
        <v>38</v>
      </c>
      <c r="E73" s="22" t="s">
        <v>61</v>
      </c>
      <c r="F73" s="24" t="s">
        <v>30</v>
      </c>
      <c r="G73" s="25" t="s">
        <v>328</v>
      </c>
      <c r="H73" s="26">
        <v>2013.0</v>
      </c>
      <c r="I73" s="48" t="s">
        <v>329</v>
      </c>
      <c r="J73" s="26" t="s">
        <v>125</v>
      </c>
      <c r="K73" s="29" t="s">
        <v>42</v>
      </c>
      <c r="L73" s="30">
        <v>44980.0</v>
      </c>
      <c r="M73" s="68">
        <v>0.7916666666666666</v>
      </c>
      <c r="N73" s="32"/>
      <c r="O73" s="33"/>
      <c r="P73" s="34"/>
      <c r="Q73" s="34"/>
      <c r="R73" s="41"/>
      <c r="S73" s="41"/>
      <c r="T73" s="36"/>
      <c r="U73" s="37" t="s">
        <v>65</v>
      </c>
    </row>
    <row r="74">
      <c r="A74" s="21" t="s">
        <v>330</v>
      </c>
      <c r="B74" s="6">
        <f t="shared" si="3"/>
        <v>415</v>
      </c>
      <c r="C74" s="22" t="s">
        <v>61</v>
      </c>
      <c r="D74" s="22" t="s">
        <v>38</v>
      </c>
      <c r="E74" s="22" t="s">
        <v>151</v>
      </c>
      <c r="F74" s="24" t="s">
        <v>30</v>
      </c>
      <c r="G74" s="60" t="s">
        <v>331</v>
      </c>
      <c r="H74" s="26">
        <v>1969.0</v>
      </c>
      <c r="I74" s="24" t="s">
        <v>332</v>
      </c>
      <c r="J74" s="26" t="s">
        <v>333</v>
      </c>
      <c r="K74" s="29" t="s">
        <v>42</v>
      </c>
      <c r="L74" s="30">
        <v>44981.0</v>
      </c>
      <c r="M74" s="85">
        <v>0.5416666666666666</v>
      </c>
      <c r="N74" s="32"/>
      <c r="O74" s="33"/>
      <c r="P74" s="34"/>
      <c r="Q74" s="34"/>
      <c r="R74" s="41"/>
      <c r="S74" s="35" t="s">
        <v>334</v>
      </c>
      <c r="T74" s="36"/>
      <c r="U74" s="37" t="s">
        <v>71</v>
      </c>
    </row>
    <row r="75">
      <c r="A75" s="21" t="s">
        <v>335</v>
      </c>
      <c r="B75" s="6">
        <f t="shared" si="3"/>
        <v>256</v>
      </c>
      <c r="C75" s="22" t="s">
        <v>38</v>
      </c>
      <c r="D75" s="22" t="s">
        <v>61</v>
      </c>
      <c r="E75" s="22" t="s">
        <v>151</v>
      </c>
      <c r="F75" s="24" t="s">
        <v>205</v>
      </c>
      <c r="G75" s="25" t="s">
        <v>336</v>
      </c>
      <c r="H75" s="26">
        <v>2021.0</v>
      </c>
      <c r="I75" s="24" t="s">
        <v>337</v>
      </c>
      <c r="J75" s="26" t="s">
        <v>338</v>
      </c>
      <c r="K75" s="29" t="s">
        <v>42</v>
      </c>
      <c r="L75" s="30">
        <v>44981.0</v>
      </c>
      <c r="M75" s="31">
        <v>0.6666666666666666</v>
      </c>
      <c r="N75" s="32"/>
      <c r="O75" s="33"/>
      <c r="P75" s="34"/>
      <c r="Q75" s="34"/>
      <c r="R75" s="35" t="s">
        <v>339</v>
      </c>
      <c r="S75" s="35" t="s">
        <v>235</v>
      </c>
      <c r="T75" s="36"/>
      <c r="U75" s="37" t="s">
        <v>76</v>
      </c>
    </row>
    <row r="76">
      <c r="A76" s="21" t="s">
        <v>340</v>
      </c>
      <c r="B76" s="6">
        <f t="shared" si="3"/>
        <v>406</v>
      </c>
      <c r="C76" s="22"/>
      <c r="D76" s="22" t="s">
        <v>38</v>
      </c>
      <c r="E76" s="22" t="s">
        <v>61</v>
      </c>
      <c r="F76" s="24" t="s">
        <v>30</v>
      </c>
      <c r="G76" s="25" t="s">
        <v>341</v>
      </c>
      <c r="H76" s="26">
        <v>2008.0</v>
      </c>
      <c r="I76" s="35" t="s">
        <v>342</v>
      </c>
      <c r="J76" s="26" t="s">
        <v>323</v>
      </c>
      <c r="K76" s="29" t="s">
        <v>50</v>
      </c>
      <c r="L76" s="30">
        <v>44982.0</v>
      </c>
      <c r="M76" s="68">
        <v>0.7916666666666666</v>
      </c>
      <c r="N76" s="32"/>
      <c r="O76" s="33"/>
      <c r="P76" s="34"/>
      <c r="Q76" s="34"/>
      <c r="R76" s="41"/>
      <c r="S76" s="41"/>
      <c r="T76" s="36"/>
      <c r="U76" s="37" t="s">
        <v>82</v>
      </c>
    </row>
    <row r="77">
      <c r="A77" s="58" t="s">
        <v>343</v>
      </c>
      <c r="B77" s="6">
        <f t="shared" si="3"/>
        <v>397</v>
      </c>
      <c r="C77" s="22"/>
      <c r="D77" s="22" t="s">
        <v>38</v>
      </c>
      <c r="E77" s="22" t="s">
        <v>61</v>
      </c>
      <c r="F77" s="24" t="s">
        <v>30</v>
      </c>
      <c r="G77" s="25" t="s">
        <v>85</v>
      </c>
      <c r="H77" s="26">
        <v>1960.0</v>
      </c>
      <c r="I77" s="24" t="s">
        <v>344</v>
      </c>
      <c r="J77" s="26" t="s">
        <v>345</v>
      </c>
      <c r="K77" s="29" t="s">
        <v>50</v>
      </c>
      <c r="L77" s="30">
        <v>44983.0</v>
      </c>
      <c r="M77" s="68">
        <v>0.7916666666666666</v>
      </c>
      <c r="N77" s="32"/>
      <c r="O77" s="33"/>
      <c r="P77" s="34"/>
      <c r="Q77" s="34"/>
      <c r="R77" s="41"/>
      <c r="S77" s="41"/>
      <c r="T77" s="36"/>
      <c r="U77" s="37" t="s">
        <v>87</v>
      </c>
    </row>
    <row r="78">
      <c r="A78" s="60" t="s">
        <v>346</v>
      </c>
      <c r="B78" s="67">
        <f t="shared" si="3"/>
        <v>403</v>
      </c>
      <c r="C78" s="86"/>
      <c r="D78" s="60" t="s">
        <v>90</v>
      </c>
      <c r="E78" s="60" t="s">
        <v>38</v>
      </c>
      <c r="F78" s="60" t="s">
        <v>30</v>
      </c>
      <c r="G78" s="60" t="s">
        <v>347</v>
      </c>
      <c r="H78" s="60" t="s">
        <v>348</v>
      </c>
      <c r="I78" s="38" t="s">
        <v>349</v>
      </c>
      <c r="J78" s="60" t="s">
        <v>350</v>
      </c>
      <c r="K78" s="60" t="s">
        <v>351</v>
      </c>
      <c r="L78" s="87">
        <v>44984.0</v>
      </c>
      <c r="M78" s="88">
        <v>0.7916666666666666</v>
      </c>
      <c r="N78" s="86"/>
      <c r="O78" s="86"/>
      <c r="P78" s="86"/>
      <c r="Q78" s="86"/>
      <c r="R78" s="86"/>
      <c r="S78" s="86"/>
      <c r="T78" s="86"/>
      <c r="U78" s="37" t="s">
        <v>93</v>
      </c>
    </row>
    <row r="79">
      <c r="A79" s="21" t="s">
        <v>352</v>
      </c>
      <c r="B79" s="67">
        <f t="shared" si="3"/>
        <v>458</v>
      </c>
      <c r="C79" s="22"/>
      <c r="D79" s="22" t="s">
        <v>37</v>
      </c>
      <c r="E79" s="22" t="s">
        <v>38</v>
      </c>
      <c r="F79" s="24" t="s">
        <v>30</v>
      </c>
      <c r="G79" s="25" t="s">
        <v>39</v>
      </c>
      <c r="H79" s="26">
        <v>1999.0</v>
      </c>
      <c r="I79" s="61" t="s">
        <v>353</v>
      </c>
      <c r="J79" s="26" t="s">
        <v>41</v>
      </c>
      <c r="K79" s="29" t="s">
        <v>42</v>
      </c>
      <c r="L79" s="30">
        <v>44985.0</v>
      </c>
      <c r="M79" s="68">
        <v>0.7916666666666666</v>
      </c>
      <c r="N79" s="32"/>
      <c r="O79" s="33"/>
      <c r="P79" s="34"/>
      <c r="Q79" s="34"/>
      <c r="R79" s="41"/>
      <c r="S79" s="41"/>
      <c r="T79" s="36"/>
      <c r="U79" s="37" t="s">
        <v>43</v>
      </c>
    </row>
    <row r="80">
      <c r="A80" s="54" t="s">
        <v>354</v>
      </c>
      <c r="B80" s="67">
        <f t="shared" si="3"/>
        <v>443</v>
      </c>
      <c r="C80" s="22" t="s">
        <v>46</v>
      </c>
      <c r="D80" s="22" t="s">
        <v>37</v>
      </c>
      <c r="E80" s="22" t="s">
        <v>38</v>
      </c>
      <c r="F80" s="24" t="s">
        <v>30</v>
      </c>
      <c r="G80" s="25" t="s">
        <v>47</v>
      </c>
      <c r="H80" s="26">
        <v>2023.0</v>
      </c>
      <c r="I80" s="48" t="s">
        <v>355</v>
      </c>
      <c r="J80" s="26" t="s">
        <v>356</v>
      </c>
      <c r="K80" s="29" t="s">
        <v>42</v>
      </c>
      <c r="L80" s="30">
        <v>44985.0</v>
      </c>
      <c r="M80" s="68">
        <v>0.7708333333333334</v>
      </c>
      <c r="N80" s="32"/>
      <c r="O80" s="33"/>
      <c r="P80" s="34"/>
      <c r="Q80" s="34"/>
      <c r="R80" s="35" t="s">
        <v>357</v>
      </c>
      <c r="S80" s="35" t="s">
        <v>235</v>
      </c>
      <c r="T80" s="36"/>
      <c r="U80" s="37" t="s">
        <v>51</v>
      </c>
    </row>
    <row r="81">
      <c r="A81" s="21" t="s">
        <v>358</v>
      </c>
      <c r="B81" s="67">
        <f t="shared" ref="B81:B85" si="4">LEN(I81)</f>
        <v>435</v>
      </c>
      <c r="C81" s="22" t="s">
        <v>46</v>
      </c>
      <c r="D81" s="22" t="s">
        <v>38</v>
      </c>
      <c r="E81" s="22" t="s">
        <v>61</v>
      </c>
      <c r="F81" s="24" t="s">
        <v>30</v>
      </c>
      <c r="G81" s="25" t="s">
        <v>359</v>
      </c>
      <c r="H81" s="26">
        <v>2001.0</v>
      </c>
      <c r="I81" s="68" t="s">
        <v>360</v>
      </c>
      <c r="J81" s="26" t="s">
        <v>134</v>
      </c>
      <c r="K81" s="29" t="s">
        <v>50</v>
      </c>
      <c r="L81" s="30">
        <v>44986.0</v>
      </c>
      <c r="M81" s="68">
        <v>0.7916666666666666</v>
      </c>
      <c r="N81" s="32">
        <v>44988.0</v>
      </c>
      <c r="O81" s="33">
        <v>0.6666666666666666</v>
      </c>
      <c r="P81" s="34"/>
      <c r="Q81" s="34"/>
      <c r="R81" s="41"/>
      <c r="S81" s="41"/>
      <c r="T81" s="36"/>
      <c r="U81" s="37" t="s">
        <v>65</v>
      </c>
    </row>
    <row r="82">
      <c r="A82" s="21" t="s">
        <v>361</v>
      </c>
      <c r="B82" s="67">
        <f t="shared" si="4"/>
        <v>191</v>
      </c>
      <c r="C82" s="22" t="s">
        <v>45</v>
      </c>
      <c r="D82" s="22" t="s">
        <v>46</v>
      </c>
      <c r="E82" s="22" t="s">
        <v>38</v>
      </c>
      <c r="F82" s="24" t="s">
        <v>30</v>
      </c>
      <c r="G82" s="25" t="s">
        <v>362</v>
      </c>
      <c r="H82" s="26">
        <v>1998.0</v>
      </c>
      <c r="I82" s="38" t="s">
        <v>363</v>
      </c>
      <c r="J82" s="26" t="s">
        <v>364</v>
      </c>
      <c r="K82" s="29" t="s">
        <v>42</v>
      </c>
      <c r="L82" s="30">
        <v>44986.0</v>
      </c>
      <c r="M82" s="68">
        <v>0.8958333333333334</v>
      </c>
      <c r="N82" s="32"/>
      <c r="O82" s="33"/>
      <c r="P82" s="34"/>
      <c r="Q82" s="34"/>
      <c r="R82" s="41"/>
      <c r="S82" s="35" t="s">
        <v>365</v>
      </c>
      <c r="T82" s="36"/>
      <c r="U82" s="37" t="s">
        <v>130</v>
      </c>
    </row>
    <row r="83">
      <c r="A83" s="21" t="s">
        <v>366</v>
      </c>
      <c r="B83" s="67">
        <f t="shared" si="4"/>
        <v>399</v>
      </c>
      <c r="C83" s="22" t="s">
        <v>61</v>
      </c>
      <c r="D83" s="22" t="s">
        <v>38</v>
      </c>
      <c r="E83" s="22" t="s">
        <v>151</v>
      </c>
      <c r="F83" s="24" t="s">
        <v>30</v>
      </c>
      <c r="G83" s="25" t="s">
        <v>367</v>
      </c>
      <c r="H83" s="26">
        <v>1969.0</v>
      </c>
      <c r="I83" s="55" t="s">
        <v>368</v>
      </c>
      <c r="J83" s="26" t="s">
        <v>201</v>
      </c>
      <c r="K83" s="29" t="s">
        <v>34</v>
      </c>
      <c r="L83" s="30">
        <v>44987.0</v>
      </c>
      <c r="M83" s="31">
        <v>0.5416666666666666</v>
      </c>
      <c r="N83" s="32"/>
      <c r="O83" s="33"/>
      <c r="P83" s="34"/>
      <c r="Q83" s="34"/>
      <c r="R83" s="41"/>
      <c r="S83" s="41"/>
      <c r="T83" s="36"/>
      <c r="U83" s="37" t="s">
        <v>71</v>
      </c>
    </row>
    <row r="84">
      <c r="A84" s="54" t="s">
        <v>369</v>
      </c>
      <c r="B84" s="89">
        <f t="shared" si="4"/>
        <v>457</v>
      </c>
      <c r="C84" s="36" t="s">
        <v>61</v>
      </c>
      <c r="D84" s="36" t="s">
        <v>38</v>
      </c>
      <c r="E84" s="36" t="s">
        <v>151</v>
      </c>
      <c r="F84" s="24" t="s">
        <v>30</v>
      </c>
      <c r="G84" s="25" t="s">
        <v>370</v>
      </c>
      <c r="H84" s="26">
        <v>2023.0</v>
      </c>
      <c r="I84" s="55" t="s">
        <v>371</v>
      </c>
      <c r="J84" s="26" t="s">
        <v>372</v>
      </c>
      <c r="K84" s="29" t="s">
        <v>42</v>
      </c>
      <c r="L84" s="30">
        <v>44987.0</v>
      </c>
      <c r="M84" s="68">
        <v>0.7916666666666666</v>
      </c>
      <c r="N84" s="32">
        <v>44987.0</v>
      </c>
      <c r="O84" s="33">
        <v>0.6666666666666666</v>
      </c>
      <c r="P84" s="34"/>
      <c r="Q84" s="34"/>
      <c r="R84" s="41"/>
      <c r="S84" s="41"/>
      <c r="T84" s="36"/>
      <c r="U84" s="37" t="s">
        <v>76</v>
      </c>
    </row>
    <row r="85">
      <c r="A85" s="21" t="s">
        <v>373</v>
      </c>
      <c r="B85" s="67">
        <f t="shared" si="4"/>
        <v>447</v>
      </c>
      <c r="C85" s="22" t="s">
        <v>78</v>
      </c>
      <c r="D85" s="22" t="s">
        <v>38</v>
      </c>
      <c r="E85" s="22" t="s">
        <v>61</v>
      </c>
      <c r="F85" s="24" t="s">
        <v>30</v>
      </c>
      <c r="G85" s="60" t="s">
        <v>374</v>
      </c>
      <c r="H85" s="26">
        <v>2015.0</v>
      </c>
      <c r="I85" s="35" t="s">
        <v>375</v>
      </c>
      <c r="J85" s="26" t="s">
        <v>154</v>
      </c>
      <c r="K85" s="29" t="s">
        <v>42</v>
      </c>
      <c r="L85" s="30">
        <v>44988.0</v>
      </c>
      <c r="M85" s="68">
        <v>0.7916666666666666</v>
      </c>
      <c r="N85" s="32"/>
      <c r="O85" s="33"/>
      <c r="P85" s="34"/>
      <c r="Q85" s="34"/>
      <c r="R85" s="41"/>
      <c r="S85" s="41"/>
      <c r="T85" s="36"/>
      <c r="U85" s="37" t="s">
        <v>82</v>
      </c>
    </row>
  </sheetData>
  <customSheetViews>
    <customSheetView guid="{AB11DD68-85EE-4573-A3D7-254E068D8900}" filter="1" showAutoFilter="1">
      <autoFilter ref="$S$1:$S$85">
        <filterColumn colId="0">
          <customFilters>
            <customFilter val="*Special event*"/>
          </customFilters>
        </filterColumn>
      </autoFilter>
    </customSheetView>
    <customSheetView guid="{766EB34F-6461-4CD0-85BA-3A855F947AB9}" filter="1" showAutoFilter="1">
      <autoFilter ref="$U$1:$U$85"/>
    </customSheetView>
  </customSheetViews>
  <conditionalFormatting sqref="F2:F86">
    <cfRule type="notContainsText" dxfId="0" priority="1" operator="notContains" text="y">
      <formula>ISERROR(SEARCH(("y"),(F2)))</formula>
    </cfRule>
  </conditionalFormatting>
  <conditionalFormatting sqref="F18:F20">
    <cfRule type="notContainsText" dxfId="0" priority="2" operator="notContains" text="y">
      <formula>ISERROR(SEARCH(("y"),(F18)))</formula>
    </cfRule>
  </conditionalFormatting>
  <conditionalFormatting sqref="B2:B86">
    <cfRule type="cellIs" dxfId="1" priority="3" operator="lessThan">
      <formula>440</formula>
    </cfRule>
  </conditionalFormatting>
  <conditionalFormatting sqref="B2:B86">
    <cfRule type="cellIs" dxfId="2" priority="4" operator="greaterThan">
      <formula>460</formula>
    </cfRule>
  </conditionalFormatting>
  <conditionalFormatting sqref="F2:F86">
    <cfRule type="containsText" dxfId="3" priority="5" operator="containsText" text="y">
      <formula>NOT(ISERROR(SEARCH(("y"),(F2))))</formula>
    </cfRule>
  </conditionalFormatting>
  <conditionalFormatting sqref="F18:F20">
    <cfRule type="containsText" dxfId="3" priority="6" operator="containsText" text="y">
      <formula>NOT(ISERROR(SEARCH(("y"),(F18))))</formula>
    </cfRule>
  </conditionalFormatting>
  <conditionalFormatting sqref="B2:B86">
    <cfRule type="cellIs" dxfId="3" priority="7" operator="between">
      <formula>440</formula>
      <formula>460</formula>
    </cfRule>
  </conditionalFormatting>
  <conditionalFormatting sqref="G1:H86 J1:J86">
    <cfRule type="containsBlanks" dxfId="0" priority="8">
      <formula>LEN(TRIM(G1))=0</formula>
    </cfRule>
  </conditionalFormatting>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25.75"/>
    <col customWidth="1" min="2" max="2" width="9.25"/>
    <col customWidth="1" min="3" max="3" width="15.0"/>
    <col customWidth="1" min="4" max="5" width="10.88"/>
    <col customWidth="1" min="6" max="6" width="7.0"/>
    <col customWidth="1" min="7" max="7" width="94.0"/>
    <col customWidth="1" min="8" max="8" width="13.0"/>
    <col customWidth="1" min="9" max="9" width="42.13"/>
    <col customWidth="1" min="10" max="10" width="8.25"/>
    <col customWidth="1" min="11" max="11" width="8.88"/>
    <col customWidth="1" min="12" max="12" width="12.25"/>
    <col customWidth="1" min="13" max="13" width="11.63"/>
    <col customWidth="1" min="14" max="15" width="12.75"/>
    <col customWidth="1" min="16" max="16" width="9.0"/>
    <col customWidth="1" min="17" max="17" width="7.5"/>
    <col customWidth="1" min="18" max="20" width="39.13"/>
  </cols>
  <sheetData>
    <row r="1" ht="33.75" customHeight="1">
      <c r="A1" s="4" t="s">
        <v>376</v>
      </c>
      <c r="B1" s="4" t="s">
        <v>377</v>
      </c>
      <c r="C1" s="4" t="s">
        <v>378</v>
      </c>
      <c r="D1" s="90" t="s">
        <v>3</v>
      </c>
      <c r="E1" s="4" t="s">
        <v>379</v>
      </c>
      <c r="F1" s="90" t="s">
        <v>5</v>
      </c>
      <c r="G1" s="4" t="s">
        <v>380</v>
      </c>
      <c r="H1" s="4" t="s">
        <v>20</v>
      </c>
      <c r="I1" s="4" t="s">
        <v>381</v>
      </c>
      <c r="J1" s="91"/>
      <c r="K1" s="91"/>
      <c r="L1" s="92"/>
      <c r="M1" s="93"/>
      <c r="N1" s="92"/>
      <c r="O1" s="92"/>
      <c r="P1" s="92"/>
      <c r="Q1" s="92"/>
      <c r="R1" s="92"/>
      <c r="S1" s="92"/>
      <c r="T1" s="92"/>
    </row>
    <row r="2" ht="65.25" customHeight="1">
      <c r="A2" s="94" t="s">
        <v>382</v>
      </c>
      <c r="B2" s="95">
        <f>IFERROR(__xludf.DUMMYFUNCTION("IF(G2="""","""",COUNTA(SPLIT(G2,"" "")))"),107.0)</f>
        <v>107</v>
      </c>
      <c r="C2" s="7" t="s">
        <v>209</v>
      </c>
      <c r="D2" s="96" t="s">
        <v>383</v>
      </c>
      <c r="E2" s="96"/>
      <c r="F2" s="7"/>
      <c r="G2" s="97" t="s">
        <v>384</v>
      </c>
      <c r="H2" s="98" t="s">
        <v>22</v>
      </c>
      <c r="I2" s="7" t="s">
        <v>385</v>
      </c>
      <c r="J2" s="99"/>
      <c r="K2" s="100"/>
      <c r="L2" s="101"/>
      <c r="M2" s="102"/>
      <c r="N2" s="103"/>
      <c r="O2" s="103"/>
      <c r="P2" s="103"/>
      <c r="Q2" s="103"/>
      <c r="R2" s="104"/>
      <c r="S2" s="105"/>
      <c r="T2" s="105"/>
    </row>
    <row r="3">
      <c r="A3" s="106" t="s">
        <v>386</v>
      </c>
      <c r="B3" s="95">
        <f>IFERROR(__xludf.DUMMYFUNCTION("IF(G3="""","""",COUNTA(SPLIT(G3,"" "")))"),249.0)</f>
        <v>249</v>
      </c>
      <c r="C3" s="107" t="s">
        <v>387</v>
      </c>
      <c r="D3" s="108" t="s">
        <v>38</v>
      </c>
      <c r="E3" s="108" t="s">
        <v>151</v>
      </c>
      <c r="F3" s="22" t="s">
        <v>30</v>
      </c>
      <c r="G3" s="24" t="s">
        <v>388</v>
      </c>
      <c r="H3" s="109" t="s">
        <v>87</v>
      </c>
      <c r="I3" s="36"/>
      <c r="J3" s="110"/>
      <c r="K3" s="111"/>
      <c r="L3" s="112"/>
      <c r="M3" s="113"/>
      <c r="N3" s="114"/>
      <c r="O3" s="115"/>
      <c r="P3" s="116"/>
      <c r="Q3" s="117"/>
      <c r="R3" s="118"/>
      <c r="S3" s="118"/>
      <c r="T3" s="119"/>
    </row>
    <row r="4">
      <c r="A4" s="106" t="s">
        <v>389</v>
      </c>
      <c r="B4" s="95">
        <f>IFERROR(__xludf.DUMMYFUNCTION("IF(G4="""","""",COUNTA(SPLIT(G4,"" "")))"),208.0)</f>
        <v>208</v>
      </c>
      <c r="C4" s="22" t="s">
        <v>390</v>
      </c>
      <c r="D4" s="108" t="s">
        <v>90</v>
      </c>
      <c r="E4" s="108" t="s">
        <v>38</v>
      </c>
      <c r="F4" s="22" t="s">
        <v>30</v>
      </c>
      <c r="G4" s="120" t="s">
        <v>391</v>
      </c>
      <c r="H4" s="109" t="s">
        <v>93</v>
      </c>
      <c r="I4" s="36"/>
      <c r="J4" s="110"/>
      <c r="K4" s="111"/>
      <c r="L4" s="112"/>
      <c r="M4" s="113"/>
      <c r="N4" s="114"/>
      <c r="O4" s="115"/>
      <c r="P4" s="121"/>
      <c r="Q4" s="122"/>
      <c r="R4" s="118"/>
      <c r="S4" s="118"/>
      <c r="T4" s="119"/>
    </row>
    <row r="5">
      <c r="A5" s="106" t="s">
        <v>392</v>
      </c>
      <c r="B5" s="95">
        <f>IFERROR(__xludf.DUMMYFUNCTION("IF(G5="""","""",COUNTA(SPLIT(G5,"" "")))"),253.0)</f>
        <v>253</v>
      </c>
      <c r="C5" s="22" t="s">
        <v>36</v>
      </c>
      <c r="D5" s="108" t="s">
        <v>38</v>
      </c>
      <c r="E5" s="108" t="s">
        <v>151</v>
      </c>
      <c r="F5" s="22" t="s">
        <v>30</v>
      </c>
      <c r="G5" s="123" t="s">
        <v>393</v>
      </c>
      <c r="H5" s="109" t="s">
        <v>43</v>
      </c>
      <c r="I5" s="22" t="s">
        <v>394</v>
      </c>
      <c r="J5" s="110"/>
      <c r="K5" s="111"/>
      <c r="L5" s="112"/>
      <c r="M5" s="113"/>
      <c r="N5" s="114"/>
      <c r="O5" s="115"/>
      <c r="P5" s="116"/>
      <c r="Q5" s="117"/>
      <c r="R5" s="124"/>
      <c r="S5" s="125"/>
      <c r="T5" s="125"/>
    </row>
    <row r="6">
      <c r="A6" s="106" t="s">
        <v>395</v>
      </c>
      <c r="B6" s="95">
        <f>IFERROR(__xludf.DUMMYFUNCTION("IF(G6="""","""",COUNTA(SPLIT(G6,"" "")))"),183.0)</f>
        <v>183</v>
      </c>
      <c r="C6" s="22" t="s">
        <v>45</v>
      </c>
      <c r="D6" s="108" t="s">
        <v>46</v>
      </c>
      <c r="E6" s="108" t="s">
        <v>38</v>
      </c>
      <c r="F6" s="22" t="s">
        <v>30</v>
      </c>
      <c r="G6" s="38" t="s">
        <v>396</v>
      </c>
      <c r="H6" s="109" t="s">
        <v>51</v>
      </c>
      <c r="I6" s="22"/>
      <c r="J6" s="110"/>
      <c r="K6" s="111"/>
      <c r="L6" s="112"/>
      <c r="M6" s="113"/>
      <c r="N6" s="114"/>
      <c r="O6" s="115"/>
      <c r="P6" s="126"/>
      <c r="Q6" s="117"/>
      <c r="R6" s="118"/>
      <c r="S6" s="118"/>
      <c r="T6" s="119"/>
    </row>
    <row r="7">
      <c r="A7" s="106" t="s">
        <v>397</v>
      </c>
      <c r="B7" s="95">
        <f>IFERROR(__xludf.DUMMYFUNCTION("IF(G7="""","""",COUNTA(SPLIT(G7,"" "")))"),246.0)</f>
        <v>246</v>
      </c>
      <c r="C7" s="22" t="s">
        <v>398</v>
      </c>
      <c r="D7" s="108" t="s">
        <v>38</v>
      </c>
      <c r="E7" s="108"/>
      <c r="F7" s="22" t="s">
        <v>30</v>
      </c>
      <c r="G7" s="127" t="s">
        <v>399</v>
      </c>
      <c r="H7" s="109" t="s">
        <v>58</v>
      </c>
      <c r="I7" s="128"/>
      <c r="J7" s="110"/>
      <c r="K7" s="111"/>
      <c r="L7" s="112"/>
      <c r="M7" s="113"/>
      <c r="N7" s="114"/>
      <c r="O7" s="115"/>
      <c r="P7" s="126"/>
      <c r="Q7" s="117"/>
      <c r="R7" s="118"/>
      <c r="S7" s="118"/>
      <c r="T7" s="119"/>
    </row>
    <row r="8">
      <c r="A8" s="106" t="s">
        <v>400</v>
      </c>
      <c r="B8" s="95">
        <f>IFERROR(__xludf.DUMMYFUNCTION("IF(G8="""","""",COUNTA(SPLIT(G8,"" "")))"),228.0)</f>
        <v>228</v>
      </c>
      <c r="C8" s="43" t="s">
        <v>401</v>
      </c>
      <c r="D8" s="43" t="s">
        <v>61</v>
      </c>
      <c r="E8" s="43" t="s">
        <v>38</v>
      </c>
      <c r="F8" s="129" t="s">
        <v>30</v>
      </c>
      <c r="G8" s="130" t="s">
        <v>402</v>
      </c>
      <c r="H8" s="131" t="s">
        <v>65</v>
      </c>
      <c r="I8" s="22"/>
      <c r="J8" s="132"/>
      <c r="K8" s="133"/>
      <c r="L8" s="112"/>
      <c r="M8" s="134"/>
      <c r="N8" s="114"/>
      <c r="O8" s="115"/>
      <c r="P8" s="135"/>
      <c r="Q8" s="117"/>
      <c r="R8" s="118"/>
      <c r="S8" s="119"/>
      <c r="T8" s="119"/>
    </row>
    <row r="9">
      <c r="A9" s="106" t="s">
        <v>403</v>
      </c>
      <c r="B9" s="95">
        <f>IFERROR(__xludf.DUMMYFUNCTION("IF(G9="""","""",COUNTA(SPLIT(G9,"" "")))"),210.0)</f>
        <v>210</v>
      </c>
      <c r="C9" s="22" t="s">
        <v>404</v>
      </c>
      <c r="D9" s="108" t="s">
        <v>38</v>
      </c>
      <c r="E9" s="108"/>
      <c r="F9" s="22" t="s">
        <v>30</v>
      </c>
      <c r="G9" s="35" t="s">
        <v>405</v>
      </c>
      <c r="H9" s="109" t="s">
        <v>82</v>
      </c>
      <c r="I9" s="22"/>
      <c r="J9" s="110"/>
      <c r="K9" s="136"/>
      <c r="L9" s="112"/>
      <c r="M9" s="134"/>
      <c r="N9" s="114"/>
      <c r="O9" s="115"/>
      <c r="P9" s="135"/>
      <c r="Q9" s="117"/>
      <c r="R9" s="137"/>
      <c r="S9" s="119"/>
      <c r="T9" s="119"/>
    </row>
    <row r="10">
      <c r="A10" s="138" t="s">
        <v>406</v>
      </c>
      <c r="B10" s="95" t="str">
        <f>IFERROR(__xludf.DUMMYFUNCTION("IF(G10="""","""",COUNTA(SPLIT(G10,"" "")))"),"")</f>
        <v/>
      </c>
      <c r="C10" s="22"/>
      <c r="D10" s="108"/>
      <c r="E10" s="108"/>
      <c r="F10" s="22"/>
      <c r="G10" s="139"/>
      <c r="H10" s="109" t="s">
        <v>130</v>
      </c>
      <c r="I10" s="22"/>
      <c r="J10" s="110"/>
      <c r="K10" s="136"/>
      <c r="L10" s="112"/>
      <c r="M10" s="134"/>
      <c r="N10" s="114"/>
      <c r="O10" s="115"/>
      <c r="P10" s="135"/>
      <c r="Q10" s="117"/>
      <c r="R10" s="137"/>
      <c r="S10" s="119"/>
      <c r="T10" s="119"/>
    </row>
    <row r="11">
      <c r="A11" s="138" t="s">
        <v>407</v>
      </c>
      <c r="B11" s="95">
        <f>IFERROR(__xludf.DUMMYFUNCTION("IF(G11="""","""",COUNTA(SPLIT(G11,"" "")))"),174.0)</f>
        <v>174</v>
      </c>
      <c r="C11" s="22"/>
      <c r="D11" s="108"/>
      <c r="E11" s="108"/>
      <c r="F11" s="22"/>
      <c r="G11" s="139" t="s">
        <v>408</v>
      </c>
      <c r="H11" s="109" t="s">
        <v>71</v>
      </c>
      <c r="I11" s="128" t="s">
        <v>409</v>
      </c>
      <c r="J11" s="110"/>
      <c r="K11" s="136"/>
      <c r="L11" s="112"/>
      <c r="M11" s="113"/>
      <c r="N11" s="140"/>
      <c r="O11" s="115"/>
      <c r="P11" s="116"/>
      <c r="Q11" s="113"/>
      <c r="R11" s="118"/>
      <c r="S11" s="118"/>
      <c r="T11" s="119"/>
    </row>
    <row r="12">
      <c r="A12" s="141" t="s">
        <v>410</v>
      </c>
      <c r="B12" s="142" t="str">
        <f>IFERROR(__xludf.DUMMYFUNCTION("IF(G12="""","""",COUNTA(SPLIT(G12,"" "")))"),"")</f>
        <v/>
      </c>
      <c r="C12" s="143"/>
      <c r="D12" s="111"/>
      <c r="E12" s="111"/>
      <c r="F12" s="143"/>
      <c r="G12" s="22"/>
      <c r="H12" s="110" t="s">
        <v>76</v>
      </c>
      <c r="I12" s="144"/>
      <c r="J12" s="110"/>
      <c r="K12" s="136"/>
      <c r="L12" s="112"/>
      <c r="M12" s="113"/>
      <c r="N12" s="114"/>
      <c r="O12" s="115"/>
      <c r="P12" s="126"/>
      <c r="Q12" s="145"/>
      <c r="R12" s="125"/>
      <c r="S12" s="125"/>
      <c r="T12" s="125"/>
    </row>
    <row r="13">
      <c r="A13" s="141"/>
      <c r="B13" s="142" t="str">
        <f>IFERROR(__xludf.DUMMYFUNCTION("IF(G13="""","""",COUNTA(SPLIT(G13,"" "")))"),"")</f>
        <v/>
      </c>
      <c r="C13" s="143"/>
      <c r="D13" s="111"/>
      <c r="E13" s="111"/>
      <c r="F13" s="143"/>
      <c r="G13" s="146"/>
      <c r="H13" s="110"/>
      <c r="I13" s="22"/>
      <c r="J13" s="110"/>
      <c r="K13" s="136"/>
      <c r="L13" s="112"/>
      <c r="M13" s="113"/>
      <c r="N13" s="114"/>
      <c r="O13" s="115"/>
      <c r="P13" s="126"/>
      <c r="Q13" s="117"/>
      <c r="R13" s="118"/>
      <c r="S13" s="118"/>
      <c r="T13" s="119"/>
    </row>
    <row r="14">
      <c r="A14" s="147"/>
      <c r="B14" s="142" t="str">
        <f>IFERROR(__xludf.DUMMYFUNCTION("IF(G14="""","""",COUNTA(SPLIT(G14,"" "")))"),"")</f>
        <v/>
      </c>
      <c r="C14" s="143"/>
      <c r="D14" s="111"/>
      <c r="E14" s="111"/>
      <c r="F14" s="143"/>
      <c r="G14" s="146"/>
      <c r="H14" s="110"/>
      <c r="I14" s="22"/>
      <c r="J14" s="110"/>
      <c r="K14" s="136"/>
      <c r="L14" s="112"/>
      <c r="M14" s="113"/>
      <c r="N14" s="114"/>
      <c r="O14" s="115"/>
      <c r="P14" s="126"/>
      <c r="Q14" s="117"/>
      <c r="R14" s="119"/>
      <c r="S14" s="119"/>
      <c r="T14" s="119"/>
    </row>
    <row r="15" ht="18.0" customHeight="1">
      <c r="A15" s="141"/>
      <c r="B15" s="142" t="str">
        <f>IFERROR(__xludf.DUMMYFUNCTION("IF(G15="""","""",COUNTA(SPLIT(G15,"" "")))"),"")</f>
        <v/>
      </c>
      <c r="C15" s="143"/>
      <c r="D15" s="111"/>
      <c r="E15" s="111"/>
      <c r="F15" s="143"/>
      <c r="G15" s="146"/>
      <c r="H15" s="110"/>
      <c r="I15" s="143"/>
      <c r="J15" s="110"/>
      <c r="K15" s="111"/>
      <c r="L15" s="112"/>
      <c r="M15" s="113"/>
      <c r="N15" s="114"/>
      <c r="O15" s="115"/>
      <c r="P15" s="121"/>
      <c r="Q15" s="113"/>
      <c r="R15" s="118"/>
      <c r="S15" s="118"/>
      <c r="T15" s="119"/>
    </row>
    <row r="16">
      <c r="A16" s="141"/>
      <c r="B16" s="142" t="str">
        <f>IFERROR(__xludf.DUMMYFUNCTION("IF(G16="""","""",COUNTA(SPLIT(G16,"" "")))"),"")</f>
        <v/>
      </c>
      <c r="C16" s="143"/>
      <c r="D16" s="111"/>
      <c r="E16" s="111"/>
      <c r="F16" s="143"/>
      <c r="G16" s="146"/>
      <c r="H16" s="110"/>
      <c r="I16" s="22"/>
      <c r="J16" s="110"/>
      <c r="K16" s="111"/>
      <c r="L16" s="112"/>
      <c r="M16" s="113"/>
      <c r="N16" s="114"/>
      <c r="O16" s="115"/>
      <c r="P16" s="121"/>
      <c r="Q16" s="113"/>
      <c r="R16" s="118"/>
      <c r="S16" s="118"/>
      <c r="T16" s="119"/>
    </row>
    <row r="17">
      <c r="A17" s="147"/>
      <c r="B17" s="142" t="str">
        <f>IFERROR(__xludf.DUMMYFUNCTION("IF(G17="""","""",COUNTA(SPLIT(G17,"" "")))"),"")</f>
        <v/>
      </c>
      <c r="C17" s="143"/>
      <c r="D17" s="111"/>
      <c r="E17" s="111"/>
      <c r="F17" s="143"/>
      <c r="G17" s="139"/>
      <c r="H17" s="110"/>
      <c r="I17" s="22"/>
      <c r="J17" s="110"/>
      <c r="K17" s="111"/>
      <c r="L17" s="112"/>
      <c r="M17" s="134"/>
      <c r="N17" s="148"/>
      <c r="O17" s="115"/>
      <c r="P17" s="126"/>
      <c r="Q17" s="117"/>
      <c r="R17" s="118"/>
      <c r="S17" s="118"/>
      <c r="T17" s="119"/>
    </row>
    <row r="18">
      <c r="A18" s="147"/>
      <c r="B18" s="142" t="str">
        <f>IFERROR(__xludf.DUMMYFUNCTION("IF(G18="""","""",COUNTA(SPLIT(G18,"" "")))"),"")</f>
        <v/>
      </c>
      <c r="C18" s="143"/>
      <c r="D18" s="111"/>
      <c r="E18" s="111"/>
      <c r="F18" s="143"/>
      <c r="G18" s="146"/>
      <c r="H18" s="110"/>
      <c r="I18" s="144"/>
      <c r="J18" s="110"/>
      <c r="K18" s="111"/>
      <c r="L18" s="112"/>
      <c r="M18" s="113"/>
      <c r="N18" s="148"/>
      <c r="O18" s="115"/>
      <c r="P18" s="126"/>
      <c r="Q18" s="117"/>
      <c r="R18" s="118"/>
      <c r="S18" s="118"/>
      <c r="T18" s="119"/>
    </row>
    <row r="19">
      <c r="A19" s="141"/>
      <c r="B19" s="142" t="str">
        <f>IFERROR(__xludf.DUMMYFUNCTION("IF(G19="""","""",COUNTA(SPLIT(G19,"" "")))"),"")</f>
        <v/>
      </c>
      <c r="C19" s="143"/>
      <c r="D19" s="111"/>
      <c r="E19" s="111"/>
      <c r="F19" s="143"/>
      <c r="G19" s="139"/>
      <c r="H19" s="110"/>
      <c r="I19" s="128"/>
      <c r="J19" s="110"/>
      <c r="K19" s="111"/>
      <c r="L19" s="112"/>
      <c r="M19" s="113"/>
      <c r="N19" s="114"/>
      <c r="O19" s="115"/>
      <c r="P19" s="116"/>
      <c r="Q19" s="117"/>
      <c r="R19" s="119"/>
      <c r="S19" s="119"/>
      <c r="T19" s="119"/>
    </row>
    <row r="20">
      <c r="A20" s="141"/>
      <c r="B20" s="142" t="str">
        <f>IFERROR(__xludf.DUMMYFUNCTION("IF(G20="""","""",COUNTA(SPLIT(G20,"" "")))"),"")</f>
        <v/>
      </c>
      <c r="C20" s="143"/>
      <c r="D20" s="143"/>
      <c r="E20" s="143"/>
      <c r="F20" s="143"/>
      <c r="G20" s="139"/>
      <c r="H20" s="110"/>
      <c r="I20" s="22"/>
      <c r="J20" s="110"/>
      <c r="K20" s="111"/>
      <c r="L20" s="112"/>
      <c r="M20" s="113"/>
      <c r="N20" s="114"/>
      <c r="O20" s="115"/>
      <c r="P20" s="126"/>
      <c r="Q20" s="117"/>
      <c r="R20" s="118"/>
      <c r="S20" s="118"/>
      <c r="T20" s="119"/>
    </row>
    <row r="21">
      <c r="A21" s="141"/>
      <c r="B21" s="142" t="str">
        <f>IFERROR(__xludf.DUMMYFUNCTION("IF(G21="""","""",COUNTA(SPLIT(G21,"" "")))"),"")</f>
        <v/>
      </c>
      <c r="C21" s="143"/>
      <c r="D21" s="143"/>
      <c r="E21" s="143"/>
      <c r="F21" s="143"/>
      <c r="G21" s="139"/>
      <c r="H21" s="110"/>
      <c r="I21" s="22"/>
      <c r="J21" s="110"/>
      <c r="K21" s="111"/>
      <c r="L21" s="112"/>
      <c r="M21" s="113"/>
      <c r="N21" s="114"/>
      <c r="O21" s="115"/>
      <c r="P21" s="126"/>
      <c r="Q21" s="117"/>
      <c r="R21" s="118"/>
      <c r="S21" s="118"/>
      <c r="T21" s="119"/>
    </row>
    <row r="22">
      <c r="A22" s="141"/>
      <c r="B22" s="142" t="str">
        <f>IFERROR(__xludf.DUMMYFUNCTION("IF(G22="""","""",COUNTA(SPLIT(G22,"" "")))"),"")</f>
        <v/>
      </c>
      <c r="C22" s="143"/>
      <c r="D22" s="143"/>
      <c r="E22" s="143"/>
      <c r="F22" s="143"/>
      <c r="G22" s="146"/>
      <c r="H22" s="110"/>
      <c r="I22" s="22"/>
      <c r="J22" s="110"/>
      <c r="K22" s="111"/>
      <c r="L22" s="112"/>
      <c r="M22" s="113"/>
      <c r="N22" s="114"/>
      <c r="O22" s="115"/>
      <c r="P22" s="126"/>
      <c r="Q22" s="117"/>
      <c r="R22" s="118"/>
      <c r="S22" s="118"/>
      <c r="T22" s="119"/>
    </row>
    <row r="23">
      <c r="A23" s="141"/>
      <c r="B23" s="142" t="str">
        <f>IFERROR(__xludf.DUMMYFUNCTION("IF(G23="""","""",COUNTA(SPLIT(G23,"" "")))"),"")</f>
        <v/>
      </c>
      <c r="C23" s="143"/>
      <c r="D23" s="143"/>
      <c r="E23" s="143"/>
      <c r="F23" s="143"/>
      <c r="G23" s="146"/>
      <c r="H23" s="110"/>
      <c r="I23" s="22"/>
      <c r="J23" s="110"/>
      <c r="K23" s="111"/>
      <c r="L23" s="112"/>
      <c r="M23" s="113"/>
      <c r="N23" s="114"/>
      <c r="O23" s="115"/>
      <c r="P23" s="126"/>
      <c r="Q23" s="117"/>
      <c r="R23" s="118"/>
      <c r="S23" s="118"/>
      <c r="T23" s="119"/>
    </row>
    <row r="24">
      <c r="A24" s="141"/>
      <c r="B24" s="142" t="str">
        <f>IFERROR(__xludf.DUMMYFUNCTION("IF(G24="""","""",COUNTA(SPLIT(G24,"" "")))"),"")</f>
        <v/>
      </c>
      <c r="C24" s="143"/>
      <c r="D24" s="143"/>
      <c r="E24" s="143"/>
      <c r="F24" s="143"/>
      <c r="G24" s="146"/>
      <c r="H24" s="110"/>
      <c r="I24" s="22"/>
      <c r="J24" s="110"/>
      <c r="K24" s="111"/>
      <c r="L24" s="112"/>
      <c r="M24" s="113"/>
      <c r="N24" s="114"/>
      <c r="O24" s="115"/>
      <c r="P24" s="126"/>
      <c r="Q24" s="117"/>
      <c r="R24" s="118"/>
      <c r="S24" s="118"/>
      <c r="T24" s="119"/>
    </row>
    <row r="25">
      <c r="A25" s="141"/>
      <c r="B25" s="142" t="str">
        <f>IFERROR(__xludf.DUMMYFUNCTION("IF(G25="""","""",COUNTA(SPLIT(G25,"" "")))"),"")</f>
        <v/>
      </c>
      <c r="C25" s="143"/>
      <c r="D25" s="143"/>
      <c r="E25" s="143"/>
      <c r="F25" s="143"/>
      <c r="G25" s="139"/>
      <c r="H25" s="110"/>
      <c r="I25" s="22"/>
      <c r="J25" s="110"/>
      <c r="K25" s="111"/>
      <c r="L25" s="112"/>
      <c r="M25" s="134"/>
      <c r="N25" s="114"/>
      <c r="O25" s="115"/>
      <c r="P25" s="126"/>
      <c r="Q25" s="117"/>
      <c r="R25" s="118"/>
      <c r="S25" s="118"/>
      <c r="T25" s="119"/>
    </row>
    <row r="26">
      <c r="A26" s="141"/>
      <c r="B26" s="142" t="str">
        <f>IFERROR(__xludf.DUMMYFUNCTION("IF(G26="""","""",COUNTA(SPLIT(G26,"" "")))"),"")</f>
        <v/>
      </c>
      <c r="C26" s="143"/>
      <c r="D26" s="143"/>
      <c r="E26" s="143"/>
      <c r="F26" s="143"/>
      <c r="G26" s="139"/>
      <c r="H26" s="110"/>
      <c r="I26" s="22"/>
      <c r="J26" s="110"/>
      <c r="K26" s="111"/>
      <c r="L26" s="112"/>
      <c r="M26" s="113"/>
      <c r="N26" s="114"/>
      <c r="O26" s="115"/>
      <c r="P26" s="126"/>
      <c r="Q26" s="117"/>
      <c r="R26" s="118"/>
      <c r="S26" s="118"/>
      <c r="T26" s="119"/>
    </row>
    <row r="27">
      <c r="A27" s="141"/>
      <c r="B27" s="142" t="str">
        <f>IFERROR(__xludf.DUMMYFUNCTION("IF(G27="""","""",COUNTA(SPLIT(G27,"" "")))"),"")</f>
        <v/>
      </c>
      <c r="C27" s="143"/>
      <c r="D27" s="143"/>
      <c r="E27" s="143"/>
      <c r="F27" s="143"/>
      <c r="G27" s="139"/>
      <c r="H27" s="110"/>
      <c r="I27" s="128"/>
      <c r="J27" s="110"/>
      <c r="K27" s="111"/>
      <c r="L27" s="112"/>
      <c r="M27" s="113"/>
      <c r="N27" s="114"/>
      <c r="O27" s="115"/>
      <c r="P27" s="126"/>
      <c r="Q27" s="117"/>
      <c r="R27" s="118"/>
      <c r="S27" s="118"/>
      <c r="T27" s="119"/>
    </row>
    <row r="28">
      <c r="A28" s="141"/>
      <c r="B28" s="142" t="str">
        <f>IFERROR(__xludf.DUMMYFUNCTION("IF(G28="""","""",COUNTA(SPLIT(G28,"" "")))"),"")</f>
        <v/>
      </c>
      <c r="C28" s="143"/>
      <c r="D28" s="143"/>
      <c r="E28" s="143"/>
      <c r="F28" s="143"/>
      <c r="G28" s="139"/>
      <c r="H28" s="110"/>
      <c r="I28" s="22"/>
      <c r="J28" s="110"/>
      <c r="K28" s="111"/>
      <c r="L28" s="112"/>
      <c r="M28" s="113"/>
      <c r="N28" s="114"/>
      <c r="O28" s="115"/>
      <c r="P28" s="126"/>
      <c r="Q28" s="117"/>
      <c r="R28" s="118"/>
      <c r="S28" s="118"/>
      <c r="T28" s="119"/>
    </row>
    <row r="29">
      <c r="A29" s="141"/>
      <c r="B29" s="142" t="str">
        <f>IFERROR(__xludf.DUMMYFUNCTION("IF(G29="""","""",COUNTA(SPLIT(G29,"" "")))"),"")</f>
        <v/>
      </c>
      <c r="C29" s="143"/>
      <c r="D29" s="143"/>
      <c r="E29" s="143"/>
      <c r="F29" s="143"/>
      <c r="G29" s="146"/>
      <c r="H29" s="110"/>
      <c r="I29" s="22"/>
      <c r="J29" s="110"/>
      <c r="K29" s="111"/>
      <c r="L29" s="112"/>
      <c r="M29" s="113"/>
      <c r="N29" s="114"/>
      <c r="O29" s="115"/>
      <c r="P29" s="126"/>
      <c r="Q29" s="117"/>
      <c r="R29" s="118"/>
      <c r="S29" s="149"/>
      <c r="T29" s="119"/>
    </row>
    <row r="30">
      <c r="A30" s="141"/>
      <c r="B30" s="142" t="str">
        <f>IFERROR(__xludf.DUMMYFUNCTION("IF(G30="""","""",COUNTA(SPLIT(G30,"" "")))"),"")</f>
        <v/>
      </c>
      <c r="C30" s="143"/>
      <c r="D30" s="143"/>
      <c r="E30" s="143"/>
      <c r="F30" s="143"/>
      <c r="G30" s="139"/>
      <c r="H30" s="110"/>
      <c r="I30" s="22"/>
      <c r="J30" s="110"/>
      <c r="K30" s="111"/>
      <c r="L30" s="112"/>
      <c r="M30" s="113"/>
      <c r="N30" s="114"/>
      <c r="O30" s="115"/>
      <c r="P30" s="126"/>
      <c r="Q30" s="117"/>
      <c r="R30" s="118"/>
      <c r="S30" s="149"/>
      <c r="T30" s="119"/>
    </row>
    <row r="31">
      <c r="A31" s="141"/>
      <c r="B31" s="142" t="str">
        <f>IFERROR(__xludf.DUMMYFUNCTION("IF(G31="""","""",COUNTA(SPLIT(G31,"" "")))"),"")</f>
        <v/>
      </c>
      <c r="C31" s="143"/>
      <c r="D31" s="143"/>
      <c r="E31" s="143"/>
      <c r="F31" s="143"/>
      <c r="G31" s="139"/>
      <c r="H31" s="110"/>
      <c r="I31" s="128"/>
      <c r="J31" s="110"/>
      <c r="K31" s="111"/>
      <c r="L31" s="112"/>
      <c r="M31" s="113"/>
      <c r="N31" s="114"/>
      <c r="O31" s="115"/>
      <c r="P31" s="126"/>
      <c r="Q31" s="117"/>
      <c r="R31" s="118"/>
      <c r="S31" s="118"/>
      <c r="T31" s="150"/>
    </row>
    <row r="32">
      <c r="A32" s="141"/>
      <c r="B32" s="142" t="str">
        <f>IFERROR(__xludf.DUMMYFUNCTION("IF(G32="""","""",COUNTA(SPLIT(G32,"" "")))"),"")</f>
        <v/>
      </c>
      <c r="C32" s="143"/>
      <c r="D32" s="143"/>
      <c r="E32" s="143"/>
      <c r="F32" s="143"/>
      <c r="G32" s="139"/>
      <c r="H32" s="110"/>
      <c r="I32" s="128"/>
      <c r="J32" s="110"/>
      <c r="K32" s="111"/>
      <c r="L32" s="112"/>
      <c r="M32" s="113"/>
      <c r="N32" s="114"/>
      <c r="O32" s="115"/>
      <c r="P32" s="126"/>
      <c r="Q32" s="117"/>
      <c r="R32" s="118"/>
      <c r="S32" s="119"/>
      <c r="T32" s="119"/>
    </row>
    <row r="33">
      <c r="A33" s="147"/>
      <c r="B33" s="142" t="str">
        <f>IFERROR(__xludf.DUMMYFUNCTION("IF(G33="""","""",COUNTA(SPLIT(G33,"" "")))"),"")</f>
        <v/>
      </c>
      <c r="C33" s="143"/>
      <c r="D33" s="143"/>
      <c r="E33" s="143"/>
      <c r="F33" s="143"/>
      <c r="G33" s="139"/>
      <c r="H33" s="110"/>
      <c r="I33" s="22"/>
      <c r="J33" s="110"/>
      <c r="K33" s="111"/>
      <c r="L33" s="112"/>
      <c r="M33" s="134"/>
      <c r="N33" s="114"/>
      <c r="O33" s="115"/>
      <c r="P33" s="126"/>
      <c r="Q33" s="117"/>
      <c r="R33" s="118"/>
      <c r="S33" s="118"/>
      <c r="T33" s="119"/>
    </row>
    <row r="34">
      <c r="A34" s="151"/>
      <c r="B34" s="142" t="str">
        <f>IFERROR(__xludf.DUMMYFUNCTION("IF(G34="""","""",COUNTA(SPLIT(G34,"" "")))"),"")</f>
        <v/>
      </c>
      <c r="C34" s="152"/>
      <c r="D34" s="153"/>
      <c r="E34" s="153"/>
      <c r="F34" s="154"/>
      <c r="G34" s="155"/>
      <c r="H34" s="156"/>
      <c r="I34" s="157"/>
      <c r="J34" s="132"/>
      <c r="K34" s="158"/>
      <c r="L34" s="112"/>
      <c r="M34" s="159"/>
      <c r="N34" s="114"/>
      <c r="O34" s="115"/>
      <c r="P34" s="126"/>
      <c r="Q34" s="117"/>
      <c r="R34" s="118"/>
      <c r="S34" s="118"/>
      <c r="T34" s="119"/>
    </row>
    <row r="35">
      <c r="A35" s="151"/>
      <c r="B35" s="142" t="str">
        <f>IFERROR(__xludf.DUMMYFUNCTION("IF(G35="""","""",COUNTA(SPLIT(G35,"" "")))"),"")</f>
        <v/>
      </c>
      <c r="C35" s="152"/>
      <c r="D35" s="153"/>
      <c r="E35" s="153"/>
      <c r="F35" s="154"/>
      <c r="G35" s="160"/>
      <c r="H35" s="156"/>
      <c r="I35" s="43"/>
      <c r="J35" s="156"/>
      <c r="K35" s="158"/>
      <c r="L35" s="112"/>
      <c r="M35" s="159"/>
      <c r="N35" s="114"/>
      <c r="O35" s="115"/>
      <c r="P35" s="126"/>
      <c r="Q35" s="117"/>
      <c r="R35" s="118"/>
      <c r="S35" s="119"/>
      <c r="T35" s="119"/>
    </row>
    <row r="36">
      <c r="A36" s="147"/>
      <c r="B36" s="142" t="str">
        <f>IFERROR(__xludf.DUMMYFUNCTION("IF(G36="""","""",COUNTA(SPLIT(G36,"" "")))"),"")</f>
        <v/>
      </c>
      <c r="C36" s="143"/>
      <c r="D36" s="143"/>
      <c r="E36" s="143"/>
      <c r="F36" s="143"/>
      <c r="G36" s="139"/>
      <c r="H36" s="110"/>
      <c r="I36" s="22"/>
      <c r="J36" s="110"/>
      <c r="K36" s="111"/>
      <c r="L36" s="112"/>
      <c r="M36" s="134"/>
      <c r="N36" s="114"/>
      <c r="O36" s="115"/>
      <c r="P36" s="126"/>
      <c r="Q36" s="117"/>
      <c r="R36" s="118"/>
      <c r="S36" s="118"/>
      <c r="T36" s="119"/>
    </row>
    <row r="37">
      <c r="A37" s="147"/>
      <c r="B37" s="142" t="str">
        <f>IFERROR(__xludf.DUMMYFUNCTION("IF(G37="""","""",COUNTA(SPLIT(G37,"" "")))"),"")</f>
        <v/>
      </c>
      <c r="C37" s="143"/>
      <c r="D37" s="143"/>
      <c r="E37" s="143"/>
      <c r="F37" s="143"/>
      <c r="G37" s="146"/>
      <c r="H37" s="110"/>
      <c r="I37" s="22"/>
      <c r="J37" s="110"/>
      <c r="K37" s="111"/>
      <c r="L37" s="112"/>
      <c r="M37" s="134"/>
      <c r="N37" s="114"/>
      <c r="O37" s="115"/>
      <c r="P37" s="126"/>
      <c r="Q37" s="117"/>
      <c r="R37" s="118"/>
      <c r="S37" s="118"/>
      <c r="T37" s="119"/>
    </row>
    <row r="38">
      <c r="A38" s="147"/>
      <c r="B38" s="142" t="str">
        <f>IFERROR(__xludf.DUMMYFUNCTION("IF(G38="""","""",COUNTA(SPLIT(G38,"" "")))"),"")</f>
        <v/>
      </c>
      <c r="C38" s="143"/>
      <c r="D38" s="143"/>
      <c r="E38" s="143"/>
      <c r="F38" s="143"/>
      <c r="G38" s="139"/>
      <c r="H38" s="110"/>
      <c r="I38" s="22"/>
      <c r="J38" s="110"/>
      <c r="K38" s="111"/>
      <c r="L38" s="112"/>
      <c r="M38" s="134"/>
      <c r="N38" s="114"/>
      <c r="O38" s="115"/>
      <c r="P38" s="126"/>
      <c r="Q38" s="117"/>
      <c r="R38" s="118"/>
      <c r="S38" s="119"/>
      <c r="T38" s="119"/>
    </row>
    <row r="39">
      <c r="A39" s="147"/>
      <c r="B39" s="142" t="str">
        <f>IFERROR(__xludf.DUMMYFUNCTION("IF(G39="""","""",COUNTA(SPLIT(G39,"" "")))"),"")</f>
        <v/>
      </c>
      <c r="C39" s="143"/>
      <c r="D39" s="143"/>
      <c r="E39" s="143"/>
      <c r="F39" s="143"/>
      <c r="G39" s="139"/>
      <c r="H39" s="110"/>
      <c r="I39" s="22"/>
      <c r="J39" s="110"/>
      <c r="K39" s="111"/>
      <c r="L39" s="112"/>
      <c r="M39" s="134"/>
      <c r="N39" s="114"/>
      <c r="O39" s="115"/>
      <c r="P39" s="126"/>
      <c r="Q39" s="117"/>
      <c r="R39" s="118"/>
      <c r="S39" s="118"/>
      <c r="T39" s="119"/>
    </row>
    <row r="40">
      <c r="A40" s="141"/>
      <c r="B40" s="142" t="str">
        <f>IFERROR(__xludf.DUMMYFUNCTION("IF(G40="""","""",COUNTA(SPLIT(G40,"" "")))"),"")</f>
        <v/>
      </c>
      <c r="C40" s="143"/>
      <c r="D40" s="143"/>
      <c r="E40" s="143"/>
      <c r="F40" s="143"/>
      <c r="G40" s="146"/>
      <c r="H40" s="110"/>
      <c r="I40" s="22"/>
      <c r="J40" s="110"/>
      <c r="K40" s="111"/>
      <c r="L40" s="112"/>
      <c r="M40" s="134"/>
      <c r="N40" s="114"/>
      <c r="O40" s="115"/>
      <c r="P40" s="126"/>
      <c r="Q40" s="117"/>
      <c r="R40" s="118"/>
      <c r="S40" s="118"/>
      <c r="T40" s="119"/>
    </row>
    <row r="41">
      <c r="A41" s="147"/>
      <c r="B41" s="142" t="str">
        <f>IFERROR(__xludf.DUMMYFUNCTION("IF(G41="""","""",COUNTA(SPLIT(G41,"" "")))"),"")</f>
        <v/>
      </c>
      <c r="C41" s="143"/>
      <c r="D41" s="143"/>
      <c r="E41" s="143"/>
      <c r="F41" s="143"/>
      <c r="G41" s="139"/>
      <c r="H41" s="110"/>
      <c r="I41" s="128"/>
      <c r="J41" s="110"/>
      <c r="K41" s="111"/>
      <c r="L41" s="112"/>
      <c r="M41" s="134"/>
      <c r="N41" s="114"/>
      <c r="O41" s="115"/>
      <c r="P41" s="126"/>
      <c r="Q41" s="117"/>
      <c r="R41" s="118"/>
      <c r="S41" s="118"/>
      <c r="T41" s="119"/>
    </row>
    <row r="42">
      <c r="A42" s="147"/>
      <c r="B42" s="142" t="str">
        <f>IFERROR(__xludf.DUMMYFUNCTION("IF(G42="""","""",COUNTA(SPLIT(G42,"" "")))"),"")</f>
        <v/>
      </c>
      <c r="C42" s="143"/>
      <c r="D42" s="143"/>
      <c r="E42" s="143"/>
      <c r="F42" s="143"/>
      <c r="G42" s="139"/>
      <c r="H42" s="110"/>
      <c r="I42" s="22"/>
      <c r="J42" s="110"/>
      <c r="K42" s="111"/>
      <c r="L42" s="112"/>
      <c r="M42" s="134"/>
      <c r="N42" s="114"/>
      <c r="O42" s="115"/>
      <c r="P42" s="126"/>
      <c r="Q42" s="117"/>
      <c r="R42" s="118"/>
      <c r="S42" s="118"/>
      <c r="T42" s="119"/>
    </row>
    <row r="43">
      <c r="A43" s="147"/>
      <c r="B43" s="142" t="str">
        <f>IFERROR(__xludf.DUMMYFUNCTION("IF(G43="""","""",COUNTA(SPLIT(G43,"" "")))"),"")</f>
        <v/>
      </c>
      <c r="C43" s="143"/>
      <c r="D43" s="143"/>
      <c r="E43" s="143"/>
      <c r="F43" s="143"/>
      <c r="G43" s="146"/>
      <c r="H43" s="110"/>
      <c r="I43" s="22"/>
      <c r="J43" s="110"/>
      <c r="K43" s="111"/>
      <c r="L43" s="112"/>
      <c r="M43" s="134"/>
      <c r="N43" s="114"/>
      <c r="O43" s="115"/>
      <c r="P43" s="126"/>
      <c r="Q43" s="117"/>
      <c r="R43" s="118"/>
      <c r="S43" s="118"/>
      <c r="T43" s="119"/>
    </row>
    <row r="44">
      <c r="A44" s="147"/>
      <c r="B44" s="142" t="str">
        <f>IFERROR(__xludf.DUMMYFUNCTION("IF(G44="""","""",COUNTA(SPLIT(G44,"" "")))"),"")</f>
        <v/>
      </c>
      <c r="C44" s="143"/>
      <c r="D44" s="143"/>
      <c r="E44" s="143"/>
      <c r="F44" s="143"/>
      <c r="G44" s="146"/>
      <c r="H44" s="110"/>
      <c r="I44" s="22"/>
      <c r="J44" s="110"/>
      <c r="K44" s="111"/>
      <c r="L44" s="112"/>
      <c r="M44" s="134"/>
      <c r="N44" s="114"/>
      <c r="O44" s="115"/>
      <c r="P44" s="126"/>
      <c r="Q44" s="117"/>
      <c r="R44" s="118"/>
      <c r="S44" s="118"/>
      <c r="T44" s="119"/>
    </row>
    <row r="45">
      <c r="A45" s="147"/>
      <c r="B45" s="142" t="str">
        <f>IFERROR(__xludf.DUMMYFUNCTION("IF(G45="""","""",COUNTA(SPLIT(G45,"" "")))"),"")</f>
        <v/>
      </c>
      <c r="C45" s="143"/>
      <c r="D45" s="143"/>
      <c r="E45" s="143"/>
      <c r="F45" s="143"/>
      <c r="G45" s="139"/>
      <c r="H45" s="110"/>
      <c r="I45" s="128"/>
      <c r="J45" s="110"/>
      <c r="K45" s="111"/>
      <c r="L45" s="112"/>
      <c r="M45" s="134"/>
      <c r="N45" s="114"/>
      <c r="O45" s="115"/>
      <c r="P45" s="126"/>
      <c r="Q45" s="117"/>
      <c r="R45" s="118"/>
      <c r="S45" s="118"/>
      <c r="T45" s="119"/>
    </row>
    <row r="46">
      <c r="A46" s="141"/>
      <c r="B46" s="142" t="str">
        <f>IFERROR(__xludf.DUMMYFUNCTION("IF(G46="""","""",COUNTA(SPLIT(G46,"" "")))"),"")</f>
        <v/>
      </c>
      <c r="C46" s="143"/>
      <c r="D46" s="143"/>
      <c r="E46" s="143"/>
      <c r="F46" s="143"/>
      <c r="G46" s="146"/>
      <c r="H46" s="110"/>
      <c r="I46" s="22"/>
      <c r="J46" s="110"/>
      <c r="K46" s="111"/>
      <c r="L46" s="112"/>
      <c r="M46" s="134"/>
      <c r="N46" s="114"/>
      <c r="O46" s="115"/>
      <c r="P46" s="126"/>
      <c r="Q46" s="117"/>
      <c r="R46" s="118"/>
      <c r="S46" s="118"/>
      <c r="T46" s="119"/>
    </row>
    <row r="47">
      <c r="A47" s="147"/>
      <c r="B47" s="142" t="str">
        <f>IFERROR(__xludf.DUMMYFUNCTION("IF(G47="""","""",COUNTA(SPLIT(G47,"" "")))"),"")</f>
        <v/>
      </c>
      <c r="C47" s="143"/>
      <c r="D47" s="143"/>
      <c r="E47" s="143"/>
      <c r="F47" s="143"/>
      <c r="G47" s="139"/>
      <c r="H47" s="110"/>
      <c r="I47" s="22"/>
      <c r="J47" s="110"/>
      <c r="K47" s="111"/>
      <c r="L47" s="112"/>
      <c r="M47" s="134"/>
      <c r="N47" s="114"/>
      <c r="O47" s="115"/>
      <c r="P47" s="126"/>
      <c r="Q47" s="117"/>
      <c r="R47" s="118"/>
      <c r="S47" s="118"/>
      <c r="T47" s="119"/>
    </row>
    <row r="48">
      <c r="A48" s="147"/>
      <c r="B48" s="142" t="str">
        <f>IFERROR(__xludf.DUMMYFUNCTION("IF(G48="""","""",COUNTA(SPLIT(G48,"" "")))"),"")</f>
        <v/>
      </c>
      <c r="C48" s="143"/>
      <c r="D48" s="143"/>
      <c r="E48" s="143"/>
      <c r="F48" s="143"/>
      <c r="G48" s="139"/>
      <c r="H48" s="110"/>
      <c r="I48" s="22"/>
      <c r="J48" s="110"/>
      <c r="K48" s="111"/>
      <c r="L48" s="161"/>
      <c r="M48" s="134"/>
      <c r="N48" s="114"/>
      <c r="O48" s="115"/>
      <c r="P48" s="126"/>
      <c r="Q48" s="117"/>
      <c r="R48" s="118"/>
      <c r="S48" s="119"/>
      <c r="T48" s="119"/>
    </row>
    <row r="49">
      <c r="A49" s="147"/>
      <c r="B49" s="142" t="str">
        <f>IFERROR(__xludf.DUMMYFUNCTION("IF(G49="""","""",COUNTA(SPLIT(G49,"" "")))"),"")</f>
        <v/>
      </c>
      <c r="C49" s="143"/>
      <c r="D49" s="143"/>
      <c r="E49" s="143"/>
      <c r="F49" s="143"/>
      <c r="G49" s="139"/>
      <c r="H49" s="110"/>
      <c r="I49" s="22"/>
      <c r="J49" s="110"/>
      <c r="K49" s="162"/>
      <c r="L49" s="112"/>
      <c r="M49" s="134"/>
      <c r="N49" s="114"/>
      <c r="O49" s="115"/>
      <c r="P49" s="126"/>
      <c r="Q49" s="117"/>
      <c r="R49" s="118"/>
      <c r="S49" s="118"/>
      <c r="T49" s="119"/>
    </row>
    <row r="50">
      <c r="A50" s="146"/>
      <c r="B50" s="142" t="str">
        <f>IFERROR(__xludf.DUMMYFUNCTION("IF(G50="""","""",COUNTA(SPLIT(G50,"" "")))"),"")</f>
        <v/>
      </c>
      <c r="C50" s="143"/>
      <c r="D50" s="143"/>
      <c r="E50" s="143"/>
      <c r="F50" s="143"/>
      <c r="G50" s="139"/>
      <c r="H50" s="110"/>
      <c r="I50" s="128"/>
      <c r="J50" s="110"/>
      <c r="K50" s="111"/>
      <c r="L50" s="112"/>
      <c r="M50" s="134"/>
      <c r="N50" s="114"/>
      <c r="O50" s="115"/>
      <c r="P50" s="126"/>
      <c r="Q50" s="117"/>
      <c r="R50" s="118"/>
      <c r="S50" s="118"/>
      <c r="T50" s="119"/>
    </row>
    <row r="51">
      <c r="A51" s="147"/>
      <c r="B51" s="142" t="str">
        <f>IFERROR(__xludf.DUMMYFUNCTION("IF(G51="""","""",COUNTA(SPLIT(G51,"" "")))"),"")</f>
        <v/>
      </c>
      <c r="C51" s="143"/>
      <c r="D51" s="143"/>
      <c r="E51" s="143"/>
      <c r="F51" s="143"/>
      <c r="G51" s="139"/>
      <c r="H51" s="110"/>
      <c r="I51" s="22"/>
      <c r="J51" s="110"/>
      <c r="K51" s="111"/>
      <c r="L51" s="112"/>
      <c r="M51" s="134"/>
      <c r="N51" s="114"/>
      <c r="O51" s="115"/>
      <c r="P51" s="126"/>
      <c r="Q51" s="117"/>
      <c r="R51" s="118"/>
      <c r="S51" s="118"/>
      <c r="T51" s="119"/>
    </row>
    <row r="52">
      <c r="A52" s="147"/>
      <c r="B52" s="142" t="str">
        <f>IFERROR(__xludf.DUMMYFUNCTION("IF(G52="""","""",COUNTA(SPLIT(G52,"" "")))"),"")</f>
        <v/>
      </c>
      <c r="C52" s="143"/>
      <c r="D52" s="143"/>
      <c r="E52" s="143"/>
      <c r="F52" s="143"/>
      <c r="G52" s="139"/>
      <c r="H52" s="110"/>
      <c r="I52" s="22"/>
      <c r="J52" s="110"/>
      <c r="K52" s="111"/>
      <c r="L52" s="112"/>
      <c r="M52" s="134"/>
      <c r="N52" s="114"/>
      <c r="O52" s="115"/>
      <c r="P52" s="126"/>
      <c r="Q52" s="117"/>
      <c r="R52" s="118"/>
      <c r="S52" s="118"/>
      <c r="T52" s="119"/>
    </row>
    <row r="53">
      <c r="A53" s="147"/>
      <c r="B53" s="142" t="str">
        <f>IFERROR(__xludf.DUMMYFUNCTION("IF(G53="""","""",COUNTA(SPLIT(G53,"" "")))"),"")</f>
        <v/>
      </c>
      <c r="C53" s="143"/>
      <c r="D53" s="143"/>
      <c r="E53" s="143"/>
      <c r="F53" s="143"/>
      <c r="G53" s="139"/>
      <c r="H53" s="110"/>
      <c r="I53" s="22"/>
      <c r="J53" s="110"/>
      <c r="K53" s="111"/>
      <c r="L53" s="112"/>
      <c r="M53" s="134"/>
      <c r="N53" s="114"/>
      <c r="O53" s="115"/>
      <c r="P53" s="126"/>
      <c r="Q53" s="117"/>
      <c r="R53" s="118"/>
      <c r="S53" s="118"/>
      <c r="T53" s="119"/>
    </row>
    <row r="54">
      <c r="A54" s="141"/>
      <c r="B54" s="142" t="str">
        <f>IFERROR(__xludf.DUMMYFUNCTION("IF(G54="""","""",COUNTA(SPLIT(G54,"" "")))"),"")</f>
        <v/>
      </c>
      <c r="C54" s="143"/>
      <c r="D54" s="143"/>
      <c r="E54" s="143"/>
      <c r="F54" s="143"/>
      <c r="G54" s="139"/>
      <c r="H54" s="110"/>
      <c r="I54" s="22"/>
      <c r="J54" s="110"/>
      <c r="K54" s="111"/>
      <c r="L54" s="112"/>
      <c r="M54" s="134"/>
      <c r="N54" s="114"/>
      <c r="O54" s="115"/>
      <c r="P54" s="126"/>
      <c r="Q54" s="117"/>
      <c r="R54" s="118"/>
      <c r="S54" s="118"/>
      <c r="T54" s="119"/>
    </row>
    <row r="55">
      <c r="A55" s="147"/>
      <c r="B55" s="142" t="str">
        <f>IFERROR(__xludf.DUMMYFUNCTION("IF(G55="""","""",COUNTA(SPLIT(G55,"" "")))"),"")</f>
        <v/>
      </c>
      <c r="C55" s="143"/>
      <c r="D55" s="143"/>
      <c r="E55" s="143"/>
      <c r="F55" s="143"/>
      <c r="G55" s="146"/>
      <c r="H55" s="110"/>
      <c r="I55" s="22"/>
      <c r="J55" s="110"/>
      <c r="K55" s="111"/>
      <c r="L55" s="112"/>
      <c r="M55" s="134"/>
      <c r="N55" s="114"/>
      <c r="O55" s="115"/>
      <c r="P55" s="126"/>
      <c r="Q55" s="117"/>
      <c r="R55" s="118"/>
      <c r="S55" s="118"/>
      <c r="T55" s="119"/>
    </row>
    <row r="56">
      <c r="A56" s="147"/>
      <c r="B56" s="142" t="str">
        <f>IFERROR(__xludf.DUMMYFUNCTION("IF(G56="""","""",COUNTA(SPLIT(G56,"" "")))"),"")</f>
        <v/>
      </c>
      <c r="C56" s="143"/>
      <c r="D56" s="143"/>
      <c r="E56" s="143"/>
      <c r="F56" s="143"/>
      <c r="G56" s="139"/>
      <c r="H56" s="110"/>
      <c r="I56" s="22"/>
      <c r="J56" s="110"/>
      <c r="K56" s="111"/>
      <c r="L56" s="112"/>
      <c r="M56" s="134"/>
      <c r="N56" s="114"/>
      <c r="O56" s="115"/>
      <c r="P56" s="126"/>
      <c r="Q56" s="117"/>
      <c r="R56" s="118"/>
      <c r="S56" s="118"/>
      <c r="T56" s="119"/>
    </row>
    <row r="57">
      <c r="A57" s="147"/>
      <c r="B57" s="142" t="str">
        <f>IFERROR(__xludf.DUMMYFUNCTION("IF(G57="""","""",COUNTA(SPLIT(G57,"" "")))"),"")</f>
        <v/>
      </c>
      <c r="C57" s="143"/>
      <c r="D57" s="143"/>
      <c r="E57" s="143"/>
      <c r="F57" s="143"/>
      <c r="G57" s="146"/>
      <c r="H57" s="110"/>
      <c r="I57" s="22"/>
      <c r="J57" s="110"/>
      <c r="K57" s="111"/>
      <c r="L57" s="112"/>
      <c r="M57" s="134"/>
      <c r="N57" s="114"/>
      <c r="O57" s="115"/>
      <c r="P57" s="126"/>
      <c r="Q57" s="117"/>
      <c r="R57" s="118"/>
      <c r="S57" s="118"/>
      <c r="T57" s="119"/>
    </row>
    <row r="58">
      <c r="A58" s="147"/>
      <c r="B58" s="142" t="str">
        <f>IFERROR(__xludf.DUMMYFUNCTION("IF(G58="""","""",COUNTA(SPLIT(G58,"" "")))"),"")</f>
        <v/>
      </c>
      <c r="C58" s="143"/>
      <c r="D58" s="143"/>
      <c r="E58" s="143"/>
      <c r="F58" s="143"/>
      <c r="G58" s="139"/>
      <c r="H58" s="110"/>
      <c r="I58" s="128"/>
      <c r="J58" s="110"/>
      <c r="K58" s="111"/>
      <c r="L58" s="112"/>
      <c r="M58" s="134"/>
      <c r="N58" s="114"/>
      <c r="O58" s="115"/>
      <c r="P58" s="126"/>
      <c r="Q58" s="117"/>
      <c r="R58" s="118"/>
      <c r="S58" s="118"/>
      <c r="T58" s="119"/>
    </row>
    <row r="59">
      <c r="A59" s="147"/>
      <c r="B59" s="142" t="str">
        <f>IFERROR(__xludf.DUMMYFUNCTION("IF(G59="""","""",COUNTA(SPLIT(G59,"" "")))"),"")</f>
        <v/>
      </c>
      <c r="C59" s="143"/>
      <c r="D59" s="143"/>
      <c r="E59" s="143"/>
      <c r="F59" s="143"/>
      <c r="G59" s="139"/>
      <c r="H59" s="110"/>
      <c r="I59" s="22"/>
      <c r="J59" s="110"/>
      <c r="K59" s="111"/>
      <c r="L59" s="112"/>
      <c r="M59" s="134"/>
      <c r="N59" s="114"/>
      <c r="O59" s="115"/>
      <c r="P59" s="126"/>
      <c r="Q59" s="117"/>
      <c r="R59" s="118"/>
      <c r="S59" s="118"/>
      <c r="T59" s="119"/>
    </row>
    <row r="60">
      <c r="A60" s="147"/>
      <c r="B60" s="142" t="str">
        <f>IFERROR(__xludf.DUMMYFUNCTION("IF(G60="""","""",COUNTA(SPLIT(G60,"" "")))"),"")</f>
        <v/>
      </c>
      <c r="C60" s="143"/>
      <c r="D60" s="143"/>
      <c r="E60" s="143"/>
      <c r="F60" s="143"/>
      <c r="G60" s="139"/>
      <c r="H60" s="110"/>
      <c r="I60" s="22"/>
      <c r="J60" s="110"/>
      <c r="K60" s="111"/>
      <c r="L60" s="112"/>
      <c r="M60" s="134"/>
      <c r="N60" s="114"/>
      <c r="O60" s="115"/>
      <c r="P60" s="126"/>
      <c r="Q60" s="117"/>
      <c r="R60" s="118"/>
      <c r="S60" s="118"/>
      <c r="T60" s="119"/>
    </row>
    <row r="61">
      <c r="A61" s="147"/>
      <c r="B61" s="142" t="str">
        <f>IFERROR(__xludf.DUMMYFUNCTION("IF(G61="""","""",COUNTA(SPLIT(G61,"" "")))"),"")</f>
        <v/>
      </c>
      <c r="C61" s="143"/>
      <c r="D61" s="143"/>
      <c r="E61" s="143"/>
      <c r="F61" s="143"/>
      <c r="G61" s="146"/>
      <c r="H61" s="110"/>
      <c r="I61" s="22"/>
      <c r="J61" s="110"/>
      <c r="K61" s="111"/>
      <c r="L61" s="112"/>
      <c r="M61" s="134"/>
      <c r="N61" s="114"/>
      <c r="O61" s="115"/>
      <c r="P61" s="126"/>
      <c r="Q61" s="117"/>
      <c r="R61" s="118"/>
      <c r="S61" s="118"/>
      <c r="T61" s="119"/>
    </row>
    <row r="62">
      <c r="A62" s="141"/>
      <c r="B62" s="142" t="str">
        <f>IFERROR(__xludf.DUMMYFUNCTION("IF(G62="""","""",COUNTA(SPLIT(G62,"" "")))"),"")</f>
        <v/>
      </c>
      <c r="C62" s="143"/>
      <c r="D62" s="143"/>
      <c r="E62" s="143"/>
      <c r="F62" s="143"/>
      <c r="G62" s="146"/>
      <c r="H62" s="110"/>
      <c r="I62" s="22"/>
      <c r="J62" s="110"/>
      <c r="K62" s="111"/>
      <c r="L62" s="112"/>
      <c r="M62" s="134"/>
      <c r="N62" s="114"/>
      <c r="O62" s="115"/>
      <c r="P62" s="126"/>
      <c r="Q62" s="117"/>
      <c r="R62" s="118"/>
      <c r="S62" s="118"/>
      <c r="T62" s="119"/>
    </row>
    <row r="63">
      <c r="A63" s="151"/>
      <c r="B63" s="142" t="str">
        <f>IFERROR(__xludf.DUMMYFUNCTION("IF(G63="""","""",COUNTA(SPLIT(G63,"" "")))"),"")</f>
        <v/>
      </c>
      <c r="C63" s="152"/>
      <c r="D63" s="153"/>
      <c r="E63" s="153"/>
      <c r="F63" s="154"/>
      <c r="G63" s="155"/>
      <c r="H63" s="156"/>
      <c r="I63" s="163"/>
      <c r="J63" s="156"/>
      <c r="K63" s="152"/>
      <c r="L63" s="112"/>
      <c r="M63" s="134"/>
      <c r="N63" s="114"/>
      <c r="O63" s="115"/>
      <c r="P63" s="126"/>
      <c r="Q63" s="117"/>
      <c r="R63" s="118"/>
      <c r="S63" s="164"/>
      <c r="T63" s="164"/>
    </row>
    <row r="64">
      <c r="A64" s="147"/>
      <c r="B64" s="142" t="str">
        <f>IFERROR(__xludf.DUMMYFUNCTION("IF(G64="""","""",COUNTA(SPLIT(G64,"" "")))"),"")</f>
        <v/>
      </c>
      <c r="C64" s="143"/>
      <c r="D64" s="143"/>
      <c r="E64" s="143"/>
      <c r="F64" s="143"/>
      <c r="G64" s="139"/>
      <c r="H64" s="110"/>
      <c r="I64" s="22"/>
      <c r="J64" s="110"/>
      <c r="K64" s="111"/>
      <c r="L64" s="112"/>
      <c r="M64" s="134"/>
      <c r="N64" s="114"/>
      <c r="O64" s="115"/>
      <c r="P64" s="126"/>
      <c r="Q64" s="117"/>
      <c r="R64" s="118"/>
      <c r="S64" s="118"/>
      <c r="T64" s="119"/>
    </row>
    <row r="65">
      <c r="A65" s="141"/>
      <c r="B65" s="142" t="str">
        <f>IFERROR(__xludf.DUMMYFUNCTION("IF(G65="""","""",COUNTA(SPLIT(G65,"" "")))"),"")</f>
        <v/>
      </c>
      <c r="C65" s="143"/>
      <c r="D65" s="143"/>
      <c r="E65" s="143"/>
      <c r="F65" s="143"/>
      <c r="G65" s="146"/>
      <c r="H65" s="110"/>
      <c r="I65" s="22"/>
      <c r="J65" s="110"/>
      <c r="K65" s="111"/>
      <c r="L65" s="112"/>
      <c r="M65" s="134"/>
      <c r="N65" s="114"/>
      <c r="O65" s="115"/>
      <c r="P65" s="126"/>
      <c r="Q65" s="117"/>
      <c r="R65" s="118"/>
      <c r="S65" s="118"/>
      <c r="T65" s="119"/>
    </row>
    <row r="66">
      <c r="A66" s="141"/>
      <c r="B66" s="142" t="str">
        <f>IFERROR(__xludf.DUMMYFUNCTION("IF(G66="""","""",COUNTA(SPLIT(G66,"" "")))"),"")</f>
        <v/>
      </c>
      <c r="C66" s="143"/>
      <c r="D66" s="143"/>
      <c r="E66" s="143"/>
      <c r="F66" s="143"/>
      <c r="G66" s="139"/>
      <c r="H66" s="110"/>
      <c r="I66" s="128"/>
      <c r="J66" s="110"/>
      <c r="K66" s="111"/>
      <c r="L66" s="112"/>
      <c r="M66" s="134"/>
      <c r="N66" s="114"/>
      <c r="O66" s="115"/>
      <c r="P66" s="126"/>
      <c r="Q66" s="117"/>
      <c r="R66" s="118"/>
      <c r="S66" s="118"/>
      <c r="T66" s="119"/>
    </row>
    <row r="67">
      <c r="A67" s="141"/>
      <c r="B67" s="142" t="str">
        <f>IFERROR(__xludf.DUMMYFUNCTION("IF(G67="""","""",COUNTA(SPLIT(G67,"" "")))"),"")</f>
        <v/>
      </c>
      <c r="C67" s="143"/>
      <c r="D67" s="143"/>
      <c r="E67" s="143"/>
      <c r="F67" s="143"/>
      <c r="G67" s="139"/>
      <c r="H67" s="110"/>
      <c r="I67" s="22"/>
      <c r="J67" s="110"/>
      <c r="K67" s="162"/>
      <c r="L67" s="112"/>
      <c r="M67" s="134"/>
      <c r="N67" s="114"/>
      <c r="O67" s="115"/>
      <c r="P67" s="126"/>
      <c r="Q67" s="117"/>
      <c r="R67" s="119"/>
      <c r="S67" s="118"/>
      <c r="T67" s="119"/>
    </row>
    <row r="68">
      <c r="A68" s="141"/>
      <c r="B68" s="142" t="str">
        <f>IFERROR(__xludf.DUMMYFUNCTION("IF(G68="""","""",COUNTA(SPLIT(G68,"" "")))"),"")</f>
        <v/>
      </c>
      <c r="C68" s="143"/>
      <c r="D68" s="143"/>
      <c r="E68" s="143"/>
      <c r="F68" s="143"/>
      <c r="G68" s="139"/>
      <c r="H68" s="110"/>
      <c r="I68" s="22"/>
      <c r="J68" s="110"/>
      <c r="K68" s="111"/>
      <c r="L68" s="112"/>
      <c r="M68" s="134"/>
      <c r="N68" s="114"/>
      <c r="O68" s="115"/>
      <c r="P68" s="126"/>
      <c r="Q68" s="117"/>
      <c r="R68" s="118"/>
      <c r="S68" s="119"/>
      <c r="T68" s="119"/>
    </row>
    <row r="69">
      <c r="A69" s="147"/>
      <c r="B69" s="142" t="str">
        <f>IFERROR(__xludf.DUMMYFUNCTION("IF(G69="""","""",COUNTA(SPLIT(G69,"" "")))"),"")</f>
        <v/>
      </c>
      <c r="C69" s="143"/>
      <c r="D69" s="143"/>
      <c r="E69" s="143"/>
      <c r="F69" s="143"/>
      <c r="G69" s="146"/>
      <c r="H69" s="110"/>
      <c r="I69" s="22"/>
      <c r="J69" s="110"/>
      <c r="K69" s="111"/>
      <c r="L69" s="112"/>
      <c r="M69" s="134"/>
      <c r="N69" s="114"/>
      <c r="O69" s="115"/>
      <c r="P69" s="126"/>
      <c r="Q69" s="117"/>
      <c r="R69" s="118"/>
      <c r="S69" s="118"/>
      <c r="T69" s="119"/>
    </row>
    <row r="70">
      <c r="A70" s="141"/>
      <c r="B70" s="142" t="str">
        <f>IFERROR(__xludf.DUMMYFUNCTION("IF(G70="""","""",COUNTA(SPLIT(G70,"" "")))"),"")</f>
        <v/>
      </c>
      <c r="C70" s="143"/>
      <c r="D70" s="143"/>
      <c r="E70" s="143"/>
      <c r="F70" s="143"/>
      <c r="G70" s="139"/>
      <c r="H70" s="110"/>
      <c r="I70" s="22"/>
      <c r="J70" s="110"/>
      <c r="K70" s="111"/>
      <c r="L70" s="112"/>
      <c r="M70" s="134"/>
      <c r="N70" s="114"/>
      <c r="O70" s="115"/>
      <c r="P70" s="126"/>
      <c r="Q70" s="117"/>
      <c r="R70" s="118"/>
      <c r="S70" s="118"/>
      <c r="T70" s="119"/>
    </row>
    <row r="71">
      <c r="A71" s="141"/>
      <c r="B71" s="142" t="str">
        <f>IFERROR(__xludf.DUMMYFUNCTION("IF(G71="""","""",COUNTA(SPLIT(G71,"" "")))"),"")</f>
        <v/>
      </c>
      <c r="C71" s="143"/>
      <c r="D71" s="143"/>
      <c r="E71" s="143"/>
      <c r="F71" s="143"/>
      <c r="G71" s="146"/>
      <c r="H71" s="110"/>
      <c r="I71" s="22"/>
      <c r="J71" s="110"/>
      <c r="K71" s="111"/>
      <c r="L71" s="112"/>
      <c r="M71" s="134"/>
      <c r="N71" s="114"/>
      <c r="O71" s="115"/>
      <c r="P71" s="126"/>
      <c r="Q71" s="117"/>
      <c r="R71" s="118"/>
      <c r="S71" s="119"/>
      <c r="T71" s="119"/>
    </row>
    <row r="72">
      <c r="A72" s="147"/>
      <c r="B72" s="142" t="str">
        <f>IFERROR(__xludf.DUMMYFUNCTION("IF(G72="""","""",COUNTA(SPLIT(G72,"" "")))"),"")</f>
        <v/>
      </c>
      <c r="C72" s="143"/>
      <c r="D72" s="143"/>
      <c r="E72" s="143"/>
      <c r="F72" s="143"/>
      <c r="G72" s="139"/>
      <c r="H72" s="110"/>
      <c r="I72" s="22"/>
      <c r="J72" s="110"/>
      <c r="K72" s="111"/>
      <c r="L72" s="112"/>
      <c r="M72" s="134"/>
      <c r="N72" s="114"/>
      <c r="O72" s="115"/>
      <c r="P72" s="126"/>
      <c r="Q72" s="117"/>
      <c r="R72" s="118"/>
      <c r="S72" s="118"/>
      <c r="T72" s="119"/>
    </row>
    <row r="73">
      <c r="A73" s="141"/>
      <c r="B73" s="142" t="str">
        <f>IFERROR(__xludf.DUMMYFUNCTION("IF(G73="""","""",COUNTA(SPLIT(G73,"" "")))"),"")</f>
        <v/>
      </c>
      <c r="C73" s="143"/>
      <c r="D73" s="143"/>
      <c r="E73" s="143"/>
      <c r="F73" s="143"/>
      <c r="G73" s="146"/>
      <c r="H73" s="110"/>
      <c r="I73" s="22"/>
      <c r="J73" s="110"/>
      <c r="K73" s="111"/>
      <c r="L73" s="112"/>
      <c r="M73" s="134"/>
      <c r="N73" s="114"/>
      <c r="O73" s="115"/>
      <c r="P73" s="126"/>
      <c r="Q73" s="117"/>
      <c r="R73" s="118"/>
      <c r="S73" s="118"/>
      <c r="T73" s="119"/>
    </row>
    <row r="74">
      <c r="A74" s="147"/>
      <c r="B74" s="142" t="str">
        <f>IFERROR(__xludf.DUMMYFUNCTION("IF(G74="""","""",COUNTA(SPLIT(G74,"" "")))"),"")</f>
        <v/>
      </c>
      <c r="C74" s="143"/>
      <c r="D74" s="143"/>
      <c r="E74" s="143"/>
      <c r="F74" s="143"/>
      <c r="G74" s="139"/>
      <c r="H74" s="110"/>
      <c r="I74" s="128"/>
      <c r="J74" s="110"/>
      <c r="K74" s="111"/>
      <c r="L74" s="112"/>
      <c r="M74" s="134"/>
      <c r="N74" s="114"/>
      <c r="O74" s="115"/>
      <c r="P74" s="126"/>
      <c r="Q74" s="117"/>
      <c r="R74" s="118"/>
      <c r="S74" s="118"/>
      <c r="T74" s="119"/>
    </row>
    <row r="75">
      <c r="A75" s="147"/>
      <c r="B75" s="142" t="str">
        <f>IFERROR(__xludf.DUMMYFUNCTION("IF(G75="""","""",COUNTA(SPLIT(G75,"" "")))"),"")</f>
        <v/>
      </c>
      <c r="C75" s="143"/>
      <c r="D75" s="143"/>
      <c r="E75" s="143"/>
      <c r="F75" s="143"/>
      <c r="G75" s="146"/>
      <c r="H75" s="165"/>
      <c r="I75" s="22"/>
      <c r="J75" s="110"/>
      <c r="K75" s="111"/>
      <c r="L75" s="112"/>
      <c r="M75" s="134"/>
      <c r="N75" s="114"/>
      <c r="O75" s="115"/>
      <c r="P75" s="126"/>
      <c r="Q75" s="117"/>
      <c r="R75" s="118"/>
      <c r="S75" s="118"/>
      <c r="T75" s="119"/>
    </row>
    <row r="76">
      <c r="A76" s="141"/>
      <c r="B76" s="142" t="str">
        <f>IFERROR(__xludf.DUMMYFUNCTION("IF(G76="""","""",COUNTA(SPLIT(G76,"" "")))"),"")</f>
        <v/>
      </c>
      <c r="C76" s="143"/>
      <c r="D76" s="143"/>
      <c r="E76" s="143"/>
      <c r="F76" s="143"/>
      <c r="G76" s="146"/>
      <c r="H76" s="110"/>
      <c r="I76" s="22"/>
      <c r="J76" s="110"/>
      <c r="K76" s="111"/>
      <c r="L76" s="112"/>
      <c r="M76" s="134"/>
      <c r="N76" s="114"/>
      <c r="O76" s="115"/>
      <c r="P76" s="126"/>
      <c r="Q76" s="117"/>
      <c r="R76" s="118"/>
      <c r="S76" s="118"/>
      <c r="T76" s="119"/>
    </row>
    <row r="77">
      <c r="A77" s="147"/>
      <c r="B77" s="142" t="str">
        <f>IFERROR(__xludf.DUMMYFUNCTION("IF(G77="""","""",COUNTA(SPLIT(G77,"" "")))"),"")</f>
        <v/>
      </c>
      <c r="C77" s="143"/>
      <c r="D77" s="143"/>
      <c r="E77" s="143"/>
      <c r="F77" s="143"/>
      <c r="G77" s="146"/>
      <c r="H77" s="110"/>
      <c r="I77" s="166"/>
      <c r="J77" s="110"/>
      <c r="K77" s="111"/>
      <c r="L77" s="112"/>
      <c r="M77" s="134"/>
      <c r="N77" s="114"/>
      <c r="O77" s="115"/>
      <c r="P77" s="126"/>
      <c r="Q77" s="117"/>
      <c r="R77" s="118"/>
      <c r="S77" s="118"/>
      <c r="T77" s="119"/>
    </row>
    <row r="78">
      <c r="A78" s="147"/>
      <c r="B78" s="142" t="str">
        <f>IFERROR(__xludf.DUMMYFUNCTION("IF(G78="""","""",COUNTA(SPLIT(G78,"" "")))"),"")</f>
        <v/>
      </c>
      <c r="C78" s="143"/>
      <c r="D78" s="143"/>
      <c r="E78" s="143"/>
      <c r="F78" s="143"/>
      <c r="G78" s="146"/>
      <c r="H78" s="110"/>
      <c r="I78" s="22"/>
      <c r="J78" s="110"/>
      <c r="K78" s="111"/>
      <c r="L78" s="112"/>
      <c r="M78" s="134"/>
      <c r="N78" s="114"/>
      <c r="O78" s="115"/>
      <c r="P78" s="126"/>
      <c r="Q78" s="117"/>
      <c r="R78" s="118"/>
      <c r="S78" s="118"/>
      <c r="T78" s="119"/>
    </row>
    <row r="79">
      <c r="A79" s="147"/>
      <c r="B79" s="142" t="str">
        <f>IFERROR(__xludf.DUMMYFUNCTION("IF(G79="""","""",COUNTA(SPLIT(G79,"" "")))"),"")</f>
        <v/>
      </c>
      <c r="C79" s="143"/>
      <c r="D79" s="143"/>
      <c r="E79" s="143"/>
      <c r="F79" s="143"/>
      <c r="G79" s="139"/>
      <c r="H79" s="110"/>
      <c r="I79" s="22"/>
      <c r="J79" s="110"/>
      <c r="K79" s="111"/>
      <c r="L79" s="112"/>
      <c r="M79" s="134"/>
      <c r="N79" s="114"/>
      <c r="O79" s="115"/>
      <c r="P79" s="126"/>
      <c r="Q79" s="117"/>
      <c r="R79" s="118"/>
      <c r="S79" s="119"/>
      <c r="T79" s="119"/>
    </row>
    <row r="80">
      <c r="A80" s="147"/>
      <c r="B80" s="142" t="str">
        <f>IFERROR(__xludf.DUMMYFUNCTION("IF(G80="""","""",COUNTA(SPLIT(G80,"" "")))"),"")</f>
        <v/>
      </c>
      <c r="C80" s="143"/>
      <c r="D80" s="143"/>
      <c r="E80" s="143"/>
      <c r="F80" s="143"/>
      <c r="G80" s="139"/>
      <c r="H80" s="110"/>
      <c r="I80" s="22"/>
      <c r="J80" s="110"/>
      <c r="K80" s="111"/>
      <c r="L80" s="112"/>
      <c r="M80" s="134"/>
      <c r="N80" s="114"/>
      <c r="O80" s="115"/>
      <c r="P80" s="126"/>
      <c r="Q80" s="117"/>
      <c r="R80" s="118"/>
      <c r="S80" s="118"/>
      <c r="T80" s="119"/>
    </row>
  </sheetData>
  <conditionalFormatting sqref="F2:F80">
    <cfRule type="notContainsText" dxfId="0" priority="1" operator="notContains" text="y">
      <formula>ISERROR(SEARCH(("y"),(F2)))</formula>
    </cfRule>
  </conditionalFormatting>
  <conditionalFormatting sqref="F17:F18">
    <cfRule type="notContainsText" dxfId="0" priority="2" operator="notContains" text="y">
      <formula>ISERROR(SEARCH(("y"),(F17)))</formula>
    </cfRule>
  </conditionalFormatting>
  <conditionalFormatting sqref="B2:B80">
    <cfRule type="cellIs" dxfId="1" priority="3" operator="lessThan">
      <formula>230</formula>
    </cfRule>
  </conditionalFormatting>
  <conditionalFormatting sqref="B2:B80">
    <cfRule type="cellIs" dxfId="2" priority="4" operator="greaterThan">
      <formula>270</formula>
    </cfRule>
  </conditionalFormatting>
  <conditionalFormatting sqref="F2:F80">
    <cfRule type="containsText" dxfId="3" priority="5" operator="containsText" text="y">
      <formula>NOT(ISERROR(SEARCH(("y"),(F2))))</formula>
    </cfRule>
  </conditionalFormatting>
  <conditionalFormatting sqref="F17:F18">
    <cfRule type="containsText" dxfId="3" priority="6" operator="containsText" text="y">
      <formula>NOT(ISERROR(SEARCH(("y"),(F17))))</formula>
    </cfRule>
  </conditionalFormatting>
  <conditionalFormatting sqref="B2:B80">
    <cfRule type="cellIs" dxfId="3" priority="7" operator="between">
      <formula>230</formula>
      <formula>270</formula>
    </cfRule>
  </conditionalFormatting>
  <drawing r:id="rId2"/>
  <legacyDrawing r:id="rId3"/>
</worksheet>
</file>