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ter 2023" sheetId="1" r:id="rId3"/>
    <sheet state="visible" name="Series Info" sheetId="2" r:id="rId4"/>
  </sheets>
  <definedNames>
    <definedName localSheetId="1" name="LOCKED_CAPSULES">'Series Info'!$A$1:$R$22</definedName>
    <definedName localSheetId="1" name="Examples">#REF!</definedName>
    <definedName name="Examples">'Winter 2023'!$A$3:$R$3</definedName>
    <definedName name="LOCKED_CAPSULES">'Winter 2023'!$A$1:$R$23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multiple films in one screening, separate titles with the delimiter '//'
e.g. Light // Your Face</t>
      </text>
    </comment>
    <comment authorId="0" ref="F1">
      <text>
        <t xml:space="preserve">for multiple directors of one film, separate with the delimiters 'and' and , (comma). You can use oxford comma or not. PROHIBITED delimiters: &amp;
for multiple films in the same screening, separate groups of directors with the delimiter '//'
e.g. Daniel Kwan and Daniel Scheinert // Martin Scorcese</t>
      </text>
    </comment>
    <comment authorId="0" ref="G1">
      <text>
        <t xml:space="preserve">for multiple films in the same screening, separate years with the delimiter "//"
e.g. 2001 // 2017</t>
      </text>
    </comment>
    <comment authorId="0" ref="H1">
      <text>
        <t xml:space="preserve">Use _underscores_ to denote italics.</t>
      </text>
    </comment>
    <comment authorId="0" ref="I1">
      <text>
        <t xml:space="preserve">Runtimes are in minutes. Format is an integer followed by 'm'
For multiple films in one screening, use '//' as the delimiter
e.g. 15m // 103m</t>
      </text>
    </comment>
    <comment authorId="0" ref="J1">
      <text>
        <t xml:space="preserve">Recognized formats: '35mm', '3D 35mm', '16mm', '3D 16mm', 'DCP', '3D DCP', 'Digital', '3D Digital'
For multiple films in the same screening, use '//' as the delimiter
e.g. 16mm // 3D DCP</t>
      </text>
    </comment>
    <comment authorId="0" ref="L1">
      <text>
        <t xml:space="preserve">Please follow the format "7:00 PM" and avoid combining both show times into one cell. (a.k.a. 7:00 PM in showtime1, 9:00 PM in showtime 2 etc.)</t>
      </text>
    </comment>
    <comment authorId="0" ref="M1">
      <text>
        <t xml:space="preserve">Please follow the format "7:00 PM" and avoid combining both show times into one cell. (a.k.a. 7:00 PM in showtime1, 9:00 PM in showtime 2 etc.)</t>
      </text>
    </comment>
    <comment authorId="0" ref="O1">
      <text>
        <t xml:space="preserve">Please follow the format "7:00 PM" and avoid combining both show times into one cell. (a.k.a. 7:00 PM in showtime1, 9:00 PM in showtime 2 etc.)</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For multiple programmers, use the delimiters ',' (comma) or 'and'. Doesn't matter if you use an Oxford comma or not. PROHIBITED delimiters: &amp;
e.g. Hannah Halpern, Ian Resnick, and Addison Wood</t>
      </text>
    </comment>
    <comment authorId="0" ref="I1">
      <text>
        <t xml:space="preserve">Should only include the number of minutes. (a.k.a. digits only, no "min")</t>
      </text>
    </comment>
  </commentList>
</comments>
</file>

<file path=xl/sharedStrings.xml><?xml version="1.0" encoding="utf-8"?>
<sst xmlns="http://schemas.openxmlformats.org/spreadsheetml/2006/main" count="820" uniqueCount="437">
  <si>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</si>
  <si>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</si>
  <si>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</si>
  <si>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</si>
  <si>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</si>
  <si>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</si>
  <si>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</si>
  <si>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</si>
  <si>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</si>
  <si>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</si>
  <si>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</si>
  <si>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</si>
  <si>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</si>
  <si>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</si>
  <si>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</si>
  <si>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</si>
  <si>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</si>
  <si>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</si>
  <si>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ticketing url</t>
  </si>
  <si>
    <t>slot</t>
  </si>
  <si>
    <t>Example 1: Evan is a D-Bag</t>
  </si>
  <si>
    <t>Example</t>
  </si>
  <si>
    <t>Editor</t>
  </si>
  <si>
    <t>yes</t>
  </si>
  <si>
    <t>S. Dunham</t>
  </si>
  <si>
    <t>The androgynous Inky Sphincter (a droll Evan Harold in his first non-Cinemax role) is terrorizing a small volunteer theater group. Only Scotty D. (Scott Dunham's follow-up to the award-winning _Pub_) is immune to the Sphincter's harassment. Through the use of complex algorithms and the miracle of molecular biology, a member of the theater's board finds an antidote, but the side effects include long untamed hair and 70's porn facial hair. Hilarity, time travel, and crimes against nature ensue.</t>
  </si>
  <si>
    <t>86m</t>
  </si>
  <si>
    <t>16mm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</si>
  <si>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</si>
  <si>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</si>
  <si>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</si>
  <si>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</si>
  <si>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</si>
  <si>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Digital</t>
  </si>
  <si>
    <t>Ancestors in the Americas, Part 1 // The Chinese Exclusion Act</t>
  </si>
  <si>
    <t>Carson and Tien-Tien</t>
  </si>
  <si>
    <t>lindsey</t>
  </si>
  <si>
    <t>Loni Ding // Ric Burns and Li-Shin Yu</t>
  </si>
  <si>
    <t>2001 // 2017</t>
  </si>
  <si>
    <t>Loni Ding, founder of what is now known as the Center for Asian American Media (CAAM), is a critical figure in Asian American media history. _Ancestors in the Americas_, her final film, is an epic of revisionist history that blends fiction and non-fiction. 35 years after its founding, CAAM shows its commitment to countermemory with _The Chinese Exclusion Act_, a portrait of the seldom-remembered Chinese Americans who redefined what it means to be American.</t>
  </si>
  <si>
    <t>62m // 162m</t>
  </si>
  <si>
    <t>Free screening! _The Chinese Exclusion Act_ courtesy of CAAM. Sponsored by CSRPC.</t>
  </si>
  <si>
    <t>https://tickets.uchicago.edu/Online/seatSelect.asp?createBO::WSmap=1&amp;BOparam::WSmap::loadBestAvailable::performance_ids=C655CCA6-48B8-4179-BA03-FCFE6DAA754F</t>
  </si>
  <si>
    <t>Tuesday</t>
  </si>
  <si>
    <t>La Chienne</t>
  </si>
  <si>
    <t>John</t>
  </si>
  <si>
    <t>Jean Renoir</t>
  </si>
  <si>
    <t>Maurice, played by the great Michel Simon, is the ever-so-naive clerk who aspires to be a painter, despite the nagging of his abusive wife. One night he rescues the seemingly-innocent Lulu from a beating and quickly falls for her; he even rents an apartment for her. But when Maurice's wife threatens to trash his paintings, Lulu and her pimp scheme to steal and sell them for a fortune. This dark drama is Renoir's first full-length sound feature.</t>
  </si>
  <si>
    <t>96m</t>
  </si>
  <si>
    <t>DCP</t>
  </si>
  <si>
    <t>https://tickets.uchicago.edu/Online/seatSelect.asp?createBO::WSmap=1&amp;BOparam::WSmap::loadBestAvailable::performance_ids=0E6FAEA0-B786-44D9-B4A8-A2B8EFFF93B5</t>
  </si>
  <si>
    <t>Wednesday</t>
  </si>
  <si>
    <t>Grave of the Fireflies</t>
  </si>
  <si>
    <t>Max</t>
  </si>
  <si>
    <t>Isao Takahata</t>
  </si>
  <si>
    <t>Directed by Studio Ghibli co-founder Isao Takahata, _Grave of the Fireflies_ stands as the studio’s darkest film with its heartwrenching depiction of codependence, loss and near-helplessness in the midst of war. Following a pair of siblings, Seita and Setsuko, in their struggle to survive the final months of WWII after losing their parents in the Kobe bombings, the film ruthlessly showcases how global conflict has evolved to tear down even civilians.</t>
  </si>
  <si>
    <t>89m</t>
  </si>
  <si>
    <t>https://tickets.uchicago.edu/Online/seatSelect.asp?createBO::WSmap=1&amp;BOparam::WSmap::loadBestAvailable::performance_ids=C663EAE4-2C4D-4285-A04B-D0566311BE09</t>
  </si>
  <si>
    <t>Thursday 1</t>
  </si>
  <si>
    <t>The Blair Witch Project</t>
  </si>
  <si>
    <t>Zach</t>
  </si>
  <si>
    <t>Daniel Myrick and Eduardo Sánchez</t>
  </si>
  <si>
    <t>In October of 1994, three student filmmakers set out to make a documentary about a local legend, but find something far more sinister in the Black Hills of Maryland. Nearly a decade before the box office success of _Paranormal Activity_ (2007) and _Cloverfield_ (2008), _The Blair Witch Project_ defined found footage horror. Blending video and 16mm footage, writer/directors Daniel Myrick and Eduardo Sánchez create a deeply tense and realistic atmosphere.</t>
  </si>
  <si>
    <t>81m</t>
  </si>
  <si>
    <t>35mm</t>
  </si>
  <si>
    <t>https://tickets.uchicago.edu/Online/seatSelect.asp?createBO::WSmap=1&amp;BOparam::WSmap::loadBestAvailable::performance_ids=F7079C74-832C-4DE8-8A2B-9FAC674959EA</t>
  </si>
  <si>
    <t>Thursday 2</t>
  </si>
  <si>
    <t>Synecdoche, New York</t>
  </si>
  <si>
    <t>Rocco</t>
  </si>
  <si>
    <t>Charlie Kaufman</t>
  </si>
  <si>
    <t>_Synecdoche, New York_ follows Caden Cotard (Philip Seymour Hoffman), an ailing theater director, as he leaves his bleak life in Schenectady, New York to create a mind-bending theater production that seeks to mirror all life in New York City—by literally recreating the city inside a massive warehouse. A film Roger Ebert called the best of the decade, _Synecdoche, New York_ demands multiple viewings to fully appreciate its sheer complexity and surrealism.</t>
  </si>
  <si>
    <t>123m</t>
  </si>
  <si>
    <t>https://tickets.uchicago.edu/Online/seatSelect.asp?createBO::WSmap=1&amp;BOparam::WSmap::loadBestAvailable::performance_ids=4A209B26-B635-48D9-90C1-6DF89EBD3141</t>
  </si>
  <si>
    <t>Friday</t>
  </si>
  <si>
    <t>Don't Worry Darling</t>
  </si>
  <si>
    <t>Ursula</t>
  </si>
  <si>
    <t>Olivia Wilde</t>
  </si>
  <si>
    <t>Olivia Wilde’s follow-up to her hit directorial debut _Booksmart_ may be best known for its backstage disputes (did Harry Styles spit on Chris Pine?), but don’t you want to see the drama that led to all that drama? In it, a couple moves to an idyllic company town that harbors a horrific secret. Wilde framed her 1950s dystopia as pushback against modern-day incels, and critics praised her performance in the film, as well as Florence Pugh’s and Chris Pine’s.</t>
  </si>
  <si>
    <t>https://tickets.uchicago.edu/Online/seatSelect.asp?createBO::WSmap=1&amp;BOparam::WSmap::loadBestAvailable::performance_ids=8EDC59F9-CB36-4FF0-B077-7987C25BDCAC</t>
  </si>
  <si>
    <t>Saturday</t>
  </si>
  <si>
    <t>Ikiru</t>
  </si>
  <si>
    <t>HH</t>
  </si>
  <si>
    <t>Akira Kurosawa</t>
  </si>
  <si>
    <t>When aging bureaucrat Kanji Watanabe (Takashi Shimura) is diagnosed with stomach cancer, he is forced to come to terms with the true trajectory of his life so far—that after 30 years at Tokyo City Hall, he hasn't accomplished a thing. While bleak in subject matter, _Ikiru_ shows Kurosawa at his most sensitive and compassionate, following Mr. Watanabe as, in the face of looming death, he finds the courage to do what he hasn't done before: live (_ikiru_).</t>
  </si>
  <si>
    <t>143m</t>
  </si>
  <si>
    <t>35mm print courtesy of the Japan Foundation.</t>
  </si>
  <si>
    <t>https://tickets.uchicago.edu/Online/seatSelect.asp?createBO::WSmap=1&amp;BOparam::WSmap::loadBestAvailable::performance_ids=C45E4DD7-4BFB-4F34-A4F2-2C14E826A89A</t>
  </si>
  <si>
    <t>Sunday</t>
  </si>
  <si>
    <t>Ladies of Leisure</t>
  </si>
  <si>
    <t>Deany</t>
  </si>
  <si>
    <t>Frank Capra</t>
  </si>
  <si>
    <t>It’s difficult to believe that Barbara Stanwyck was only 23 when she starred in _Ladies of Leisure_, as she brings a worldly assuredness to Kay, a gold-digging party girl who enters a relationship of convenience with an artistic scion (Lowell Sherman) that soon turns into something more. A risqué pre-Code outing with heart to spare, the mature romance was the first of five creative collaborations between Stanwyck and the great Frank Capra.</t>
  </si>
  <si>
    <t>99m</t>
  </si>
  <si>
    <t>https://tickets.uchicago.edu/Online/seatSelect.asp?createBO::WSmap=1&amp;BOparam::WSmap::loadBestAvailable::performance_ids=81B51BA1-1C98-42D2-8DC0-E1694FB86B21</t>
  </si>
  <si>
    <t>Monday</t>
  </si>
  <si>
    <t>History and Memory: For Akiko and Takashige // Fresh Kill</t>
  </si>
  <si>
    <t>Carson &amp; Tien-Tien</t>
  </si>
  <si>
    <t xml:space="preserve">Rea Tajiri // Shu Lea Cheang </t>
  </si>
  <si>
    <t>1991 // 1994</t>
  </si>
  <si>
    <t>These videos adopt poststructuralist doubts about objective truth, but end up with divergent results. _History and Memory_ layers materials from both found and reconstructed sources to examine Japanese internment and its aftermath on a family. _Fresh Kill_ is a bewilderingly fun "eco cyber noia": there's a South Asian lesbian who lives in garbage, a Chinese hacker and chef who serves radioactive sushi, and a Black "satellite dishwasher" raving about birds.</t>
  </si>
  <si>
    <t>32m // 80m</t>
  </si>
  <si>
    <t>https://tickets.uchicago.edu/Online/seatSelect.asp?createBO::WSmap=1&amp;BOparam::WSmap::loadBestAvailable::performance_ids=5744C407-F8C7-4617-AE3F-9123AAACF50C</t>
  </si>
  <si>
    <t>Boudu Saved from Drowning</t>
  </si>
  <si>
    <t>Michel Simon is gloriously anti-social, dirty, charming, and undomesticated as Boudu, the tramp whom the bookseller Lestingois rescues from drowning. When he brings Boudu home and tries to civilize him, the wild man instead lusts after Mrs. Lestingois and the maid, and otherwise brings chaos into this middle-class household. It's a rich satire that contrasts Boudu's instinctive anarchism with French bourgeois values—oh, and it's funny, too.</t>
  </si>
  <si>
    <t>85m</t>
  </si>
  <si>
    <t>https://tickets.uchicago.edu/Online/seatSelect.asp?createBO::WSmap=1&amp;BOparam::WSmap::loadBestAvailable::performance_ids=85296884-C253-4290-A7FA-F8E7808E57AD</t>
  </si>
  <si>
    <t>Hiroshima</t>
  </si>
  <si>
    <t>Hideo Sekigawa</t>
  </si>
  <si>
    <t>Set during the immediate years after August 6th, 1945, _Hiroshima_ portrays a classroom in their attempt to return to normalcy after the atom bomb destroyed their city, ravaged not just by radiation poisoning but also reckless gambling and discrimination against scarred victims. Featuring hundreds of Hiroshima survivors within its cast, the film portrays a dramatic yet accurate recreation of one of the 20th century’s most infamous tragedies.</t>
  </si>
  <si>
    <t>104m</t>
  </si>
  <si>
    <t>https://tickets.uchicago.edu/Online/seatSelect.asp?createBO::WSmap=1&amp;BOparam::WSmap::loadBestAvailable::performance_ids=6205D2D2-0DFB-4337-BE46-C8A4375967FD</t>
  </si>
  <si>
    <t>Bamboozled</t>
  </si>
  <si>
    <t>Spike Lee</t>
  </si>
  <si>
    <t>In Spike Lee’s fierce satire of mass media, Pierre Delacroix (Damon Wayans), an Ivy-educated network television writer, creates a modern-day minstrel show complete with African American actors donning blackface. Though commercially unsuccessful upon its release, _Bamboozled_ has become a cult favorite within the director’s oeuvre, with critic Ashley Clark calling it “the central film in Lee’s canon—the house on fire to which all roads lead.”</t>
  </si>
  <si>
    <t>135m</t>
  </si>
  <si>
    <t>https://tickets.uchicago.edu/Online/seatSelect.asp?createBO::WSmap=1&amp;BOparam::WSmap::loadBestAvailable::performance_ids=301350D8-27DF-4A45-AC37-59FDB98B8014</t>
  </si>
  <si>
    <t>Magnolia</t>
  </si>
  <si>
    <t>Rocco (+Honor--replaced a line copied from Letterboxd)</t>
  </si>
  <si>
    <t>Paul Thomas Anderson</t>
  </si>
  <si>
    <t>PTA’s _Magnolia_ is a varied tapestry of interwoven stories, each following a different resident of Los Angeles’s San Fernando Valley, and slowly coming together as the story unfolds. A marathon of unearthed secrets, family drama, and unrequited desire—with a final twist that feels almost like divine intervention—this is a film that shines through both the stellar performances of its ensemble cast and the tense relationships that Anderson constructs.</t>
  </si>
  <si>
    <t>183m</t>
  </si>
  <si>
    <t>https://tickets.uchicago.edu/Online/seatSelect.asp?createBO::WSmap=1&amp;BOparam::WSmap::loadBestAvailable::performance_ids=9FB26EB5-EE19-4458-A256-9E5E5388D8AD</t>
  </si>
  <si>
    <t>Decision to Leave</t>
  </si>
  <si>
    <t>Park Chan-wook</t>
  </si>
  <si>
    <t>Park Chan-wook won Best Director at Cannes for this haunting noir about a policeman (Park Hae-il) who falls for a murder suspect (Tang Wei). Park strips away the baroque style he became known for in films like _Oldboy_ and _The Handmaiden_, stating he wanted to subvert modern tropes of the detective as either excessively violent or brilliant. The love story here was inspired by the Korean song “Mist,” which is woven throughout the film’s gorgeous score.</t>
  </si>
  <si>
    <t>138m</t>
  </si>
  <si>
    <t>https://tickets.uchicago.edu/Online/seatSelect.asp?createBO::WSmap=1&amp;BOparam::WSmap::loadBestAvailable::performance_ids=E6ED907A-D008-406C-A545-9708FAADF0B0</t>
  </si>
  <si>
    <t>The Seventh Seal</t>
  </si>
  <si>
    <t>Ingmar Bergman</t>
  </si>
  <si>
    <t>Having just returned to plague-ridden Sweden after fighting in the Crusades, medieval knight Antonius Block is met suddenly by Death, whom he challenges to a chess match over his very soul. Bergman is uncompromising, placing the silence of God at the very heart of his film; but he weaves glints of human kindness into this macabre tapestry, as Block and his squire Jöns try to accomplish one redemptive act before joining for eternity in the Dance of Death.</t>
  </si>
  <si>
    <t>https://tickets.uchicago.edu/Online/seatSelect.asp?createBO::WSmap=1&amp;BOparam::WSmap::loadBestAvailable::performance_ids=BBDE830C-55CC-4EDE-885D-A7D3311FCD47</t>
  </si>
  <si>
    <t>Chan Is Missing</t>
  </si>
  <si>
    <t>Wayne Wang</t>
  </si>
  <si>
    <t>"_Chan is Missing_ announced that Asian Americans could be artists," remembers scholar Peter Feng. An audacious mix of noir and documentary, it follows a manhunt for Chan Hung, who becomes a stand-in for Chinese American identity itself, as no one can agree who he is, or was. Chan is never found: to be Asian American is not to inhabit a single preexisting identity, but to negotiate a new, unstable one, forging solidarities where they didn't exist before.</t>
  </si>
  <si>
    <t>https://tickets.uchicago.edu/Online/seatSelect.asp?createBO::WSmap=1&amp;BOparam::WSmap::loadBestAvailable::performance_ids=6774F813-F024-4B70-8D38-9DCADB4D5FEC</t>
  </si>
  <si>
    <t>Close</t>
  </si>
  <si>
    <t>Cameron</t>
  </si>
  <si>
    <t>Lukas Dhont</t>
  </si>
  <si>
    <t>His first film after his feature debut and Cannes Caméra d'Or-winning _Girl_, Lukas Dhont's _Close_ stars Eden Dambrine and Gustav de Waele as two young teen boys, Léo and Rémi. Partially a retelling of Dhont's own childhood experiences, Léo and Rémi must navigate their relationship under new and unwanted scrutiny after returning to their normal lives following an idyllic summer together. Dhont took home the Grand Prix at Cannes for this film.</t>
  </si>
  <si>
    <t>105m</t>
  </si>
  <si>
    <t>Free pre-release screening! Followed by discussion and Q+A with director Lukas Dhont moderated by CMST Professor Aurore Spiers.</t>
  </si>
  <si>
    <t>https://forms.gle/q9DWFNfJ4bsrRZueA</t>
  </si>
  <si>
    <t>Special Event</t>
  </si>
  <si>
    <t>Toni</t>
  </si>
  <si>
    <t>In the midst of the Great Depression, Renoir used a true crime story and non-professional actors to show the plight of migrant workers as they struggled in the south of France. Toni is a laborer from Italy loved by his landlady, but he becomes obsessed with Josepha, a new migrant worker from Spain. Josepha then falls in love with a Frenchman, and the conflict of wills leads to inevitable tragedy. Uniquely for 1935, _Toni_  was entirely filmed on location.</t>
  </si>
  <si>
    <t>82m</t>
  </si>
  <si>
    <t>https://tickets.uchicago.edu/Online/seatSelect.asp?createBO::WSmap=1&amp;BOparam::WSmap::loadBestAvailable::performance_ids=189F8CCC-AA82-4E91-99D5-CCB612AE7E04</t>
  </si>
  <si>
    <t>A Touch of Spice</t>
  </si>
  <si>
    <t>cameron</t>
  </si>
  <si>
    <t>Tassos Boulmetis</t>
  </si>
  <si>
    <t>A Greek family living in Istanbul is broken apart when they are deported from Turkey; the family's young son, Fanis, struggles to adapt to life in Greece and takes refuge in cooking, as it is his only connection to his grandfather and his homeland. The film's original title, _Politiki Kouzina_, can either be translated as "Cuisine of the City" (referring to Constantinople) or as "Political Cuisine," reflecting the dual themes underpinning this film.</t>
  </si>
  <si>
    <t>108m</t>
  </si>
  <si>
    <t>Sponsored by the UChicago Hellenic Students Association (HSA).</t>
  </si>
  <si>
    <t>Winter Light</t>
  </si>
  <si>
    <t>The second film of Ingmar Berman’s “spiritual” trilogy, _Winter Light_ focuses on Tomas Ericsson, a pastor stricken with a personal crisis in faith, as he delivers a service for a small congregation including a fisherman debilitatingly frightened by nuclear war to Ericsson’s atheist ex-mistress. Profound in its depiction of existentialism and faith on an individual scale, the film harshly ponders God’s absence, silence, and love for His creations.</t>
  </si>
  <si>
    <t>https://tickets.uchicago.edu/Online/seatSelect.asp?createBO::WSmap=1&amp;BOparam::WSmap::loadBestAvailable::performance_ids=672A26B1-10E7-4086-B27F-4E61769A86BB</t>
  </si>
  <si>
    <t>The Forest for the Trees</t>
  </si>
  <si>
    <t>Maren Ade</t>
  </si>
  <si>
    <t>Long before writer/director Maren Ade rocketed to international acclaim with the comedy _Toni Erdmann_, she showed a talent for finding humor and psychological depth in the drudgery of everyday life. Her directorial debut _The Forest for the Trees_ focuses on the struggles of an awkward young teacher (Eva Löbau) starting over in a new town. The distinctly lo-fi video aesthetic highlights the growing desperation within Löbrau’s subtle performance.</t>
  </si>
  <si>
    <t>https://tickets.uchicago.edu/Online/seatSelect.asp?createBO::WSmap=1&amp;BOparam::WSmap::loadBestAvailable::performance_ids=7A4460FA-5DBA-4A62-8007-02846683186C</t>
  </si>
  <si>
    <t>Love Liza</t>
  </si>
  <si>
    <t>Todd Louiso</t>
  </si>
  <si>
    <t>_Love Liza_ centers website designer Wilson Joel (Philip Seymour Hoffman), who turns to gasoline fumes after the unexplained suicide of his wife Liza. Attempting to cope with his deteriorating psyche, he delves deeper and deeper into a spiral of self-destruction in one of this series' most subtle features. Todd Louiso puts Hoffman’s acting chops at the forefront of the film, producing a stunning study of a harrowing miasma of loss and pain.</t>
  </si>
  <si>
    <t>90m</t>
  </si>
  <si>
    <t>https://tickets.uchicago.edu/Online/seatSelect.asp?createBO::WSmap=1&amp;BOparam::WSmap::loadBestAvailable::performance_ids=2C8B50E9-FFC0-42D6-A9CA-777E35AADBAD</t>
  </si>
  <si>
    <t>The Woman King</t>
  </si>
  <si>
    <t>Hannah</t>
  </si>
  <si>
    <t>Honor</t>
  </si>
  <si>
    <t>Gina Prince-Bythewood</t>
  </si>
  <si>
    <t>Inspired by—but in no way limited to—true historical events, Gina Prince-Bythewood's most recent release _The Woman King_ stars Viola Davis as the titular leader of the Agojie, a group of warrior women who protected the African kingdom of Dahomey (modern-day Benin) in the 1800s. The film is an action-packed and energetic historical epic with some electrifying performances (what else would one expect from Viola Davis?), and a lot of heart.</t>
  </si>
  <si>
    <t>https://tickets.uchicago.edu/Online/seatSelect.asp?createBO::WSmap=1&amp;BOparam::WSmap::loadBestAvailable::performance_ids=54437724-64FF-420C-AEFA-AF6957BC409C</t>
  </si>
  <si>
    <t>The Phantom Carriage</t>
  </si>
  <si>
    <t>Victor Sjöström</t>
  </si>
  <si>
    <t>Cited by Ingmar Bergman as a major influence on his own work, _The Phantom Carriage_ is an indisputable classic of ghoulish Swedish cinema. Released itself on New Year's Day, 1921, the film begins on New Year's Eve, as violent alcoholic David Holm and his drinking buddies share the story of the Phantom Carriage. Legend has it that the last great sinner to die each year will have to drive the eponymous chariot, collecting the souls of the dead for a year...</t>
  </si>
  <si>
    <t>106m</t>
  </si>
  <si>
    <t>https://tickets.uchicago.edu/Online/seatSelect.asp?createBO::WSmap=1&amp;BOparam::WSmap::loadBestAvailable::performance_ids=C0FB8012-143B-4D22-8BA2-A14858DCEB72</t>
  </si>
  <si>
    <t>Baby Face</t>
  </si>
  <si>
    <t>Alfred E. Green</t>
  </si>
  <si>
    <t>In perhaps her finest pre-Code turn, Barbara Stanwyck plays a daughter of a speakeasy owner who is inspired by Nietzsche to sleep her way to the top; and yes, the film is as eyebrow-raising as that logline sounds. Cited as one of the films whose edginess brought about the Hays Code, _Baby Face_ is as delightful as it is important to Hollywood history. Keep your eye out too for John Wayne(!) in a pre-stardom role as one of Stanwyck's conquests.</t>
  </si>
  <si>
    <t>https://tickets.uchicago.edu/Online/seatSelect.asp?createBO::WSmap=1&amp;BOparam::WSmap::loadBestAvailable::performance_ids=351E3A43-724F-4596-9280-F9C9B938C8E0</t>
  </si>
  <si>
    <t>Surname Viet Given Name Nam</t>
  </si>
  <si>
    <t>Trinh T. Minh-ha</t>
  </si>
  <si>
    <t>An ambitious deconstruction of language, translation, and concepts of national and personal identity, this documentary features a collage of Vietnamese women’s voices, challenging the form and politics of traditional filmed ethnography. Weaving testimony with performance, and complex strategies of distanciation with self-conscious representation, _Surname_ expresses “the impossibility of a single truth in witnessing, remembering, recording, forgetting.”</t>
  </si>
  <si>
    <t>https://tickets.uchicago.edu/Online/seatSelect.asp?createBO::WSmap=1&amp;BOparam::WSmap::loadBestAvailable::performance_ids=3E90AB31-3F41-4B1B-BE52-FE43BE228489</t>
  </si>
  <si>
    <t>The Crime of Monsieur Lange</t>
  </si>
  <si>
    <t xml:space="preserve">In this romance imbued with a socialist spirit, Arizona Jim is the cowboy hero who saves a small publishing house. When its bullying owner Batala fakes his death to escape creditors, his gang of employees band together to keep the business going and, as meek author M. Lange's bang-bang Western novels become popular, their lively little community becomes successful. When the jealous and greedy Batala returns to life, can the workers' unity survive? </t>
  </si>
  <si>
    <t>84m</t>
  </si>
  <si>
    <t>https://tickets.uchicago.edu/Online/seatSelect.asp?createBO::WSmap=1&amp;BOparam::WSmap::loadBestAvailable::performance_ids=EB27672F-11FD-44DC-BB42-D65FC4BE192F</t>
  </si>
  <si>
    <t>The Janes</t>
  </si>
  <si>
    <t>Emma Pildes and Tia Lessin</t>
  </si>
  <si>
    <t>Nearly 50 years before Roe v. Wade was overturned in 2022, seven Chicago women were arrested and charged with building an underground network to provide illegal abortions—each facing up to 110 years in prison. These were 'the Janes,' an activist group which provided abortions to an estimated 11,000 women. This documentary, which includes interviews with the women of the collective, is an informative and vital viewing in a post-Roe America.</t>
  </si>
  <si>
    <t>102m</t>
  </si>
  <si>
    <t>Free event! Passholders must go reserve a ticket online or go through the ticketing table the day of. 
Screening preceded by a panel with Heather Booth and Marie Leaner, activists and founders of the underground abortion provider known as "the Jane!" Moderated by WBEZ's Natalie Moore.
Presented by YWCA Metropolitan Chicago; Chicago Foundation for Women; the Center for the Study of Gender and Sexuality (CSGS), the Center for the Study of Race, Politics, and Culture (CSRPC); and Julia Stasch.</t>
  </si>
  <si>
    <r>
      <rPr>
        <rFont val="Arial"/>
        <sz val="10.0"/>
      </rPr>
      <t xml:space="preserve">registration form: </t>
    </r>
    <r>
      <rPr>
        <rFont val="Arial"/>
        <color rgb="FF1155CC"/>
        <sz val="10.0"/>
        <u/>
      </rPr>
      <t>https://ywcachicago.salsalabs.org/ScreeningofTheJanes/index.html</t>
    </r>
  </si>
  <si>
    <t>The Hunger Games: Catching Fire</t>
  </si>
  <si>
    <t>Francis Lawrence</t>
  </si>
  <si>
    <t>Set one year after the series’s first installment, _The Hunger Games: Catching Fire_ is a star-studded blockbuster that follows Katniss Everdeen (Jennifer Lawrence) and Peeta Mellark (Josh Hutcherson) amid a tumultuous time across Panem, where rebellion—inspired by their victory in the 74th Hunger Games—is brewing. With a myriad of new characters, such as Gamemaker Plutarch Heavensbee (Philip Seymour Hoffman), this sequel is a fun, gripping watch.</t>
  </si>
  <si>
    <t>156m</t>
  </si>
  <si>
    <t>https://tickets.uchicago.edu/Online/seatSelect.asp?createBO::WSmap=1&amp;BOparam::WSmap::loadBestAvailable::performance_ids=078C18B2-FE4A-42F0-B1F6-3768F6A81E00</t>
  </si>
  <si>
    <t>Inu-Oh</t>
  </si>
  <si>
    <t>Eli</t>
  </si>
  <si>
    <t>Masaaki Yuasa</t>
  </si>
  <si>
    <t>Based on a series of 14th-century Japanese legends, this animated musical tells the tale of Inu-Oh, a dancer born with a strange appearance, and Tomona, a blind musician. Pariahs, Inu-Oh and Tomona become friends and form an artistic partnership that brings them great renown. Full of beautiful settings, fantastical characters, and musical numbers influenced by glam metal, Masaaki Yuasa's twist on Japanese folklore is a truly unique must-see.</t>
  </si>
  <si>
    <t>98m</t>
  </si>
  <si>
    <t>A collaboration with UCJAS for UChi-Con.</t>
  </si>
  <si>
    <t>https://tickets.uchicago.edu/Online/seatSelect.asp?createBO::WSmap=1&amp;BOparam::WSmap::loadBestAvailable::performance_ids=D65CD498-193E-4275-A05A-7865DEC22EFF</t>
  </si>
  <si>
    <t>Taste of Cherry</t>
  </si>
  <si>
    <t>Abbas Kiarostami</t>
  </si>
  <si>
    <t xml:space="preserve">The first Iranian film to win the Palme d’Or, _Taste of Cherry_ stars Homayoun Ershadi as the middle-aged Mr. Badii, driving through Tehran in search of someone to bury him should he commit suicide. The film centers Mr. Badii and three of his passengers: a young Kurdish soldier, an Afghan seminarian, and an Azeri taxidermist, with whom he discusses mortality, religion, and the little joys of life as he tries successively to recruit them for the job. </t>
  </si>
  <si>
    <t>A Night Owls event with Professors Agnes Callard and Daniel Morgan. Free admittance for students that show their UCID!</t>
  </si>
  <si>
    <t>https://tickets.uchicago.edu/Online/seatSelect.asp?createBO::WSmap=1&amp;BOparam::WSmap::loadBestAvailable::performance_ids=FA3E5668-94BF-48A3-BBCD-D9EDF73F547D</t>
  </si>
  <si>
    <t>Stella Dallas</t>
  </si>
  <si>
    <t>King Vidor</t>
  </si>
  <si>
    <t>Barbara Stanwyck earned her first Academy Award nomination for Best Actress with this breathlessly melodramatic weepie about a brassy but affectionate mother who goes to heartbreaking extremes to build a better life for her beloved daughter. King Vidor's _Stella Dallas_ is perhaps Stanwyck’s best classical acting showcase: a sizzle reel for her keen ability to bring a distinct naturalism to the heightened reality of Hollywood cinema at the time.</t>
  </si>
  <si>
    <t>Print courtesy of the Academy Film Archive.</t>
  </si>
  <si>
    <t>https://tickets.uchicago.edu/Online/seatSelect.asp?createBO::WSmap=1&amp;BOparam::WSmap::loadBestAvailable::performance_ids=F2B1C761-2A9D-4490-A783-065D0CDE91BA</t>
  </si>
  <si>
    <t>The Grand Illusion</t>
  </si>
  <si>
    <t>It's no wonder Nazi regimes banned _The Grand Illusion_. Joseph Goebbels called it "Cinematic Public Enemy Number 1," while its themes center on World War I-era class differences and the demise of Western civilization. In the film, a motley group of prisoners must work together to escape the confines of a German prison camp. The beauty of eastern France and great actors like Erich von Stroheim playing the camp commander serve to enrich the tale.</t>
  </si>
  <si>
    <t>114m</t>
  </si>
  <si>
    <t>https://tickets.uchicago.edu/Online/seatSelect.asp?createBO::WSmap=1&amp;BOparam::WSmap::loadBestAvailable::performance_ids=CF24DE33-5E82-410D-86C1-BB054DD0CDE3</t>
  </si>
  <si>
    <t>The Atomic Cafe</t>
  </si>
  <si>
    <r>
      <rPr>
        <rFont val="Arial"/>
        <strike/>
        <sz val="10.0"/>
      </rPr>
      <t>Max</t>
    </r>
    <r>
      <rPr>
        <rFont val="Arial"/>
        <sz val="10.0"/>
      </rPr>
      <t xml:space="preserve"> Cameron (was a near word-for-word copy from Wikipedia)</t>
    </r>
  </si>
  <si>
    <t>Jayne Loader, Kevin Rafferty, and Pierce Rafferty</t>
  </si>
  <si>
    <t>A sardonic reflection on the threat of nuclear destruction, this 1982 film splices together dozens of mid-century informational shorts and army training videos for a wary American public living in the Reagan Era. Despite pulling from such disparate sources, directors Jayne Loader and the Rafferty brothers successfully reconstruct an overarching narrative of the anxiety, dark humor, and empty reassurances that proliferated during the Cold War.</t>
  </si>
  <si>
    <t>https://tickets.uchicago.edu/Online/seatSelect.asp?createBO::WSmap=1&amp;BOparam::WSmap::loadBestAvailable::performance_ids=3BED7AF7-48B8-405B-A735-342C747E19E0</t>
  </si>
  <si>
    <t>Scent of a Woman</t>
  </si>
  <si>
    <t>Martin Brest</t>
  </si>
  <si>
    <t>An Oscar-winning remake of the 1974 Italian original, the 1992 _Scent of a Woman_ stars Al Pacino as a blind, impossible-to-get-along-with former US army Lt. Col., and Chris O’Donnell as a struggling student who agrees to “babysit” Pacino’s character for purported “easy money.” Instead, over the course of a wild weekend in New York City, the rambunctious veteran teaches the mild-mannered student a thing or two about women, tango, and adulthood.</t>
  </si>
  <si>
    <t>157m</t>
  </si>
  <si>
    <t>https://tickets.uchicago.edu/Online/seatSelect.asp?createBO::WSmap=1&amp;BOparam::WSmap::loadBestAvailable::performance_ids=A0BFC63D-553B-49A5-B0C4-E29BF053162F</t>
  </si>
  <si>
    <t>Neptune Frost</t>
  </si>
  <si>
    <t>Saul Williams and Anisia Uzeyman</t>
  </si>
  <si>
    <t xml:space="preserve">A unique combination of science fiction, romance, and musical, _Neptune Frost_ is the Afrofuturist tale of a hacker collective in Burundi. Led by escaped miners Neptune and Matalusa, the group schemes to rise up against the authoritarian regime that ceaselessly exploits the region and its inhabitants. Released to critical acclaim, _Neptune Frost_ is a colorful, gripping story that is equal parts acerbic social critique and joyful ingenuity.
</t>
  </si>
  <si>
    <t>110m</t>
  </si>
  <si>
    <t>https://tickets.uchicago.edu/Online/seatSelect.asp?createBO::WSmap=1&amp;BOparam::WSmap::loadBestAvailable::performance_ids=5BD7A236-E425-424B-A20F-C52B2C787F42</t>
  </si>
  <si>
    <t>Death Takes a Holiday</t>
  </si>
  <si>
    <t>Mitchell Leisen</t>
  </si>
  <si>
    <t xml:space="preserve">In some ways, _Death Takes a Holiday_ presents a standard romantic dilemma for its protagonist: a choice between love and death. The only catch? Here, the protagonist _is_ Death. Frederic March stars as the fated reaper, taking human form in an attempt to learn why it is that people fear him. During this three-day stint, he falls for the enchanting young Grazia (Evelyn Venable), and must choose whether to pursue his love or leave Grazia among the living. </t>
  </si>
  <si>
    <t>79m</t>
  </si>
  <si>
    <t>https://tickets.uchicago.edu/Online/seatSelect.asp?createBO::WSmap=1&amp;BOparam::WSmap::loadBestAvailable::performance_ids=268F6EAE-928B-47B4-973F-CA36C945EC8B</t>
  </si>
  <si>
    <t>The Strange Love of Martha Ivers</t>
  </si>
  <si>
    <t>Lewis Milestone</t>
  </si>
  <si>
    <t>When an unhappily married couple—played by Barbara Stanwyck and Kirk Douglas (in his first film!)—reunites with their childhood friend (Van Heflin) with whom they share a terrible secret, drama ensues, in _The Strange Love of Martha Ivers_. One of a string of darker antiheroine roles Stanwyck took on after the success of _Double Indemnity_, the film shows her comfort with morally ambiguous characters, which was unique among megastars at the time.</t>
  </si>
  <si>
    <t>116m</t>
  </si>
  <si>
    <t>Preserved by the Library of Congress.</t>
  </si>
  <si>
    <t>https://tickets.uchicago.edu/Online/seatSelect.asp?createBO::WSmap=1&amp;BOparam::WSmap::loadBestAvailable::performance_ids=F2C00006-76F4-47EA-AC34-62FC180ABC49</t>
  </si>
  <si>
    <t>Sa-I-Gu // Bontoc Eulogy</t>
  </si>
  <si>
    <t>Dai Sil Kim-Gibson and Christine Choy // Marlon Fuentes</t>
  </si>
  <si>
    <t>1993 // 1995</t>
  </si>
  <si>
    <t>Tonight, the personal and the political collide in a revolt against the dominant narrative; countermemories from victims of trauma are presented which refuse victimization. _Sa-I-Gu_ portrays the Korean-American women who fought against the brutality of the police after the LA Uprising; _Bontoc Eulogy_ mixes fact, fiction, and performance as the filmmaker interrogates the archival record of his grandfather's exploitation as a human exhibit.</t>
  </si>
  <si>
    <t>41m // 56m</t>
  </si>
  <si>
    <t>Free screening! _Sa-I-Gu_ courtesy of CAAM. Sponsored by CSRPC.</t>
  </si>
  <si>
    <t>https://tickets.uchicago.edu/Online/seatSelect.asp?createBO::WSmap=1&amp;BOparam::WSmap::loadBestAvailable::performance_ids=70F58CB3-40E3-4ECD-8FED-B7C5FC7A42E2</t>
  </si>
  <si>
    <t>La Bête Humaine</t>
  </si>
  <si>
    <t xml:space="preserve">Tormented by alcoholism and uncontrollable rages, engineer Lantier (the eponymous "human beast") takes refuge in his skill and love for his train, which runs daily between Le Havre and Paris. When his assistant stationmaster commits murder, the man's wife turns to Lantier for comfort and even begs Lantier to kill her husband. Jean Gabin and Simone Simon star in a story based on Emile Zola's classic novel, a darkly tinged ancestor of film noir. </t>
  </si>
  <si>
    <t>100m</t>
  </si>
  <si>
    <t>https://tickets.uchicago.edu/Online/seatSelect.asp?createBO::WSmap=1&amp;BOparam::WSmap::loadBestAvailable::performance_ids=0956B8DF-0112-423D-A2CC-E248BC426519</t>
  </si>
  <si>
    <t>Boardinghouse</t>
  </si>
  <si>
    <t>John Wintergate</t>
  </si>
  <si>
    <t>There’s normal 80s horror shlock, and then there’s _Boardinghouse_. Even its die-hard fans, like Cameron Worden of the Chicago Film Society, call it a “particularly crude labor of love.” Recognized as the first horror film shot on video but shown on film, Johnima and Kallassu Wintergate’s slasher film supplements the usual sex and gore with a healthy dose of telekinesis, a dash of new age sprituality, and a whole lot of the Wintergates’ band Lightstorm.</t>
  </si>
  <si>
    <t>88m</t>
  </si>
  <si>
    <t>_Boardinghouse_ was originally slated to play on 2/2, but was rescheduled to 2/8.</t>
  </si>
  <si>
    <t>https://tickets.uchicago.edu/Online/seatSelect.asp?createBO::WSmap=1&amp;BOparam::WSmap::loadBestAvailable::performance_ids=43411E31-B863-4527-AFDB-E30AE0D3371A</t>
  </si>
  <si>
    <t>Godzilla</t>
  </si>
  <si>
    <t>Ishirō Honda</t>
  </si>
  <si>
    <t>As fishing ships burst into flames across the Pacific, the Japanese government is horrified to find the culprit to be a prehistoric leviathan, awakened by hydrogen bomb tests in the Bikini Atoll. Both a timeless portrayal of national paranoia and a reimagination of the tragedies of Hiroshima and Nagasaki, _Godzilla_ stands the test of time as a condemnation of mankind’s ever-mounting destructive nature and the immortal debut of the King of the Monsters.</t>
  </si>
  <si>
    <t>https://tickets.uchicago.edu/Online/seatSelect.asp?createBO::WSmap=1&amp;BOparam::WSmap::loadBestAvailable::performance_ids=6B6A3A0E-5594-4F6C-9A09-AABE520D7E9B</t>
  </si>
  <si>
    <t>Dancer in the Dark</t>
  </si>
  <si>
    <t>Lars von Trier</t>
  </si>
  <si>
    <t>Selma (Björk), a young Czechoslovakian mother, immigrates with her son to a factory town in rural Washington state during the 1960s in this Dogme 95-style musical. Winner of the Palme d’Or and best actress prizes at Cannes Film Festival in 2000, _Dancer in the Dark_ features original music written and performed by Icelandic popstar Björk and observational yet distinctive digital camerawork from acclaimed _Paris, Texas_ cinematographer Robby Müller.</t>
  </si>
  <si>
    <t>140m</t>
  </si>
  <si>
    <t>https://tickets.uchicago.edu/Online/seatSelect.asp?createBO::WSmap=1&amp;BOparam::WSmap::loadBestAvailable::performance_ids=B0896081-04EB-472F-888D-34337DCE6776</t>
  </si>
  <si>
    <t>The Savages</t>
  </si>
  <si>
    <t>Tamara Jenkins</t>
  </si>
  <si>
    <t xml:space="preserve">While critically acclaimed, _The Savages_ is still one of this series’ most criminally-underwatched films. In it, playwright Wendy Savage (Laura Linney) and her brother Jon (Philip Seymour Hoffman) care for their estranged, senile father, all the while reckoning with the dysfunctional nature of their familial and personal lives. It is a harrowing depiction of a dreaded but largely universal experience—that of watching a parent age and ultimately die. </t>
  </si>
  <si>
    <t>113m</t>
  </si>
  <si>
    <t>https://tickets.uchicago.edu/Online/seatSelect.asp?createBO::WSmap=1&amp;BOparam::WSmap::loadBestAvailable::performance_ids=DB20ABFB-5A3A-4105-B95F-E72D24E71BAD</t>
  </si>
  <si>
    <t>Black Panther: Wakanda Forever</t>
  </si>
  <si>
    <t>Ryan Coogler</t>
  </si>
  <si>
    <t>The sequel to the 2018 Marvel blockbuster, _Black Panther: Wakanda Forever_ sees a return to the Afrofuturist home of King T'Challa—the Black Panther—and his tribe. In the wake of T'Challa's death, his sister Shuri is given an ultimatum: Wakanda either relinquishes its vibranium detection technology, or puts itself in at risk of attack by aquatic superhumans. The nation must band together to defend itself, all while mourning their deceased king.</t>
  </si>
  <si>
    <t>161m</t>
  </si>
  <si>
    <t>https://tickets.uchicago.edu/Online/seatSelect.asp?createBO::WSmap=1&amp;BOparam::WSmap::loadBestAvailable::performance_ids=F1EBD957-B9B9-4BF6-A91E-C8574812C332</t>
  </si>
  <si>
    <t>Dead Man</t>
  </si>
  <si>
    <t>Jim Jarmusch</t>
  </si>
  <si>
    <t xml:space="preserve">On the run after killing a man, accountant William Blake (Johnny Depp) encounters a Native American man called "Nobody" (Gary Farmer), who thinks him the reincarnation of the English poet of the same name. _Dead Man_ is Jim Jarmusch's masterful foray into the Western genre, presented at its most existential. The film features a largely improvised guitar score by Neil Young and gorgeous monochrome cinematography by the unparalleled Robby Müller. </t>
  </si>
  <si>
    <t>121m</t>
  </si>
  <si>
    <t>https://tickets.uchicago.edu/Online/seatSelect.asp?createBO::WSmap=1&amp;BOparam::WSmap::loadBestAvailable::performance_ids=5A27BE7F-A331-40B9-82A6-3B126026BE38</t>
  </si>
  <si>
    <t>Sorry, Wrong Number</t>
  </si>
  <si>
    <t>Anatole Litvak</t>
  </si>
  <si>
    <t>One of the bigger injustices of Oscars history is that Barbara Stanwyck never won a competitive Academy Award, with _Sorry, Wrong Number_ netting her fourth and final Best Actress nomination. Playing a bedridden woman who is pulled into conspiracy after she overhears a murder plot over the telephone, Stanwyck (acting opposite fellow legend Burt Lancaster) mustered up every inch of Hollywood hysteria she could in this film noir curiosity.</t>
  </si>
  <si>
    <t>https://tickets.uchicago.edu/Online/seatSelect.asp?createBO::WSmap=1&amp;BOparam::WSmap::loadBestAvailable::performance_ids=007683BF-B58F-4159-8BB0-9F798594A1CA</t>
  </si>
  <si>
    <t>Free Chol Soo Lee // Forbidden City, U.S.A. // I Remember Dancing</t>
  </si>
  <si>
    <t>Julie Ha and Eugene Yi // Arthur Dong // Nguiyen Tan Hoang</t>
  </si>
  <si>
    <t>2022 // 1989 // 2019</t>
  </si>
  <si>
    <t xml:space="preserve">This screening begins with _Free Chol Soo Lee_, a film about the false imprisonment of Chol Soo Lee, which ignited a pan-Asian movement to free him. Rebelling against the model minority myth, _Forbidden City, U.S.A._ shows generations of Asian Americans clubbing instead of studying, and features delicious archival discoveries like performances by the "Chinese Frank Sinatra." _I Remember Dancing_ adds to the sense of liberation, with images of gaysians erotically recounting their unrepressed sex, emphasizing the value in opposing stereotypes without privileging just masculinity or heterosexuality. </t>
  </si>
  <si>
    <t>83m // 56m // 5m</t>
  </si>
  <si>
    <t>DCP // DCP // Digital</t>
  </si>
  <si>
    <t>FREE CHOL SOO LEE has been added to this screening due to a previous cancellation.</t>
  </si>
  <si>
    <t>https://tickets.uchicago.edu/Online/seatSelect.asp?createBO::WSmap=1&amp;BOparam::WSmap::loadBestAvailable::performance_ids=83F70A8F-F487-43E5-9DDA-FDF664FF487B</t>
  </si>
  <si>
    <t>The River</t>
  </si>
  <si>
    <t>In Renoir's first color film, five English sisters grow up beside the Ganges in the British colony of India. The eldest sister, Harriet, absorbs Hindu and Christian beliefs as she comes of age, and falls in love with a handsome English soldier. When her love is unrequited and an even worse tragedy strikes, she turns to the river to end her terrible despair. _The River_ helped launch the career of Satyajit Ray, who was the assistant director of the film.</t>
  </si>
  <si>
    <t>https://tickets.uchicago.edu/Online/seatSelect.asp?createBO::WSmap=1&amp;BOparam::WSmap::loadBestAvailable::performance_ids=069F7C90-012D-4193-BF8C-41C5C0F0AEDD</t>
  </si>
  <si>
    <t>Fail Safe</t>
  </si>
  <si>
    <t>Sidney Lumet</t>
  </si>
  <si>
    <t>When a critical system malfunction directs a group of nuclear-armed U.S. bombers to strike Moscow, the President scrambles to deflect them and prevent mutually assured destruction (sound familiar?). But whereas its twin film _Dr. Strangelove_ played the nuclear threat as a dark political satire, _Fail Safe_ gravely reminds us that even technical mistakes and political miscommunication cannot be treated lightly when Armageddon is but a button press away.</t>
  </si>
  <si>
    <t>112m</t>
  </si>
  <si>
    <t>https://tickets.uchicago.edu/Online/seatSelect.asp?createBO::WSmap=1&amp;BOparam::WSmap::loadBestAvailable::performance_ids=B58BBFF8-9AEE-4B40-9E5B-80A925004D16</t>
  </si>
  <si>
    <t>28 Days Later</t>
  </si>
  <si>
    <t>Danny Boyle</t>
  </si>
  <si>
    <t>When bike messenger Jim (Cillian Murphy) awakens from a coma, he finds that London has been ravaged by a mysterious “rage” virus. Following the massive box office success of Leonardo DiCaprio vehicle _The Beach_, Danny Boyle directed this smaller-budget horror film set in a post-apocalyptic England. _28 Days Later…_ kickstarted the 2000s zombie revival with its gritty video cinematography and a crackling script from future A24 auteur Alex Garland.</t>
  </si>
  <si>
    <t>https://tickets.uchicago.edu/Online/seatSelect.asp?createBO::WSmap=1&amp;BOparam::WSmap::loadBestAvailable::performance_ids=B45912D0-E2FF-4F05-8B8C-BC6F9FBECA3E</t>
  </si>
  <si>
    <t>The Master</t>
  </si>
  <si>
    <t>lindsey (i had to rewrite this pretty thoroughly; can someone make sure it still reads well?) -- looks good (Eli)</t>
  </si>
  <si>
    <t>_The Master_ follows traumatized Navy veteran Freddie Quell (Joaquin Phoenix) after he returns from serving in WWII. One fateful night, he stows away on a passing yacht being used by Lancaster Dodd (Philip Seymour Hoffman), the charismatic leader of “The Cause”. Dodd is immediately enamored with Quell, setting off a tempestuous relationship between the two. Phoenix and Hoffman's searing performances in this film are career-defining and unforgettable.</t>
  </si>
  <si>
    <t>137m</t>
  </si>
  <si>
    <t>https://tickets.uchicago.edu/Online/seatSelect.asp?createBO::WSmap=1&amp;BOparam::WSmap::loadBestAvailable::performance_ids=3A873547-47ED-4950-AD6F-EDBD809C9559</t>
  </si>
  <si>
    <t>The Banshees of Inisherin</t>
  </si>
  <si>
    <t>Martin McDonagh</t>
  </si>
  <si>
    <t>The relationship between lifelong companions Pádraic (Colin Farrell) and Colm (Brendan Gleeson) is suddenly thrown into turmoil when Colm abruptly ends the friendship. Refusing to give up easily, Pádraic determinedly sets out to repair the situation with help from his sister Siobhán and the island delinquent, Dominic. An ultimately gruesome tragicomedy, _The Banshees of Inisherin_ is what Rotten Tomatoes dubs "a finely crafted feel-bad treat".</t>
  </si>
  <si>
    <t>A Night Owls event with Professors Agnes Callard and Arnold Brooks. Students with a UCID get in for free!</t>
  </si>
  <si>
    <t>https://tickets.uchicago.edu/Online/seatSelect.asp?createBO::WSmap=1&amp;BOparam::WSmap::loadBestAvailable::performance_ids=61F8D5FC-CCFA-4A82-8365-DF974B3D9D2B</t>
  </si>
  <si>
    <t>The Ballad of Narayama</t>
  </si>
  <si>
    <t>Keisuke Kinoshita</t>
  </si>
  <si>
    <t>_The Ballad of Narayama_ uses the art of kabuki theatre to explore the mythic practice of _obasute_—the abandonment of the elderly in a desolate place, where they are subsequently left to die. Kinuyo Tanaka plays Orin, a widow approaching 70, who accepts her fate graciously, unlike most of the village elderly. It is instead her son, Tatushei, who is reluctant to carry his aging mother up Narayama mountain.</t>
  </si>
  <si>
    <t>https://tickets.uchicago.edu/Online/seatSelect.asp?createBO::WSmap=1&amp;BOparam::WSmap::loadBestAvailable::performance_ids=AA3DA64D-37D4-49C7-81EA-1ABBC94A9D88</t>
  </si>
  <si>
    <t>All I Desire</t>
  </si>
  <si>
    <t>Douglas Sirk</t>
  </si>
  <si>
    <t>The first of two collaborations between Barbara Stanwyck and the master of the domestic melodrama, Douglas Sirk himself, _All I Desire_ is a crackerjack portrait of the simultaneous contentment and claustrophobia of American suburbia. Playing a mother who returns to the family she abandoned a decade earlier, Stanwyck brings her trademark world-weary maturity to the already-complex Sirkian woman in a perfect movie marriage of auteur and star.</t>
  </si>
  <si>
    <t>80m</t>
  </si>
  <si>
    <t>https://tickets.uchicago.edu/Online/seatSelect.asp?createBO::WSmap=1&amp;BOparam::WSmap::loadBestAvailable::performance_ids=52A484AA-8576-4B91-9671-D679CFF2DCE9</t>
  </si>
  <si>
    <t>Pieces of a Dream // Cruisin’ J-Town // Wataridori: Birds of Passage</t>
  </si>
  <si>
    <t>Eddie Wong // Duane Kubo // Robert A. Nakamura</t>
  </si>
  <si>
    <t>1974 // 1975 // 1976</t>
  </si>
  <si>
    <t>In 1968, the Third World Liberation Front demanded the decolonizing of academia, leading a group of Asian American artists to form the media collective and nonprofit Visual Communications. VC worked in a mode of anticapitalist community cinema, sharing collectivized authorship with their subjects. Tonight's films exemplify VC's unassuming yet passionate style, from the struggles of early immigrants to the polycultural fusion embraced by newer generations.</t>
  </si>
  <si>
    <t>30m // 24m // 37m</t>
  </si>
  <si>
    <t>https://tickets.uchicago.edu/Online/seatSelect.asp?createBO::WSmap=1&amp;BOparam::WSmap::loadBestAvailable::performance_ids=A65C8FA0-48EF-4BA2-825C-D82DE4062BCB</t>
  </si>
  <si>
    <t>Elena and Her Men</t>
  </si>
  <si>
    <t>hannah y</t>
  </si>
  <si>
    <t xml:space="preserve">Impoverished Polish princess Elena (Ingrid Bergman) has numerous men pining after her: among others, the famous General Rollan (Jean Marais), although she loves another man, the Count of Chevincourt (Mel Ferrer), who's also the General's aide. Her love life will alter the future of France in this romantic film that led Truffaut to say "sex is the only focus of attention." Was he talking about the uniquely sensuous beauty of Ingrid Bergman? Perhaps. </t>
  </si>
  <si>
    <t>95m</t>
  </si>
  <si>
    <t>https://tickets.uchicago.edu/Online/seatSelect.asp?createBO::WSmap=1&amp;BOparam::WSmap::loadBestAvailable::performance_ids=0CC2DFCB-6B81-4072-B96E-48D61C4F1A94</t>
  </si>
  <si>
    <t>La Jetée // When the Wind Blows</t>
  </si>
  <si>
    <t>Chris Marker // Jimmy Murakami</t>
  </si>
  <si>
    <t>1962 // 1986</t>
  </si>
  <si>
    <t xml:space="preserve">Based on Raymond Briggs' Cold War-era graphic novel, _When the Wind Blows_ is a hand-drawn tale about an elderly couple whose life in the English countryside is disrupted by impending nuclear attacks. With their Blitz-era survival strategies, faith in government, and love for each other, the pair are convinced they can prepare for the worst—until an ICBM mercilessly tears their worldview down. Preceded by Chris Marker's masterful sci-fi short, _La Jetée_. </t>
  </si>
  <si>
    <t xml:space="preserve">28m // 84m </t>
  </si>
  <si>
    <t>Digital // DCP</t>
  </si>
  <si>
    <t>https://tickets.uchicago.edu/Online/seatSelect.asp?createBO::WSmap=1&amp;BOparam::WSmap::loadBestAvailable::performance_ids=03ED27E8-0E3A-4AD6-B0AA-672B6A8CC0FF</t>
  </si>
  <si>
    <t>Jackass: The Movie</t>
  </si>
  <si>
    <t>Jeff Tremaine</t>
  </si>
  <si>
    <t>Snorting wasabi, joyriding in golf carts, and playing with live alligators are just some of the hellish delights on display in this prank show on a Hollywood budget. After three glorious seasons on MTV, Johnny Knoxville, Steve-O, Wee Man, and the gang roared into theaters and started a surprisingly durable comedy franchise. _Village Voice_ critic Ed Halter called _Jackass: The Movie_ “ruthlessly efficient: no plot, no characters, no sets, and no downtime.”</t>
  </si>
  <si>
    <t>https://tickets.uchicago.edu/Online/seatSelect.asp?createBO::WSmap=1&amp;BOparam::WSmap::loadBestAvailable::performance_ids=16F19027-69D6-40B1-A4A6-3819C0296D1B</t>
  </si>
  <si>
    <t>25th Hour</t>
  </si>
  <si>
    <t>The first studio film to incorporate the 9/11 attacks into its narrative, Spike Lee’s _25th Hour_ matches the funereal, somber tone in NYC at that time. The film follows former drug dealer Monty Brogan (Edward Norton) as he reevaluates his life in the 24 remaining hours before his 7-year prison sentence, spending time with his closest friends (Philip Seymour Hoffman, Barry Pepper) and preparing his girlfriend (Rosario Dawson) for his lengthy absence.</t>
  </si>
  <si>
    <t>https://tickets.uchicago.edu/Online/seatSelect.asp?createBO::WSmap=1&amp;BOparam::WSmap::loadBestAvailable::performance_ids=67A9158B-14F1-4571-ABC2-AD7F2844DCA9</t>
  </si>
  <si>
    <t>Bardo, False Chronicle of a Handful of Truths</t>
  </si>
  <si>
    <t>Alejandro González Iñárritu</t>
  </si>
  <si>
    <t>You’ve either heard awful or amazing things about Iñárritu’s deeply personal and maybe autobiographical film about a renowned journalist-filmmaker who returns to his native Mexico and goes soul-searching amidst heavily symbolic, memory-fused hallucinations and dreams. Critiques of self-indulgence aside, _Bardo_ is a show of Iñárritu's visual mastery, featuring his trademark sweeping shots and long takes that ought to be watched on the big screen.</t>
  </si>
  <si>
    <t>159m</t>
  </si>
  <si>
    <t>https://tickets.uchicago.edu/Online/seatSelect.asp?createBO::WSmap=1&amp;BOparam::WSmap::loadBestAvailable::performance_ids=B89731EF-A598-42AA-8124-16A4B8DB39CF</t>
  </si>
  <si>
    <t>The Cremator</t>
  </si>
  <si>
    <t>Cameron &lt;3</t>
  </si>
  <si>
    <t xml:space="preserve">y </t>
  </si>
  <si>
    <t>Juraj Herz</t>
  </si>
  <si>
    <t>Juraj Herz's deeply unsettling second film follows Karel Kopfrkingl (Rudolf Hrušínský), a crematorium worker in Prague who descends into madness while Europe is launched into World War II. Before the war, Karel takes pride in his work, citing Tibetan Buddhist ideas to justify his 'liberation' of the dead. Brilliantly creepy camerawork accentuates Karel's evil mania when the Nazis recruit him to 'liberate' more souls—even those the very closest to him.</t>
  </si>
  <si>
    <t>https://tickets.uchicago.edu/Online/seatSelect.asp?createBO::WSmap=1&amp;BOparam::WSmap::loadBestAvailable::performance_ids=AE34A26E-6DB0-4C7B-B360-FA9F9B0477C0</t>
  </si>
  <si>
    <t>Forty Guns</t>
  </si>
  <si>
    <t>Samuel Fuller</t>
  </si>
  <si>
    <t>In the last of her many forays into the Western genre, Barbara Stanwyck plays authoritarian rancher Jessica Drummond in Samuel Fuller’s boldly feminist _Forty Guns_. Featuring gunfights and snarky dialogue galore, the film was shot in breathtaking CinemaScope and utilizes the widescreen frame to its fullest. _Forty Guns_ (and Stanwyck’s fiery turn in it) traffics in the same jagged psychological complexity that would define much of American cinema to come.</t>
  </si>
  <si>
    <t>https://tickets.uchicago.edu/Online/seatSelect.asp?createBO::WSmap=1&amp;BOparam::WSmap::loadBestAvailable::performance_ids=32A70215-3469-41B8-9FD0-DC377DCBF880</t>
  </si>
  <si>
    <t>The Distance from Here // Terminal USA</t>
  </si>
  <si>
    <t>Bani Abidi // Jon Moritsugu</t>
  </si>
  <si>
    <t>2010 // 1994</t>
  </si>
  <si>
    <t>From embassy waiting rooms to public-access TV, our series concludes with two interventions to the main program, to remind us of all the representations still lacking, and to avoid the construction of grand narratives in the act of programming itself. Abidi’s video is a window into Islamabad visa waiting rooms, while Moritsugu’s anarchic punk vision of a dysfunctional Japanese-American family sitcom is both merry mockery and vital, delightful outsider art.</t>
  </si>
  <si>
    <t>12m // 54m</t>
  </si>
  <si>
    <t>DCP // 16mm</t>
  </si>
  <si>
    <t>https://tickets.uchicago.edu/Online/seatSelect.asp?createBO::WSmap=1&amp;BOparam::WSmap::loadBestAvailable::performance_ids=6A10362C-CA62-46BC-96FF-668BD7F586AF</t>
  </si>
  <si>
    <t>Swamp Water</t>
  </si>
  <si>
    <t xml:space="preserve">This film was Renoir's American debut, filmed while he was learning the constraints of Hollywood. While looking for his dog deep within Georgia's Okeefenokee Swamp, Ben discovers the fugitive Keefer hiding out. Keefer convinces Ben that he's innocent of the murder he was convicted for, and they join to catch the real killers. A lovely daughter, a doubting sheriff, and a pair of mean rural goons are among the colorful characters that enliven _Swamp Water_. </t>
  </si>
  <si>
    <t>https://tickets.uchicago.edu/Online/seatSelect.asp?createBO::WSmap=1&amp;BOparam::WSmap::loadBestAvailable::performance_ids=48361576-2423-42AA-A39F-B69AA40962C0</t>
  </si>
  <si>
    <t>The China Syndrome</t>
  </si>
  <si>
    <t>James Bridges</t>
  </si>
  <si>
    <t>A reporter (Jane Fonda) and her cameraman (Michael Douglas) accidentally film an incident at a plant in California and try to get the story on air, while plant supervisor (Jack Lemmon) conducts his own investigation of the plant. Released 12 days before the Three Mile Island nuclear accident, _The China Syndrome_ is a chilling thriller based on actual incidents with intense performances that raises the question: how close are we at any time from disaster?</t>
  </si>
  <si>
    <t>122m</t>
  </si>
  <si>
    <t>https://tickets.uchicago.edu/Online/seatSelect.asp?createBO::WSmap=1&amp;BOparam::WSmap::loadBestAvailable::performance_ids=E086581F-1785-45F5-A9CD-6FD3F02AC0A5</t>
  </si>
  <si>
    <t>Trash Humpers</t>
  </si>
  <si>
    <t>Harmony Korine</t>
  </si>
  <si>
    <t>Winner of the DOX Award at the 2009 Copenhagen International Documentary Festival, _Trash Humpers_ follows a group of depraved elderly misfits on their nocturnal ramblings. Arthouse provocateur Harmony Korine’s stark imagery on worn home video tape gives the story a bizarre, scary sense of humor. Critic Amy Taubin called the movie “a throwback to the nursery, where the id reigns without social inhibition, and pleasure is focused on the present moment.”</t>
  </si>
  <si>
    <t>78m</t>
  </si>
  <si>
    <t>https://tickets.uchicago.edu/Online/seatSelect.asp?createBO::WSmap=1&amp;BOparam::WSmap::loadBestAvailable::performance_ids=EB299C26-B194-4D96-985D-31D326153304</t>
  </si>
  <si>
    <t>A Most Wanted Man</t>
  </si>
  <si>
    <t>Anton Corbijn</t>
  </si>
  <si>
    <t>The last film Philip Seymour Hoffman completed before his death, _A Most Wanted Man_ is an espionage thriller about a tortured Chechen migrant (Grigoriy Dobrygin) who settles in Hamburg and becomes a person of interest for a German agent’s (Philip Seymour Hoffman) rogue counterterrorism work. Based on John le Carre’s novel of the same name, this is a tense, cerebral tale of intrigue, rivalry, and politics—right through to its final hair-raising scene.</t>
  </si>
  <si>
    <t>https://tickets.uchicago.edu/Online/seatSelect.asp?createBO::WSmap=1&amp;BOparam::WSmap::loadBestAvailable::performance_ids=B5E2E339-FB39-4D40-B886-1D396FA9C50D</t>
  </si>
  <si>
    <t>Who Killed Captain Alex?</t>
  </si>
  <si>
    <t>Addison</t>
  </si>
  <si>
    <t>Nabwana Isaac Godfrey Geoffrey</t>
  </si>
  <si>
    <t>What makes _Who Killed Captain Alex?_ one of "DA BEST OF DA BEST MOVIES?!?!" Is it Ugandan Bruce Lee? A helicopter dogfight between the Tiger Mafia and the “Ugandan Ghetto Air Force?” Video Joker Emmie? A Wakaliwood production made on a shoestring budget of around $200, _Who Killed Captain Alex?_ gives any Hollywood blockbuster an inferiority complex. We promise you, this is the most entertaining film on the calendar, so come check it out!</t>
  </si>
  <si>
    <t>64m</t>
  </si>
  <si>
    <t>https://tickets.uchicago.edu/Online/seatSelect.asp?createBO::WSmap=1&amp;BOparam::WSmap::loadBestAvailable::performance_ids=3BE9DE50-D84D-4BEC-96EF-D3391FB51D41</t>
  </si>
  <si>
    <t>Destiny</t>
  </si>
  <si>
    <t>Fritz Lang</t>
  </si>
  <si>
    <t xml:space="preserve">_Destiny_ tells the story of two young lovers, one of whom is abducted by Death. The young woman of the pair approaches Death in a bargain for her fiancé's life, and he in turn shows her three tragic romances similar to her own: one set in the Middle East, one in Venice, and one in the Chinese Empire. Death promises to reunite the main couple, so long as the woman can save a life from one of these three stories, proving that love is stronger than death. </t>
  </si>
  <si>
    <t>https://tickets.uchicago.edu/Online/seatSelect.asp?createBO::WSmap=1&amp;BOparam::WSmap::loadBestAvailable::performance_ids=3DE49DCB-7BC8-460A-ABC2-E37B0E868A54</t>
  </si>
  <si>
    <t>series title</t>
  </si>
  <si>
    <t>words</t>
  </si>
  <si>
    <t>programmer</t>
  </si>
  <si>
    <t>essay</t>
  </si>
  <si>
    <t>notes</t>
  </si>
  <si>
    <t>Example 1: Cameron's Epic Series</t>
  </si>
  <si>
    <t>Lindsey</t>
  </si>
  <si>
    <t>This is an insanely short series essay because I'm doing it as an example. I'm going to emphasize how _epic_ this series is by italicizing 'epic' in the previous clause. But wait -- I didn't actually italicize it here in this cell, I put underscores on either side! That's a neat trick to show the word or phrase enclosed by the underscores is italicized without messing with the font. It makes the web and design chair's lives much easier to see those markings and change the enclosed word or phrase to italics instead of memorizing the location of every italicized word or phrase whenever they do ctrl+shift+v.</t>
  </si>
  <si>
    <t>Co-sponsored by Lindsey Qian.</t>
  </si>
  <si>
    <t>Baby Face: The Films of Barbara Stanwyck</t>
  </si>
  <si>
    <t>Deany Cheng</t>
  </si>
  <si>
    <t>Few actors then or now have been able to put together a career as eclectic as Barbara Stanwyck’s. Growing up orphaned and starting out as a Ziegfeld girl and on Broadway before heading out west, she would become one of the great institutions of the then-nascent motion picture business, and was at one point the highest-paid star in all of Hollywood. While perhaps best-known today for her lead turns in _Double Indemnity_ and _The Lady Eve_, Stanwyck was one of the most prolific and versatile stars of her time, successfully adapting her distinct, hard-boiled persona across the pre-Code, Code, and post-Code eras of Hollywood cinema. Her career is then in its way a palimpsest through which we can trace the early days of an American film industry that was still coming into its own: A dictionary for cinema before cinema had defined itself.
This selection of seven lesser-seen films (many in 35mm) from her oeuvre is an attempt to capture that breadth, featuring movies from all different directors (including luminaries like Frank Capra, Douglas Sirk, and Samuel Fuller) across three decades. Covering risqué pre-Code turns (_Ladies of Leisure, Baby Face_), top-flight dramas (_Stella Dallas, The Strange Love of Martha Ivers, All I Desire_), and genre fare from the bitter to the sweet (_Sorry, Wrong Number, Forty Guns_), this series is a celebration of one of cinema’s most important and enduring figures.</t>
  </si>
  <si>
    <t>Asian American Media</t>
  </si>
  <si>
    <t>Carson Wang and Tien-Tien Jong</t>
  </si>
  <si>
    <t xml:space="preserve">The films and videos in this series forged the first cohesive movement of Asian American media, yet their obscurity belies their historical significance, the movement's radical leftist ethos, and its calls for social justice and solidarity between all colonized peoples. Asian Americans were active in the Black Panther Party, formed part of Fred Hampton’s Rainbow Coalition, and joined with Black and Brown comrades in the 1968 Third World Liberation Front (TWLF). Asian American media was born out of this radicalism, with the first film collective, Visual Communications (VC), founded in the aftermath of the TWLF. This collectivized, anti-capitalist community cinema grew into the National Asian American Telecommunications Association (NAATA), which experimented with film form to provoke social change and maximize solidarity. This series surveys decades of VC and NAATA media and calls for a revival of their radical spirit.
Most of the films follow what Loni Ding called an "anti-slick" approach, rejecting both Hollywood classicism and art film auteurist modernism for a humble, subjective style in-between fiction and non-fiction. At the same time, this series argues against nostalgically idealizing a dead movement. Several entries act as critical interventions, with sharp stylistic and ideological departures from the main body of films, exposing failures such as the exclusion of Muslim and queer voices, and a dependence on and deference to the settler-colonial state. Beyond problematizing Asian American media, the persistence of an oppositional stance within this series shows that radical Asian American media continues beyond its original institutional boundaries.
</t>
  </si>
  <si>
    <t>Co-sponsored by the Center for the Study of Race, Poltiics, and Culture (CSRPC).</t>
  </si>
  <si>
    <t>Jean Renoir: The Grand Reality</t>
  </si>
  <si>
    <t>John Litweiler</t>
  </si>
  <si>
    <t>_“Jean Renoir stands on his own: the greatest of European directors: very probably the greatest of all directors.” – Orson Welles_
Jean Renoir had all kinds of stories to tell—comedies, tragedies, thrillers, satire, tales from classic literature. These stories are overflowing with life, said Martin Scorsese, "the little surprises and harmonies and beauties of character and atmosphere and light that make up experience." Most of all, Renoir gives us unforgettable human beings from all walks of life.  Their passions, their faiths, their failings move us, for as he wrote, “You see, in this world, there is one awful thing, and that is that everyone has his reasons.”
A son of painter Pierre-Auguste Renoir, Jean began directing in 1921. His great period was the 1930s. By mid-decade, while grim fascist dictatorships in three bordering countries thundered toward world war, his films began reflecting anti-fascist, anti-racist, socialist ideals. After his two greatest movies were banned in occupied France, he escaped to America.
The freedom Renoir allowed his actors, his love of location filming, and his missed deadlines made him unpopular with Hollywood's studios. Though he became a U.S. citizen, he returned to filming, with less success, in France in the 1950s. By then Italian and Indian realism and  France's New Wave were strongly influenced by him. Movie lovers rejoice that his masterpiece _The Rules Of The Game_ (1939) is now being rereleased in theaters. In 2022, as smogs of racist, anti-democracy, anti-human rights movements threaten America, Renoir's clear-eyed realism and optimism are most welcome.</t>
  </si>
  <si>
    <t>Splicing of the Atom: Nuclear Taboo in Cinema</t>
  </si>
  <si>
    <t>Max de Saint-Exupery</t>
  </si>
  <si>
    <t>Ever since the dropping of the first atomic bombs publicly and devastatingly led to the end of World War 2, nuclear weapons have played an undeniable role in shaping our world’s geopolitics, energy industry and pop culture. The perpetual paranoia of sudden atomic annihilation has and continues to seep its way into global cinema and filmmaking, inspiring directors and audiences alike to question how the individual and society can respond to and coexist within an age of nuclear powers beyond our control.
Each film in the series depicts nuclear weapons or energy across a variety of narrative perspectives, cultures and tones. Films such as _Grave of the Fireflies_, _Hiroshima_ and _Godzilla_ retell and reimagine the historical tragedies of the Kobe Fire Bombings, Little Boy and the Lucky Dragon 5 Incident from the nation that witnessed them firsthand, whereas _Fail Safe_, _La Jetée_ and _When the Wind Blows_ play into contemporary culture fears and speculation by transforming the atomic war into fabricated realities. In spite of their bleakness, these stories remind us of the (non-Mushroom shaped) light at the end of the tunnel by providing a glimpse into a spectrum of forms of reflection and coexistence, whether it be through retroactive satire (_The Atomic Café_) or through self-acceptance and maintain faith in a seemingly cold world (_Winter Light_). Across such a tonal range, audiences are certain to find something terrifying, awe-inspiring and comforting in each film.</t>
  </si>
  <si>
    <t>Blow Up My Video: Movies Shot on Video, Shown on Film</t>
  </si>
  <si>
    <t>Zachary Vanes and Brian McKendry</t>
  </si>
  <si>
    <t>At the beginning of the new millennium, the most daring (and certainly the thriftiest) independent filmmakers opted to shoot their features and shorts on video. The movies of this era blended the rigorous aesthetics of Dogme95 with Hollywood genres, reality TV, and observational documentary. While approaching untouchable subjects, filmmakers used video to create moments of comedy, horror, and beauty that were overwhelming in their rawness and veracity. However, when they appeared in theaters they did so in a hybrid format—not-quite-film and not-quite-video.
Despite being shot on DV tape, three-quarter inch, and other standard definition formats, the movies included in this series were created with the expectation that they would be distributed and shown on celluloid film. The video to film or “film-out” transfer process was accomplished by a variety of technologies, the most common being the CRT recorder, which essentially involved a camera pointed at a television display monitor. Video projectors certainly existed, but movie theaters remained committed to celluloid exhibition (and unable or unwilling to invest in a completely new system).
 While all this sounds strange in an era when movies are regularly shot on film and transferred to digital formats in order to have widespread distribution, this series intends to provide a window into that not-so-long-ago moment when the existing infrastructure demanded the opposite. It also offers a chance to appreciate some of the most influential films of the past twenty-five years in their original transmedia context.</t>
  </si>
  <si>
    <t>Philip Seymour Hoffman: A Retrospective</t>
  </si>
  <si>
    <t>Rocco Fantini</t>
  </si>
  <si>
    <t>_“I didn’t go out looking for negative characters: I went out looking for people who have a struggle and a fight to tackle. That’s what interests me.” – Philip Seymour Hoffman_
In the actor’s obituary, the _New York Times_ described Philip Seymour Hoffman as “perhaps the most ambitious and widely admired American actor of his generation.” Hoffman’s versatility, brilliance, and scene-stealing presence makes his often-troubled characters a joy to watch. Although he lacked the stereotypical “look” of a Hollywood star, Hoffman—thrusted into acting after being inspired by a stage production of Arthur Miller’s _All My Sons_ as a child—never failed to breathe humanity into every on-screen role he took on. Whether playing an empathetic male nurse in _Magnolia_, a distressed theater professor in _The Savages_, or a deranged cult leader in _The Master_, Hoffman always captivated audiences, elevating each film he starred in by virtue of his sheer talent.
Through this retrospective, Doc Films will present an exciting selection of Hoffman’s filmography, offering a mix of fan-favorites (_Synecdoche, New York_), blockbusters (_Hunger Games_), and more subtle works (_Love Liza_). Whether or not one is a major fan of Philip Seymour Hoffman—although, frankly, who isn’t?—doesn’t change the fact that this series has something for all audiences. And, as we near the tenth anniversary of the actor’s untimely death, these screenings will allow Doc-goers to soak in some truly masterful performances.</t>
  </si>
  <si>
    <t>The Docshees of Idasherin: New Releases</t>
  </si>
  <si>
    <t>Facing Life, Meeting Death</t>
  </si>
  <si>
    <t>Hannah Halpern</t>
  </si>
  <si>
    <t xml:space="preserve">“It completely overwhelmed me. I was shaken to the core.” So said Ingmar Bergman of _The Phantom Carriage_ (1921), which he watched at least once a year. Victor Sjöström’s silent masterpiece and Bergman’s own _Seventh Seal_ (1957) feature as the two Swedish titles in this death-focused lineup, with two Japanese films (_Ikiru_, 1952; _The Ballad of Narayama_, 1958), two American (_Death Takes a Holiday_, 1934; _Dead Man_, 1995), one Iranian (_Taste of Cherry_, 1997), one Czech (_The Cremator_, 1969) and one German title (_Destiny_, 1921) playing alongside them.
A trans-continental representation of the ultimate inevitability, “Facing Life, Meeting Death” lends a darkness to your Sunday nights, just as cold and bleak as the Chicago winter demands. The series is inspired by that visceral paralysis, the captivating dread that death elicits; yet its purpose is not, in fact, to induce existential despair. While focused on encounters with death—some with the “person,” others with the prospect—at its core, this series is about living. Accompanying the grim subject matter of each of these films is a certain _joie de vivre_—an acknowledgment of the end to come, but not without a loving regard for the now. This series, then, is a celebration of life; it is about the way that knowledge of death, and confrontation with it, enriches life while we are still within it.
</t>
  </si>
  <si>
    <t>Special Events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</si>
</sst>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 am/pm"/>
    <numFmt numFmtId="166" formatCode="m/d"/>
    <numFmt numFmtId="167" formatCode="m/d/yyyy"/>
  </numFmts>
  <fonts count="16">
    <font>
      <sz val="10.0"/>
      <color rgb="FF000000"/>
      <name val="Arial"/>
    </font>
    <font>
      <sz val="10.0"/>
      <name val="Arial"/>
    </font>
    <font>
      <color rgb="FF000000"/>
      <name val="Arial"/>
    </font>
    <font>
      <i/>
      <sz val="10.0"/>
      <name val="Arial"/>
    </font>
    <font>
      <name val="Arial"/>
    </font>
    <font>
      <color rgb="FF000000"/>
    </font>
    <font>
      <sz val="10.0"/>
      <color rgb="FF121212"/>
      <name val="Arial"/>
    </font>
    <font>
      <u/>
      <sz val="10.0"/>
      <color rgb="FF0000FF"/>
      <name val="Arial"/>
    </font>
    <font>
      <u/>
      <sz val="10.0"/>
      <color rgb="FF0000FF"/>
      <name val="Arial"/>
    </font>
    <font>
      <b/>
      <sz val="10.0"/>
      <name val="Arial"/>
    </font>
    <font>
      <b/>
      <u/>
      <sz val="10.0"/>
      <color rgb="FF0000FF"/>
      <name val="Arial"/>
    </font>
    <font>
      <i/>
      <u/>
      <sz val="10.0"/>
      <color rgb="FF0000FF"/>
      <name val="Arial"/>
    </font>
    <font>
      <name val="'.SFUI-Regular'"/>
    </font>
    <font>
      <color rgb="FF121212"/>
      <name val="Arial"/>
    </font>
    <font/>
    <font>
      <name val="&quot;Helvetica Neue&quot;"/>
    </font>
  </fonts>
  <fills count="7">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FFFF00"/>
        <bgColor rgb="FFFFFF00"/>
      </patternFill>
    </fill>
    <fill>
      <patternFill patternType="solid">
        <fgColor rgb="FF93C47D"/>
        <bgColor rgb="FF93C47D"/>
      </patternFill>
    </fill>
    <fill>
      <patternFill patternType="solid">
        <fgColor rgb="FFEA9999"/>
        <bgColor rgb="FFEA9999"/>
      </patternFill>
    </fill>
  </fills>
  <borders count="1">
    <border/>
  </borders>
  <cellStyleXfs count="1">
    <xf borderId="0" fillId="0" fontId="0" numFmtId="0" applyAlignment="1" applyFont="1"/>
  </cellStyleXfs>
  <cellXfs count="148">
    <xf borderId="0" fillId="0" fontId="0" numFmtId="0" xfId="0" applyAlignment="1" applyFont="1">
      <alignment readingOrder="0" shrinkToFit="0" vertical="bottom" wrapText="1"/>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1"/>
    </xf>
    <xf borderId="0" fillId="2" fontId="1" numFmtId="0" xfId="0" applyAlignment="1" applyFill="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wrapText="1"/>
    </xf>
    <xf borderId="0" fillId="2" fontId="1" numFmtId="0" xfId="0" applyAlignment="1" applyFont="1">
      <alignment readingOrder="0" shrinkToFit="0" vertical="bottom" wrapText="1"/>
    </xf>
    <xf borderId="0" fillId="2" fontId="1" numFmtId="0" xfId="0" applyAlignment="1" applyFont="1">
      <alignment readingOrder="0" shrinkToFit="0"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0"/>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3" numFmtId="0" xfId="0" applyAlignment="1" applyFont="1">
      <alignment readingOrder="0" shrinkToFit="0" wrapText="1"/>
    </xf>
    <xf borderId="0" fillId="2" fontId="3" numFmtId="0" xfId="0" applyAlignment="1" applyFont="1">
      <alignment readingOrder="0" shrinkToFit="0" wrapText="1"/>
    </xf>
    <xf borderId="0" fillId="2" fontId="1" numFmtId="0" xfId="0" applyAlignment="1" applyFont="1">
      <alignment shrinkToFit="0" vertical="bottom" wrapText="1"/>
    </xf>
    <xf borderId="0" fillId="2" fontId="1" numFmtId="0" xfId="0" applyAlignment="1" applyFont="1">
      <alignment horizontal="right" shrinkToFit="0" vertical="bottom" wrapText="1"/>
    </xf>
    <xf borderId="0" fillId="2" fontId="1" numFmtId="0" xfId="0" applyAlignment="1" applyFont="1">
      <alignment shrinkToFit="0" wrapText="1"/>
    </xf>
    <xf borderId="0" fillId="2" fontId="1" numFmtId="0" xfId="0" applyAlignment="1" applyFont="1">
      <alignment shrinkToFit="0" wrapText="1"/>
    </xf>
    <xf borderId="0" fillId="3" fontId="4" numFmtId="0" xfId="0" applyAlignment="1" applyFill="1" applyFont="1">
      <alignment readingOrder="0" shrinkToFit="0" vertical="bottom" wrapText="1"/>
    </xf>
    <xf borderId="0" fillId="3" fontId="1" numFmtId="0" xfId="0" applyAlignment="1" applyFont="1">
      <alignment readingOrder="0" shrinkToFit="0" wrapText="1"/>
    </xf>
    <xf borderId="0" fillId="3" fontId="1" numFmtId="0" xfId="0" applyAlignment="1" applyFont="1">
      <alignment readingOrder="0" shrinkToFit="0" vertical="bottom" wrapText="1"/>
    </xf>
    <xf borderId="0" fillId="3" fontId="1" numFmtId="0" xfId="0" applyAlignment="1" applyFont="1">
      <alignment readingOrder="0" shrinkToFit="0" wrapText="1"/>
    </xf>
    <xf borderId="0" fillId="3" fontId="5" numFmtId="0" xfId="0" applyAlignment="1" applyFont="1">
      <alignment readingOrder="0" shrinkToFit="0" wrapText="1"/>
    </xf>
    <xf borderId="0" fillId="3" fontId="1" numFmtId="0" xfId="0" applyAlignment="1" applyFont="1">
      <alignment horizontal="right" readingOrder="0" shrinkToFit="0" vertical="bottom" wrapText="1"/>
    </xf>
    <xf borderId="0" fillId="3" fontId="6" numFmtId="0" xfId="0" applyAlignment="1" applyFont="1">
      <alignment readingOrder="0" shrinkToFit="0" wrapText="1"/>
    </xf>
    <xf borderId="0" fillId="3" fontId="0" numFmtId="0" xfId="0" applyAlignment="1" applyFont="1">
      <alignment horizontal="right" readingOrder="0" shrinkToFit="0" wrapText="1"/>
    </xf>
    <xf borderId="0" fillId="3" fontId="4" numFmtId="166" xfId="0" applyAlignment="1" applyFont="1" applyNumberFormat="1">
      <alignment horizontal="left" readingOrder="0" shrinkToFit="0" vertical="bottom" wrapText="1"/>
    </xf>
    <xf borderId="0" fillId="3"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1" numFmtId="164" xfId="0" applyAlignment="1" applyFont="1" applyNumberFormat="1">
      <alignment shrinkToFit="0" wrapText="1"/>
    </xf>
    <xf borderId="0" fillId="3" fontId="7" numFmtId="0" xfId="0" applyAlignment="1" applyFont="1">
      <alignment readingOrder="0" shrinkToFit="0" wrapText="1"/>
    </xf>
    <xf borderId="0" fillId="0" fontId="4" numFmtId="0" xfId="0" applyAlignment="1" applyFont="1">
      <alignment readingOrder="0" shrinkToFit="0" vertical="bottom" wrapText="1"/>
    </xf>
    <xf borderId="0" fillId="3" fontId="1" numFmtId="167" xfId="0" applyAlignment="1" applyFont="1" applyNumberFormat="1">
      <alignment readingOrder="0" shrinkToFit="0" wrapText="1"/>
    </xf>
    <xf borderId="0" fillId="3" fontId="1" numFmtId="165" xfId="0" applyAlignment="1" applyFont="1" applyNumberFormat="1">
      <alignment horizontal="left" readingOrder="0" shrinkToFit="0" vertical="bottom" wrapText="1"/>
    </xf>
    <xf borderId="0" fillId="3" fontId="1" numFmtId="0" xfId="0" applyAlignment="1" applyFont="1">
      <alignment shrinkToFit="0" wrapText="1"/>
    </xf>
    <xf borderId="0" fillId="3" fontId="8" numFmtId="0" xfId="0" applyAlignment="1" applyFont="1">
      <alignment readingOrder="0" shrinkToFit="0" wrapText="1"/>
    </xf>
    <xf borderId="0" fillId="3" fontId="4" numFmtId="0" xfId="0" applyAlignment="1" applyFont="1">
      <alignment shrinkToFit="0" vertical="bottom" wrapText="1"/>
    </xf>
    <xf borderId="0" fillId="3" fontId="4" numFmtId="0" xfId="0" applyAlignment="1" applyFont="1">
      <alignment shrinkToFit="0" vertical="bottom" wrapText="1"/>
    </xf>
    <xf borderId="0" fillId="3" fontId="0" numFmtId="0" xfId="0" applyAlignment="1" applyFont="1">
      <alignment readingOrder="0" shrinkToFit="0" wrapText="1"/>
    </xf>
    <xf borderId="0" fillId="3" fontId="0" numFmtId="165" xfId="0" applyAlignment="1" applyFont="1" applyNumberFormat="1">
      <alignment horizontal="left" readingOrder="0" shrinkToFit="0" wrapText="1"/>
    </xf>
    <xf borderId="0" fillId="3" fontId="1" numFmtId="0" xfId="0" applyAlignment="1" applyFont="1">
      <alignment readingOrder="0" shrinkToFit="0" wrapText="1"/>
    </xf>
    <xf borderId="0" fillId="3" fontId="9" numFmtId="0" xfId="0" applyAlignment="1" applyFont="1">
      <alignment readingOrder="0" shrinkToFit="0" wrapText="1"/>
    </xf>
    <xf borderId="0" fillId="3" fontId="10" numFmtId="0" xfId="0" applyAlignment="1" applyFont="1">
      <alignment readingOrder="0" shrinkToFit="0" wrapText="1"/>
    </xf>
    <xf borderId="0" fillId="3" fontId="0" numFmtId="0" xfId="0" applyAlignment="1" applyFont="1">
      <alignment readingOrder="0" shrinkToFit="0" vertical="bottom" wrapText="1"/>
    </xf>
    <xf borderId="0" fillId="3" fontId="2"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3" fontId="3" numFmtId="0" xfId="0" applyAlignment="1" applyFont="1">
      <alignment readingOrder="0" shrinkToFit="0" wrapText="1"/>
    </xf>
    <xf borderId="0" fillId="3" fontId="4" numFmtId="0" xfId="0" applyAlignment="1" applyFont="1">
      <alignment readingOrder="0" shrinkToFit="0" vertical="bottom" wrapText="1"/>
    </xf>
    <xf borderId="0" fillId="3" fontId="11" numFmtId="0" xfId="0" applyAlignment="1" applyFont="1">
      <alignment readingOrder="0" shrinkToFit="0" wrapText="1"/>
    </xf>
    <xf borderId="0" fillId="3" fontId="1" numFmtId="14" xfId="0" applyAlignment="1" applyFont="1" applyNumberFormat="1">
      <alignment readingOrder="0" shrinkToFit="0" wrapText="1"/>
    </xf>
    <xf borderId="0" fillId="3" fontId="2" numFmtId="0" xfId="0" applyAlignment="1" applyFont="1">
      <alignment horizontal="left" readingOrder="0" shrinkToFit="0" wrapText="1"/>
    </xf>
    <xf borderId="0" fillId="4" fontId="1" numFmtId="0" xfId="0" applyAlignment="1" applyFill="1" applyFont="1">
      <alignment readingOrder="0" shrinkToFit="0" vertical="bottom" wrapText="1"/>
    </xf>
    <xf borderId="0" fillId="3" fontId="1" numFmtId="166" xfId="0" applyAlignment="1" applyFont="1" applyNumberFormat="1">
      <alignment horizontal="right" readingOrder="0" shrinkToFit="0" vertical="bottom" wrapText="1"/>
    </xf>
    <xf borderId="0" fillId="4" fontId="1" numFmtId="165" xfId="0" applyAlignment="1" applyFont="1" applyNumberFormat="1">
      <alignment readingOrder="0" shrinkToFit="0" wrapText="1"/>
    </xf>
    <xf borderId="0" fillId="0" fontId="12" numFmtId="0" xfId="0" applyAlignment="1" applyFont="1">
      <alignment readingOrder="0" shrinkToFit="0" wrapText="1"/>
    </xf>
    <xf borderId="0" fillId="3" fontId="0" numFmtId="0" xfId="0" applyAlignment="1" applyFont="1">
      <alignment readingOrder="0" shrinkToFit="0" wrapText="1"/>
    </xf>
    <xf borderId="0" fillId="4" fontId="1" numFmtId="0" xfId="0" applyAlignment="1" applyFont="1">
      <alignment readingOrder="0" shrinkToFit="0" wrapText="1"/>
    </xf>
    <xf borderId="0" fillId="3" fontId="13" numFmtId="0" xfId="0" applyAlignment="1" applyFont="1">
      <alignment readingOrder="0" shrinkToFit="0" vertical="bottom" wrapText="1"/>
    </xf>
    <xf borderId="0" fillId="0" fontId="1" numFmtId="0" xfId="0" applyAlignment="1" applyFont="1">
      <alignment readingOrder="0" shrinkToFit="0" vertical="bottom" wrapText="1"/>
    </xf>
    <xf borderId="0" fillId="3" fontId="1" numFmtId="165" xfId="0" applyAlignment="1" applyFont="1" applyNumberFormat="1">
      <alignment readingOrder="0" shrinkToFit="0" wrapText="1"/>
    </xf>
    <xf borderId="0" fillId="4" fontId="4" numFmtId="166" xfId="0" applyAlignment="1" applyFont="1" applyNumberFormat="1">
      <alignment horizontal="left" readingOrder="0" shrinkToFit="0" vertical="bottom" wrapText="1"/>
    </xf>
    <xf borderId="0" fillId="0" fontId="5" numFmtId="0" xfId="0" applyAlignment="1" applyFont="1">
      <alignment readingOrder="0" shrinkToFit="0" wrapText="1"/>
    </xf>
    <xf borderId="0" fillId="4" fontId="4" numFmtId="0" xfId="0" applyAlignment="1" applyFont="1">
      <alignment readingOrder="0" shrinkToFit="0" vertical="bottom" wrapText="1"/>
    </xf>
    <xf borderId="0" fillId="4" fontId="5" numFmtId="0" xfId="0" applyAlignment="1" applyFont="1">
      <alignment readingOrder="0" shrinkToFit="0" wrapText="1"/>
    </xf>
    <xf borderId="0" fillId="4" fontId="1" numFmtId="0" xfId="0" applyAlignment="1" applyFont="1">
      <alignment horizontal="right" readingOrder="0" shrinkToFit="0" vertical="bottom" wrapText="1"/>
    </xf>
    <xf borderId="0" fillId="4" fontId="2" numFmtId="0" xfId="0" applyAlignment="1" applyFont="1">
      <alignment readingOrder="0" shrinkToFit="0" wrapText="1"/>
    </xf>
    <xf borderId="0" fillId="0" fontId="4" numFmtId="0" xfId="0" applyAlignment="1" applyFont="1">
      <alignment readingOrder="0" shrinkToFit="0" vertical="bottom" wrapText="1"/>
    </xf>
    <xf borderId="0" fillId="0" fontId="5" numFmtId="0" xfId="0" applyAlignment="1" applyFont="1">
      <alignment horizontal="right" readingOrder="0" shrinkToFit="0" wrapText="1"/>
    </xf>
    <xf borderId="0" fillId="0" fontId="1" numFmtId="0" xfId="0" applyAlignment="1" applyFont="1">
      <alignment readingOrder="0" shrinkToFit="0" wrapText="1"/>
    </xf>
    <xf borderId="0" fillId="5" fontId="1" numFmtId="0" xfId="0" applyAlignment="1" applyFill="1" applyFont="1">
      <alignment shrinkToFit="0" wrapText="1"/>
    </xf>
    <xf borderId="0" fillId="5" fontId="1"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0" fontId="1" numFmtId="0" xfId="0" applyAlignment="1" applyFont="1">
      <alignment readingOrder="0" shrinkToFit="0" vertical="center" wrapText="1"/>
    </xf>
    <xf borderId="0" fillId="0" fontId="1" numFmtId="164" xfId="0" applyAlignment="1" applyFont="1" applyNumberFormat="1">
      <alignment readingOrder="0" shrinkToFit="0" vertical="center" wrapText="1"/>
    </xf>
    <xf borderId="0" fillId="2" fontId="1" numFmtId="0" xfId="0" applyAlignment="1" applyFont="1">
      <alignment horizontal="left" readingOrder="0" shrinkToFit="0" vertical="bottom" wrapText="1"/>
    </xf>
    <xf borderId="0" fillId="2" fontId="1" numFmtId="0" xfId="0" applyAlignment="1" applyFont="1">
      <alignment shrinkToFit="0" wrapText="1"/>
    </xf>
    <xf borderId="0" fillId="2" fontId="1" numFmtId="0" xfId="0" applyAlignment="1" applyFont="1">
      <alignment readingOrder="0" shrinkToFit="0" vertical="bottom" wrapText="1"/>
    </xf>
    <xf borderId="0" fillId="2" fontId="2" numFmtId="0" xfId="0" applyAlignment="1" applyFont="1">
      <alignment horizontal="left" readingOrder="0" shrinkToFit="0" wrapText="1"/>
    </xf>
    <xf borderId="0" fillId="2" fontId="1" numFmtId="0" xfId="0" applyAlignment="1" applyFont="1">
      <alignment horizontal="right" readingOrder="0" shrinkToFit="0" vertical="bottom" wrapText="1"/>
    </xf>
    <xf borderId="0" fillId="2" fontId="0" numFmtId="0" xfId="0" applyAlignment="1" applyFont="1">
      <alignment readingOrder="0" shrinkToFit="0" wrapText="1"/>
    </xf>
    <xf borderId="0" fillId="2" fontId="1" numFmtId="14" xfId="0" applyAlignment="1" applyFont="1" applyNumberFormat="1">
      <alignment horizontal="left" shrinkToFit="0" vertical="bottom" wrapText="1"/>
    </xf>
    <xf borderId="0" fillId="2" fontId="1" numFmtId="165" xfId="0" applyAlignment="1" applyFont="1" applyNumberFormat="1">
      <alignment readingOrder="0" shrinkToFit="0" wrapText="1"/>
    </xf>
    <xf borderId="0" fillId="2" fontId="1" numFmtId="164" xfId="0" applyAlignment="1" applyFont="1" applyNumberFormat="1">
      <alignment shrinkToFit="0" wrapText="1"/>
    </xf>
    <xf borderId="0" fillId="2" fontId="1" numFmtId="0" xfId="0" applyAlignment="1" applyFont="1">
      <alignment readingOrder="0" shrinkToFit="0" wrapText="1"/>
    </xf>
    <xf borderId="0" fillId="3" fontId="4" numFmtId="0" xfId="0" applyAlignment="1" applyFont="1">
      <alignment readingOrder="0" shrinkToFit="0" vertical="bottom" wrapText="1"/>
    </xf>
    <xf borderId="0" fillId="3" fontId="1" numFmtId="0" xfId="0" applyAlignment="1" applyFont="1">
      <alignment readingOrder="0" shrinkToFit="0" wrapText="1"/>
    </xf>
    <xf borderId="0" fillId="3" fontId="0" numFmtId="0" xfId="0" applyAlignment="1" applyFont="1">
      <alignment readingOrder="0" shrinkToFit="0" vertical="bottom" wrapText="1"/>
    </xf>
    <xf borderId="0" fillId="3" fontId="1" numFmtId="0" xfId="0" applyAlignment="1" applyFont="1">
      <alignment horizontal="right" readingOrder="0" shrinkToFit="0" vertical="bottom" wrapText="1"/>
    </xf>
    <xf borderId="0" fillId="0" fontId="0" numFmtId="0" xfId="0" applyAlignment="1" applyFont="1">
      <alignment readingOrder="0" shrinkToFit="0" wrapText="1"/>
    </xf>
    <xf borderId="0" fillId="3" fontId="1" numFmtId="0" xfId="0" applyAlignment="1" applyFont="1">
      <alignment readingOrder="0" shrinkToFit="0" vertical="bottom" wrapText="1"/>
    </xf>
    <xf borderId="0" fillId="3" fontId="4" numFmtId="166" xfId="0" applyAlignment="1" applyFont="1" applyNumberFormat="1">
      <alignment horizontal="left" shrinkToFit="0" vertical="bottom" wrapText="1"/>
    </xf>
    <xf borderId="0" fillId="0" fontId="1" numFmtId="165" xfId="0" applyAlignment="1" applyFont="1" applyNumberFormat="1">
      <alignment readingOrder="0" shrinkToFit="0" wrapText="1"/>
    </xf>
    <xf borderId="0" fillId="3" fontId="1" numFmtId="166" xfId="0" applyAlignment="1" applyFont="1" applyNumberFormat="1">
      <alignment horizontal="right" readingOrder="0" shrinkToFit="0" wrapText="1"/>
    </xf>
    <xf borderId="0" fillId="3" fontId="1" numFmtId="165" xfId="0" applyAlignment="1" applyFont="1" applyNumberFormat="1">
      <alignment horizontal="right" readingOrder="0" shrinkToFit="0" wrapText="1"/>
    </xf>
    <xf borderId="0" fillId="3" fontId="0" numFmtId="165" xfId="0" applyAlignment="1" applyFont="1" applyNumberFormat="1">
      <alignment horizontal="left" readingOrder="0" shrinkToFit="0" wrapText="1"/>
    </xf>
    <xf borderId="0" fillId="0" fontId="1" numFmtId="164" xfId="0" applyAlignment="1" applyFont="1" applyNumberForma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3" fontId="5" numFmtId="0" xfId="0" applyAlignment="1" applyFont="1">
      <alignment readingOrder="0" shrinkToFit="0" wrapText="1"/>
    </xf>
    <xf borderId="0" fillId="4" fontId="1" numFmtId="0" xfId="0" applyAlignment="1" applyFont="1">
      <alignment readingOrder="0" shrinkToFit="0" wrapText="1"/>
    </xf>
    <xf borderId="0" fillId="3" fontId="1" numFmtId="167" xfId="0" applyAlignment="1" applyFont="1" applyNumberFormat="1">
      <alignment readingOrder="0" shrinkToFit="0" wrapText="1"/>
    </xf>
    <xf borderId="0" fillId="0" fontId="1" numFmtId="165" xfId="0" applyAlignment="1" applyFont="1" applyNumberFormat="1">
      <alignment horizontal="left" readingOrder="0" shrinkToFit="0" vertical="bottom"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9" numFmtId="0" xfId="0" applyAlignment="1" applyFont="1">
      <alignment readingOrder="0" shrinkToFit="0" wrapText="1"/>
    </xf>
    <xf borderId="0" fillId="3" fontId="1" numFmtId="164" xfId="0" applyAlignment="1" applyFont="1" applyNumberFormat="1">
      <alignment shrinkToFit="0" wrapText="1"/>
    </xf>
    <xf borderId="0" fillId="3" fontId="4" numFmtId="0" xfId="0" applyAlignment="1" applyFont="1">
      <alignment readingOrder="0" shrinkToFit="0" vertical="bottom" wrapText="1"/>
    </xf>
    <xf borderId="0" fillId="0" fontId="2" numFmtId="0" xfId="0" applyAlignment="1" applyFont="1">
      <alignment readingOrder="0" shrinkToFit="0" wrapText="1"/>
    </xf>
    <xf borderId="0" fillId="3" fontId="4" numFmtId="0" xfId="0" applyAlignment="1" applyFont="1">
      <alignment readingOrder="0" shrinkToFit="0" vertical="bottom" wrapText="1"/>
    </xf>
    <xf borderId="0" fillId="3" fontId="2" numFmtId="0" xfId="0" applyAlignment="1" applyFont="1">
      <alignment readingOrder="0" shrinkToFit="0" vertical="bottom" wrapText="1"/>
    </xf>
    <xf borderId="0" fillId="3" fontId="4" numFmtId="0" xfId="0" applyAlignment="1" applyFont="1">
      <alignment horizontal="right" readingOrder="0" shrinkToFit="0" vertical="bottom" wrapText="1"/>
    </xf>
    <xf borderId="0" fillId="3" fontId="4" numFmtId="0" xfId="0" applyAlignment="1" applyFont="1">
      <alignment horizontal="left" readingOrder="0" shrinkToFit="0" vertical="bottom" wrapText="1"/>
    </xf>
    <xf borderId="0" fillId="0" fontId="1" numFmtId="165" xfId="0" applyAlignment="1" applyFont="1" applyNumberFormat="1">
      <alignment readingOrder="0" shrinkToFit="0" wrapText="1"/>
    </xf>
    <xf borderId="0" fillId="3" fontId="1" numFmtId="164" xfId="0" applyAlignment="1" applyFont="1" applyNumberFormat="1">
      <alignment horizontal="left" shrinkToFit="0" wrapText="1"/>
    </xf>
    <xf borderId="0" fillId="3" fontId="1" numFmtId="0" xfId="0" applyAlignment="1" applyFont="1">
      <alignment horizontal="left" readingOrder="0" shrinkToFit="0" vertical="bottom" wrapText="1"/>
    </xf>
    <xf borderId="0" fillId="0" fontId="3" numFmtId="0" xfId="0" applyAlignment="1" applyFont="1">
      <alignment readingOrder="0" shrinkToFit="0" wrapText="1"/>
    </xf>
    <xf borderId="0" fillId="3" fontId="5" numFmtId="0" xfId="0" applyAlignment="1" applyFont="1">
      <alignment readingOrder="0" shrinkToFit="0" vertical="top" wrapText="1"/>
    </xf>
    <xf borderId="0" fillId="3" fontId="1" numFmtId="166" xfId="0" applyAlignment="1" applyFont="1" applyNumberFormat="1">
      <alignment horizontal="right" readingOrder="0" shrinkToFit="0" wrapText="1"/>
    </xf>
    <xf borderId="0" fillId="3" fontId="6" numFmtId="0" xfId="0" applyAlignment="1" applyFont="1">
      <alignment readingOrder="0" shrinkToFit="0" wrapText="1"/>
    </xf>
    <xf borderId="0" fillId="0" fontId="1" numFmtId="14" xfId="0" applyAlignment="1" applyFont="1" applyNumberFormat="1">
      <alignment readingOrder="0" shrinkToFit="0" wrapText="1"/>
    </xf>
    <xf borderId="0" fillId="3" fontId="1" numFmtId="166" xfId="0" applyAlignment="1" applyFont="1" applyNumberFormat="1">
      <alignment horizontal="right" readingOrder="0" shrinkToFit="0" vertical="bottom" wrapText="1"/>
    </xf>
    <xf borderId="0" fillId="0" fontId="14" numFmtId="0" xfId="0" applyAlignment="1" applyFont="1">
      <alignment shrinkToFit="0" wrapText="1"/>
    </xf>
    <xf borderId="0" fillId="0" fontId="1" numFmtId="0" xfId="0" applyAlignment="1" applyFont="1">
      <alignment readingOrder="0" shrinkToFit="0" wrapText="1"/>
    </xf>
    <xf borderId="0" fillId="3" fontId="4" numFmtId="0" xfId="0" applyAlignment="1" applyFont="1">
      <alignment shrinkToFit="0" vertical="bottom" wrapText="1"/>
    </xf>
    <xf borderId="0" fillId="6" fontId="4" numFmtId="0" xfId="0" applyAlignment="1" applyFill="1" applyFont="1">
      <alignment readingOrder="0" shrinkToFit="0" vertical="bottom" wrapText="1"/>
    </xf>
    <xf borderId="0" fillId="3" fontId="2" numFmtId="0" xfId="0" applyAlignment="1" applyFont="1">
      <alignment shrinkToFit="0" vertical="bottom" wrapText="1"/>
    </xf>
    <xf borderId="0" fillId="3" fontId="4" numFmtId="0" xfId="0" applyAlignment="1" applyFont="1">
      <alignment horizontal="right" shrinkToFit="0" vertical="bottom" wrapText="1"/>
    </xf>
    <xf borderId="0" fillId="3" fontId="2" numFmtId="0" xfId="0" applyAlignment="1" applyFont="1">
      <alignment shrinkToFit="0" vertical="bottom" wrapText="1"/>
    </xf>
    <xf borderId="0" fillId="0" fontId="4" numFmtId="165" xfId="0" applyAlignment="1" applyFont="1" applyNumberFormat="1">
      <alignment readingOrder="0" shrinkToFit="0" vertical="bottom" wrapText="1"/>
    </xf>
    <xf borderId="0" fillId="3" fontId="13" numFmtId="0" xfId="0" applyAlignment="1" applyFont="1">
      <alignment shrinkToFit="0" vertical="bottom" wrapText="1"/>
    </xf>
    <xf borderId="0" fillId="3" fontId="4" numFmtId="166" xfId="0" applyAlignment="1" applyFont="1" applyNumberFormat="1">
      <alignment horizontal="left" readingOrder="0" shrinkToFit="0" vertical="bottom" wrapText="1"/>
    </xf>
    <xf borderId="0" fillId="4"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horizontal="right" readingOrder="0" shrinkToFit="0" vertical="bottom" wrapText="1"/>
    </xf>
    <xf borderId="0" fillId="3" fontId="2" numFmtId="0" xfId="0" applyAlignment="1" applyFont="1">
      <alignment readingOrder="0" shrinkToFit="0" wrapText="1"/>
    </xf>
  </cellXfs>
  <cellStyles count="1">
    <cellStyle xfId="0" name="Normal" builtinId="0"/>
  </cellStyles>
  <dxfs count="4">
    <dxf>
      <font/>
      <fill>
        <patternFill patternType="solid">
          <fgColor rgb="FFEA9999"/>
          <bgColor rgb="FFEA9999"/>
        </patternFill>
      </fill>
      <border/>
    </dxf>
    <dxf>
      <font/>
      <fill>
        <patternFill patternType="solid">
          <fgColor rgb="FFFFF2CC"/>
          <bgColor rgb="FFFFF2CC"/>
        </patternFill>
      </fill>
      <border/>
    </dxf>
    <dxf>
      <font/>
      <fill>
        <patternFill patternType="solid">
          <fgColor rgb="FFE06666"/>
          <bgColor rgb="FFE06666"/>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tickets.uchicago.edu/Online/seatSelect.asp?createBO::WSmap=1&amp;BOparam::WSmap::loadBestAvailable::performance_ids=0956B8DF-0112-423D-A2CC-E248BC426519" TargetMode="External"/><Relationship Id="rId42" Type="http://schemas.openxmlformats.org/officeDocument/2006/relationships/hyperlink" Target="https://tickets.uchicago.edu/Online/seatSelect.asp?createBO::WSmap=1&amp;BOparam::WSmap::loadBestAvailable::performance_ids=6B6A3A0E-5594-4F6C-9A09-AABE520D7E9B" TargetMode="External"/><Relationship Id="rId41" Type="http://schemas.openxmlformats.org/officeDocument/2006/relationships/hyperlink" Target="https://tickets.uchicago.edu/Online/seatSelect.asp?createBO::WSmap=1&amp;BOparam::WSmap::loadBestAvailable::performance_ids=43411E31-B863-4527-AFDB-E30AE0D3371A" TargetMode="External"/><Relationship Id="rId44" Type="http://schemas.openxmlformats.org/officeDocument/2006/relationships/hyperlink" Target="https://tickets.uchicago.edu/Online/seatSelect.asp?createBO::WSmap=1&amp;BOparam::WSmap::loadBestAvailable::performance_ids=DB20ABFB-5A3A-4105-B95F-E72D24E71BAD" TargetMode="External"/><Relationship Id="rId43" Type="http://schemas.openxmlformats.org/officeDocument/2006/relationships/hyperlink" Target="https://tickets.uchicago.edu/Online/seatSelect.asp?createBO::WSmap=1&amp;BOparam::WSmap::loadBestAvailable::performance_ids=B0896081-04EB-472F-888D-34337DCE6776" TargetMode="External"/><Relationship Id="rId46" Type="http://schemas.openxmlformats.org/officeDocument/2006/relationships/hyperlink" Target="https://tickets.uchicago.edu/Online/seatSelect.asp?createBO::WSmap=1&amp;BOparam::WSmap::loadBestAvailable::performance_ids=5A27BE7F-A331-40B9-82A6-3B126026BE38" TargetMode="External"/><Relationship Id="rId45" Type="http://schemas.openxmlformats.org/officeDocument/2006/relationships/hyperlink" Target="https://tickets.uchicago.edu/Online/seatSelect.asp?createBO::WSmap=1&amp;BOparam::WSmap::loadBestAvailable::performance_ids=F1EBD957-B9B9-4BF6-A91E-C8574812C332" TargetMode="External"/><Relationship Id="rId1" Type="http://schemas.openxmlformats.org/officeDocument/2006/relationships/comments" Target="../comments1.xml"/><Relationship Id="rId2" Type="http://schemas.openxmlformats.org/officeDocument/2006/relationships/hyperlink" Target="https://tickets.uchicago.edu/Online/seatSelect.asp?createBO::WSmap=1&amp;BOparam::WSmap::loadBestAvailable::performance_ids=C655CCA6-48B8-4179-BA03-FCFE6DAA754F" TargetMode="External"/><Relationship Id="rId3" Type="http://schemas.openxmlformats.org/officeDocument/2006/relationships/hyperlink" Target="https://tickets.uchicago.edu/Online/seatSelect.asp?createBO::WSmap=1&amp;BOparam::WSmap::loadBestAvailable::performance_ids=0E6FAEA0-B786-44D9-B4A8-A2B8EFFF93B5" TargetMode="External"/><Relationship Id="rId4" Type="http://schemas.openxmlformats.org/officeDocument/2006/relationships/hyperlink" Target="https://tickets.uchicago.edu/Online/seatSelect.asp?createBO::WSmap=1&amp;BOparam::WSmap::loadBestAvailable::performance_ids=C663EAE4-2C4D-4285-A04B-D0566311BE09" TargetMode="External"/><Relationship Id="rId9" Type="http://schemas.openxmlformats.org/officeDocument/2006/relationships/hyperlink" Target="https://tickets.uchicago.edu/Online/seatSelect.asp?createBO::WSmap=1&amp;BOparam::WSmap::loadBestAvailable::performance_ids=81B51BA1-1C98-42D2-8DC0-E1694FB86B21" TargetMode="External"/><Relationship Id="rId48" Type="http://schemas.openxmlformats.org/officeDocument/2006/relationships/hyperlink" Target="https://tickets.uchicago.edu/Online/seatSelect.asp?createBO::WSmap=1&amp;BOparam::WSmap::loadBestAvailable::performance_ids=83F70A8F-F487-43E5-9DDA-FDF664FF487B" TargetMode="External"/><Relationship Id="rId47" Type="http://schemas.openxmlformats.org/officeDocument/2006/relationships/hyperlink" Target="https://tickets.uchicago.edu/Online/seatSelect.asp?createBO::WSmap=1&amp;BOparam::WSmap::loadBestAvailable::performance_ids=007683BF-B58F-4159-8BB0-9F798594A1CA" TargetMode="External"/><Relationship Id="rId49" Type="http://schemas.openxmlformats.org/officeDocument/2006/relationships/hyperlink" Target="https://tickets.uchicago.edu/Online/seatSelect.asp?createBO::WSmap=1&amp;BOparam::WSmap::loadBestAvailable::performance_ids=069F7C90-012D-4193-BF8C-41C5C0F0AEDD" TargetMode="External"/><Relationship Id="rId5" Type="http://schemas.openxmlformats.org/officeDocument/2006/relationships/hyperlink" Target="https://tickets.uchicago.edu/Online/seatSelect.asp?createBO::WSmap=1&amp;BOparam::WSmap::loadBestAvailable::performance_ids=F7079C74-832C-4DE8-8A2B-9FAC674959EA" TargetMode="External"/><Relationship Id="rId6" Type="http://schemas.openxmlformats.org/officeDocument/2006/relationships/hyperlink" Target="https://tickets.uchicago.edu/Online/seatSelect.asp?createBO::WSmap=1&amp;BOparam::WSmap::loadBestAvailable::performance_ids=4A209B26-B635-48D9-90C1-6DF89EBD3141" TargetMode="External"/><Relationship Id="rId7" Type="http://schemas.openxmlformats.org/officeDocument/2006/relationships/hyperlink" Target="https://tickets.uchicago.edu/Online/seatSelect.asp?createBO::WSmap=1&amp;BOparam::WSmap::loadBestAvailable::performance_ids=8EDC59F9-CB36-4FF0-B077-7987C25BDCAC" TargetMode="External"/><Relationship Id="rId8" Type="http://schemas.openxmlformats.org/officeDocument/2006/relationships/hyperlink" Target="https://tickets.uchicago.edu/Online/seatSelect.asp?createBO::WSmap=1&amp;BOparam::WSmap::loadBestAvailable::performance_ids=C45E4DD7-4BFB-4F34-A4F2-2C14E826A89A" TargetMode="External"/><Relationship Id="rId72" Type="http://schemas.openxmlformats.org/officeDocument/2006/relationships/vmlDrawing" Target="../drawings/vmlDrawing1.vml"/><Relationship Id="rId31" Type="http://schemas.openxmlformats.org/officeDocument/2006/relationships/hyperlink" Target="https://tickets.uchicago.edu/Online/seatSelect.asp?createBO::WSmap=1&amp;BOparam::WSmap::loadBestAvailable::performance_ids=FA3E5668-94BF-48A3-BBCD-D9EDF73F547D" TargetMode="External"/><Relationship Id="rId30" Type="http://schemas.openxmlformats.org/officeDocument/2006/relationships/hyperlink" Target="https://tickets.uchicago.edu/Online/seatSelect.asp?createBO::WSmap=1&amp;BOparam::WSmap::loadBestAvailable::performance_ids=D65CD498-193E-4275-A05A-7865DEC22EFF" TargetMode="External"/><Relationship Id="rId33" Type="http://schemas.openxmlformats.org/officeDocument/2006/relationships/hyperlink" Target="https://tickets.uchicago.edu/Online/seatSelect.asp?createBO::WSmap=1&amp;BOparam::WSmap::loadBestAvailable::performance_ids=CF24DE33-5E82-410D-86C1-BB054DD0CDE3" TargetMode="External"/><Relationship Id="rId32" Type="http://schemas.openxmlformats.org/officeDocument/2006/relationships/hyperlink" Target="https://tickets.uchicago.edu/Online/seatSelect.asp?createBO::WSmap=1&amp;BOparam::WSmap::loadBestAvailable::performance_ids=F2B1C761-2A9D-4490-A783-065D0CDE91BA" TargetMode="External"/><Relationship Id="rId35" Type="http://schemas.openxmlformats.org/officeDocument/2006/relationships/hyperlink" Target="https://tickets.uchicago.edu/Online/seatSelect.asp?createBO::WSmap=1&amp;BOparam::WSmap::loadBestAvailable::performance_ids=A0BFC63D-553B-49A5-B0C4-E29BF053162F" TargetMode="External"/><Relationship Id="rId34" Type="http://schemas.openxmlformats.org/officeDocument/2006/relationships/hyperlink" Target="https://tickets.uchicago.edu/Online/seatSelect.asp?createBO::WSmap=1&amp;BOparam::WSmap::loadBestAvailable::performance_ids=3BED7AF7-48B8-405B-A735-342C747E19E0" TargetMode="External"/><Relationship Id="rId71" Type="http://schemas.openxmlformats.org/officeDocument/2006/relationships/drawing" Target="../drawings/drawing1.xml"/><Relationship Id="rId70" Type="http://schemas.openxmlformats.org/officeDocument/2006/relationships/hyperlink" Target="https://tickets.uchicago.edu/Online/seatSelect.asp?createBO::WSmap=1&amp;BOparam::WSmap::loadBestAvailable::performance_ids=3DE49DCB-7BC8-460A-ABC2-E37B0E868A54" TargetMode="External"/><Relationship Id="rId37" Type="http://schemas.openxmlformats.org/officeDocument/2006/relationships/hyperlink" Target="https://tickets.uchicago.edu/Online/seatSelect.asp?createBO::WSmap=1&amp;BOparam::WSmap::loadBestAvailable::performance_ids=268F6EAE-928B-47B4-973F-CA36C945EC8B" TargetMode="External"/><Relationship Id="rId36" Type="http://schemas.openxmlformats.org/officeDocument/2006/relationships/hyperlink" Target="https://tickets.uchicago.edu/Online/seatSelect.asp?createBO::WSmap=1&amp;BOparam::WSmap::loadBestAvailable::performance_ids=5BD7A236-E425-424B-A20F-C52B2C787F42" TargetMode="External"/><Relationship Id="rId39" Type="http://schemas.openxmlformats.org/officeDocument/2006/relationships/hyperlink" Target="https://tickets.uchicago.edu/Online/seatSelect.asp?createBO::WSmap=1&amp;BOparam::WSmap::loadBestAvailable::performance_ids=70F58CB3-40E3-4ECD-8FED-B7C5FC7A42E2" TargetMode="External"/><Relationship Id="rId38" Type="http://schemas.openxmlformats.org/officeDocument/2006/relationships/hyperlink" Target="https://tickets.uchicago.edu/Online/seatSelect.asp?createBO::WSmap=1&amp;BOparam::WSmap::loadBestAvailable::performance_ids=F2C00006-76F4-47EA-AC34-62FC180ABC49" TargetMode="External"/><Relationship Id="rId62" Type="http://schemas.openxmlformats.org/officeDocument/2006/relationships/hyperlink" Target="https://tickets.uchicago.edu/Online/seatSelect.asp?createBO::WSmap=1&amp;BOparam::WSmap::loadBestAvailable::performance_ids=AE34A26E-6DB0-4C7B-B360-FA9F9B0477C0" TargetMode="External"/><Relationship Id="rId61" Type="http://schemas.openxmlformats.org/officeDocument/2006/relationships/hyperlink" Target="https://tickets.uchicago.edu/Online/seatSelect.asp?createBO::WSmap=1&amp;BOparam::WSmap::loadBestAvailable::performance_ids=B89731EF-A598-42AA-8124-16A4B8DB39CF" TargetMode="External"/><Relationship Id="rId20" Type="http://schemas.openxmlformats.org/officeDocument/2006/relationships/hyperlink" Target="https://tickets.uchicago.edu/Online/seatSelect.asp?createBO::WSmap=1&amp;BOparam::WSmap::loadBestAvailable::performance_ids=672A26B1-10E7-4086-B27F-4E61769A86BB" TargetMode="External"/><Relationship Id="rId64" Type="http://schemas.openxmlformats.org/officeDocument/2006/relationships/hyperlink" Target="https://tickets.uchicago.edu/Online/seatSelect.asp?createBO::WSmap=1&amp;BOparam::WSmap::loadBestAvailable::performance_ids=6A10362C-CA62-46BC-96FF-668BD7F586AF" TargetMode="External"/><Relationship Id="rId63" Type="http://schemas.openxmlformats.org/officeDocument/2006/relationships/hyperlink" Target="https://tickets.uchicago.edu/Online/seatSelect.asp?createBO::WSmap=1&amp;BOparam::WSmap::loadBestAvailable::performance_ids=32A70215-3469-41B8-9FD0-DC377DCBF880" TargetMode="External"/><Relationship Id="rId22" Type="http://schemas.openxmlformats.org/officeDocument/2006/relationships/hyperlink" Target="https://tickets.uchicago.edu/Online/seatSelect.asp?createBO::WSmap=1&amp;BOparam::WSmap::loadBestAvailable::performance_ids=2C8B50E9-FFC0-42D6-A9CA-777E35AADBAD" TargetMode="External"/><Relationship Id="rId66" Type="http://schemas.openxmlformats.org/officeDocument/2006/relationships/hyperlink" Target="https://tickets.uchicago.edu/Online/seatSelect.asp?createBO::WSmap=1&amp;BOparam::WSmap::loadBestAvailable::performance_ids=E086581F-1785-45F5-A9CD-6FD3F02AC0A5" TargetMode="External"/><Relationship Id="rId21" Type="http://schemas.openxmlformats.org/officeDocument/2006/relationships/hyperlink" Target="https://tickets.uchicago.edu/Online/seatSelect.asp?createBO::WSmap=1&amp;BOparam::WSmap::loadBestAvailable::performance_ids=7A4460FA-5DBA-4A62-8007-02846683186C" TargetMode="External"/><Relationship Id="rId65" Type="http://schemas.openxmlformats.org/officeDocument/2006/relationships/hyperlink" Target="https://tickets.uchicago.edu/Online/seatSelect.asp?createBO::WSmap=1&amp;BOparam::WSmap::loadBestAvailable::performance_ids=48361576-2423-42AA-A39F-B69AA40962C0" TargetMode="External"/><Relationship Id="rId24" Type="http://schemas.openxmlformats.org/officeDocument/2006/relationships/hyperlink" Target="https://tickets.uchicago.edu/Online/seatSelect.asp?createBO::WSmap=1&amp;BOparam::WSmap::loadBestAvailable::performance_ids=C0FB8012-143B-4D22-8BA2-A14858DCEB72" TargetMode="External"/><Relationship Id="rId68" Type="http://schemas.openxmlformats.org/officeDocument/2006/relationships/hyperlink" Target="https://tickets.uchicago.edu/Online/seatSelect.asp?createBO::WSmap=1&amp;BOparam::WSmap::loadBestAvailable::performance_ids=B5E2E339-FB39-4D40-B886-1D396FA9C50D" TargetMode="External"/><Relationship Id="rId23" Type="http://schemas.openxmlformats.org/officeDocument/2006/relationships/hyperlink" Target="https://tickets.uchicago.edu/Online/seatSelect.asp?createBO::WSmap=1&amp;BOparam::WSmap::loadBestAvailable::performance_ids=54437724-64FF-420C-AEFA-AF6957BC409C" TargetMode="External"/><Relationship Id="rId67" Type="http://schemas.openxmlformats.org/officeDocument/2006/relationships/hyperlink" Target="https://tickets.uchicago.edu/Online/seatSelect.asp?createBO::WSmap=1&amp;BOparam::WSmap::loadBestAvailable::performance_ids=EB299C26-B194-4D96-985D-31D326153304" TargetMode="External"/><Relationship Id="rId60" Type="http://schemas.openxmlformats.org/officeDocument/2006/relationships/hyperlink" Target="https://tickets.uchicago.edu/Online/seatSelect.asp?createBO::WSmap=1&amp;BOparam::WSmap::loadBestAvailable::performance_ids=67A9158B-14F1-4571-ABC2-AD7F2844DCA9" TargetMode="External"/><Relationship Id="rId26" Type="http://schemas.openxmlformats.org/officeDocument/2006/relationships/hyperlink" Target="https://tickets.uchicago.edu/Online/seatSelect.asp?createBO::WSmap=1&amp;BOparam::WSmap::loadBestAvailable::performance_ids=3E90AB31-3F41-4B1B-BE52-FE43BE228489" TargetMode="External"/><Relationship Id="rId25" Type="http://schemas.openxmlformats.org/officeDocument/2006/relationships/hyperlink" Target="https://tickets.uchicago.edu/Online/seatSelect.asp?createBO::WSmap=1&amp;BOparam::WSmap::loadBestAvailable::performance_ids=351E3A43-724F-4596-9280-F9C9B938C8E0" TargetMode="External"/><Relationship Id="rId69" Type="http://schemas.openxmlformats.org/officeDocument/2006/relationships/hyperlink" Target="https://tickets.uchicago.edu/Online/seatSelect.asp?createBO::WSmap=1&amp;BOparam::WSmap::loadBestAvailable::performance_ids=3BE9DE50-D84D-4BEC-96EF-D3391FB51D41" TargetMode="External"/><Relationship Id="rId28" Type="http://schemas.openxmlformats.org/officeDocument/2006/relationships/hyperlink" Target="https://ywcachicago.salsalabs.org/ScreeningofTheJanes/index.html" TargetMode="External"/><Relationship Id="rId27" Type="http://schemas.openxmlformats.org/officeDocument/2006/relationships/hyperlink" Target="https://tickets.uchicago.edu/Online/seatSelect.asp?createBO::WSmap=1&amp;BOparam::WSmap::loadBestAvailable::performance_ids=EB27672F-11FD-44DC-BB42-D65FC4BE192F" TargetMode="External"/><Relationship Id="rId29" Type="http://schemas.openxmlformats.org/officeDocument/2006/relationships/hyperlink" Target="https://tickets.uchicago.edu/Online/seatSelect.asp?createBO::WSmap=1&amp;BOparam::WSmap::loadBestAvailable::performance_ids=078C18B2-FE4A-42F0-B1F6-3768F6A81E00" TargetMode="External"/><Relationship Id="rId51" Type="http://schemas.openxmlformats.org/officeDocument/2006/relationships/hyperlink" Target="https://tickets.uchicago.edu/Online/seatSelect.asp?createBO::WSmap=1&amp;BOparam::WSmap::loadBestAvailable::performance_ids=B45912D0-E2FF-4F05-8B8C-BC6F9FBECA3E" TargetMode="External"/><Relationship Id="rId50" Type="http://schemas.openxmlformats.org/officeDocument/2006/relationships/hyperlink" Target="https://tickets.uchicago.edu/Online/seatSelect.asp?createBO::WSmap=1&amp;BOparam::WSmap::loadBestAvailable::performance_ids=B58BBFF8-9AEE-4B40-9E5B-80A925004D16" TargetMode="External"/><Relationship Id="rId53" Type="http://schemas.openxmlformats.org/officeDocument/2006/relationships/hyperlink" Target="https://tickets.uchicago.edu/Online/seatSelect.asp?createBO::WSmap=1&amp;BOparam::WSmap::loadBestAvailable::performance_ids=61F8D5FC-CCFA-4A82-8365-DF974B3D9D2B" TargetMode="External"/><Relationship Id="rId52" Type="http://schemas.openxmlformats.org/officeDocument/2006/relationships/hyperlink" Target="https://tickets.uchicago.edu/Online/seatSelect.asp?createBO::WSmap=1&amp;BOparam::WSmap::loadBestAvailable::performance_ids=3A873547-47ED-4950-AD6F-EDBD809C9559" TargetMode="External"/><Relationship Id="rId11" Type="http://schemas.openxmlformats.org/officeDocument/2006/relationships/hyperlink" Target="https://tickets.uchicago.edu/Online/seatSelect.asp?createBO::WSmap=1&amp;BOparam::WSmap::loadBestAvailable::performance_ids=85296884-C253-4290-A7FA-F8E7808E57AD" TargetMode="External"/><Relationship Id="rId55" Type="http://schemas.openxmlformats.org/officeDocument/2006/relationships/hyperlink" Target="https://tickets.uchicago.edu/Online/seatSelect.asp?createBO::WSmap=1&amp;BOparam::WSmap::loadBestAvailable::performance_ids=52A484AA-8576-4B91-9671-D679CFF2DCE9" TargetMode="External"/><Relationship Id="rId10" Type="http://schemas.openxmlformats.org/officeDocument/2006/relationships/hyperlink" Target="https://tickets.uchicago.edu/Online/seatSelect.asp?createBO::WSmap=1&amp;BOparam::WSmap::loadBestAvailable::performance_ids=5744C407-F8C7-4617-AE3F-9123AAACF50C" TargetMode="External"/><Relationship Id="rId54" Type="http://schemas.openxmlformats.org/officeDocument/2006/relationships/hyperlink" Target="https://tickets.uchicago.edu/Online/seatSelect.asp?createBO::WSmap=1&amp;BOparam::WSmap::loadBestAvailable::performance_ids=AA3DA64D-37D4-49C7-81EA-1ABBC94A9D88" TargetMode="External"/><Relationship Id="rId13" Type="http://schemas.openxmlformats.org/officeDocument/2006/relationships/hyperlink" Target="https://tickets.uchicago.edu/Online/seatSelect.asp?createBO::WSmap=1&amp;BOparam::WSmap::loadBestAvailable::performance_ids=301350D8-27DF-4A45-AC37-59FDB98B8014" TargetMode="External"/><Relationship Id="rId57" Type="http://schemas.openxmlformats.org/officeDocument/2006/relationships/hyperlink" Target="https://tickets.uchicago.edu/Online/seatSelect.asp?createBO::WSmap=1&amp;BOparam::WSmap::loadBestAvailable::performance_ids=0CC2DFCB-6B81-4072-B96E-48D61C4F1A94" TargetMode="External"/><Relationship Id="rId12" Type="http://schemas.openxmlformats.org/officeDocument/2006/relationships/hyperlink" Target="https://tickets.uchicago.edu/Online/seatSelect.asp?createBO::WSmap=1&amp;BOparam::WSmap::loadBestAvailable::performance_ids=6205D2D2-0DFB-4337-BE46-C8A4375967FD" TargetMode="External"/><Relationship Id="rId56" Type="http://schemas.openxmlformats.org/officeDocument/2006/relationships/hyperlink" Target="https://tickets.uchicago.edu/Online/seatSelect.asp?createBO::WSmap=1&amp;BOparam::WSmap::loadBestAvailable::performance_ids=A65C8FA0-48EF-4BA2-825C-D82DE4062BCB" TargetMode="External"/><Relationship Id="rId15" Type="http://schemas.openxmlformats.org/officeDocument/2006/relationships/hyperlink" Target="https://tickets.uchicago.edu/Online/seatSelect.asp?createBO::WSmap=1&amp;BOparam::WSmap::loadBestAvailable::performance_ids=E6ED907A-D008-406C-A545-9708FAADF0B0" TargetMode="External"/><Relationship Id="rId59" Type="http://schemas.openxmlformats.org/officeDocument/2006/relationships/hyperlink" Target="https://tickets.uchicago.edu/Online/seatSelect.asp?createBO::WSmap=1&amp;BOparam::WSmap::loadBestAvailable::performance_ids=16F19027-69D6-40B1-A4A6-3819C0296D1B" TargetMode="External"/><Relationship Id="rId14" Type="http://schemas.openxmlformats.org/officeDocument/2006/relationships/hyperlink" Target="https://tickets.uchicago.edu/Online/seatSelect.asp?createBO::WSmap=1&amp;BOparam::WSmap::loadBestAvailable::performance_ids=9FB26EB5-EE19-4458-A256-9E5E5388D8AD" TargetMode="External"/><Relationship Id="rId58" Type="http://schemas.openxmlformats.org/officeDocument/2006/relationships/hyperlink" Target="https://tickets.uchicago.edu/Online/seatSelect.asp?createBO::WSmap=1&amp;BOparam::WSmap::loadBestAvailable::performance_ids=03ED27E8-0E3A-4AD6-B0AA-672B6A8CC0FF" TargetMode="External"/><Relationship Id="rId17" Type="http://schemas.openxmlformats.org/officeDocument/2006/relationships/hyperlink" Target="https://tickets.uchicago.edu/Online/seatSelect.asp?createBO::WSmap=1&amp;BOparam::WSmap::loadBestAvailable::performance_ids=6774F813-F024-4B70-8D38-9DCADB4D5FEC" TargetMode="External"/><Relationship Id="rId16" Type="http://schemas.openxmlformats.org/officeDocument/2006/relationships/hyperlink" Target="https://tickets.uchicago.edu/Online/seatSelect.asp?createBO::WSmap=1&amp;BOparam::WSmap::loadBestAvailable::performance_ids=BBDE830C-55CC-4EDE-885D-A7D3311FCD47" TargetMode="External"/><Relationship Id="rId19" Type="http://schemas.openxmlformats.org/officeDocument/2006/relationships/hyperlink" Target="https://tickets.uchicago.edu/Online/seatSelect.asp?createBO::WSmap=1&amp;BOparam::WSmap::loadBestAvailable::performance_ids=189F8CCC-AA82-4E91-99D5-CCB612AE7E04" TargetMode="External"/><Relationship Id="rId18" Type="http://schemas.openxmlformats.org/officeDocument/2006/relationships/hyperlink" Target="https://forms.gle/q9DWFNfJ4bsrRZueA"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14.13"/>
    <col customWidth="1" min="2" max="2" width="7.25"/>
    <col customWidth="1" min="3" max="3" width="12.38"/>
    <col customWidth="1" min="4" max="4" width="10.88"/>
    <col customWidth="1" min="5" max="5" width="5.13"/>
    <col customWidth="1" min="6" max="6" width="15.88"/>
    <col customWidth="1" min="7" max="7" width="6.75"/>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8" width="39.13"/>
    <col customWidth="1" min="19" max="19" width="31.88"/>
    <col customWidth="1" min="20" max="20" width="14.38"/>
  </cols>
  <sheetData>
    <row r="1" ht="33.75" customHeight="1">
      <c r="A1" s="1" t="s">
        <v>0</v>
      </c>
      <c r="B1" s="2" t="s">
        <v>1</v>
      </c>
      <c r="C1" s="2" t="s">
        <v>2</v>
      </c>
      <c r="D1" s="2" t="s">
        <v>3</v>
      </c>
      <c r="E1" s="2" t="s">
        <v>4</v>
      </c>
      <c r="F1" s="2" t="s">
        <v>5</v>
      </c>
      <c r="G1" s="2" t="s">
        <v>6</v>
      </c>
      <c r="H1" s="1" t="s">
        <v>7</v>
      </c>
      <c r="I1" s="2" t="s">
        <v>8</v>
      </c>
      <c r="J1" s="2" t="s">
        <v>9</v>
      </c>
      <c r="K1" s="1" t="s">
        <v>10</v>
      </c>
      <c r="L1" s="3" t="s">
        <v>11</v>
      </c>
      <c r="M1" s="1" t="s">
        <v>12</v>
      </c>
      <c r="N1" s="1" t="s">
        <v>13</v>
      </c>
      <c r="O1" s="1" t="s">
        <v>14</v>
      </c>
      <c r="P1" s="1" t="s">
        <v>15</v>
      </c>
      <c r="Q1" s="1" t="s">
        <v>16</v>
      </c>
      <c r="R1" s="1" t="s">
        <v>17</v>
      </c>
      <c r="S1" s="4" t="s">
        <v>18</v>
      </c>
      <c r="T1" s="1" t="s">
        <v>19</v>
      </c>
    </row>
    <row r="2" ht="65.25" customHeight="1">
      <c r="A2" s="5" t="s">
        <v>20</v>
      </c>
      <c r="B2" s="6">
        <f t="shared" ref="B2:B73" si="1">len(H2)</f>
        <v>497</v>
      </c>
      <c r="C2" s="7" t="s">
        <v>21</v>
      </c>
      <c r="D2" s="8" t="s">
        <v>22</v>
      </c>
      <c r="E2" s="9" t="s">
        <v>23</v>
      </c>
      <c r="F2" s="10" t="s">
        <v>24</v>
      </c>
      <c r="G2" s="11">
        <v>2012.0</v>
      </c>
      <c r="H2" s="12" t="s">
        <v>25</v>
      </c>
      <c r="I2" s="11" t="s">
        <v>26</v>
      </c>
      <c r="J2" s="5" t="s">
        <v>27</v>
      </c>
      <c r="K2" s="13">
        <v>42457.0</v>
      </c>
      <c r="L2" s="14">
        <v>0.7916666666666666</v>
      </c>
      <c r="M2" s="15"/>
      <c r="N2" s="15"/>
      <c r="O2" s="15"/>
      <c r="P2" s="15"/>
      <c r="Q2" s="16"/>
      <c r="R2" s="16"/>
      <c r="S2" s="17"/>
      <c r="T2" s="16"/>
    </row>
    <row r="3" ht="101.25" customHeight="1">
      <c r="A3" s="8" t="s">
        <v>28</v>
      </c>
      <c r="B3" s="6">
        <f t="shared" si="1"/>
        <v>475</v>
      </c>
      <c r="C3" s="7" t="s">
        <v>21</v>
      </c>
      <c r="D3" s="8" t="s">
        <v>22</v>
      </c>
      <c r="E3" s="9" t="s">
        <v>29</v>
      </c>
      <c r="F3" s="18" t="s">
        <v>30</v>
      </c>
      <c r="G3" s="19">
        <v>1934.0</v>
      </c>
      <c r="H3" s="12" t="s">
        <v>31</v>
      </c>
      <c r="I3" s="11" t="s">
        <v>32</v>
      </c>
      <c r="J3" s="8" t="s">
        <v>33</v>
      </c>
      <c r="K3" s="13">
        <v>42458.0</v>
      </c>
      <c r="L3" s="14">
        <v>0.7916666666666666</v>
      </c>
      <c r="M3" s="15"/>
      <c r="N3" s="15"/>
      <c r="O3" s="15"/>
      <c r="P3" s="15"/>
      <c r="Q3" s="20"/>
      <c r="R3" s="20"/>
      <c r="S3" s="21"/>
      <c r="T3" s="20"/>
    </row>
    <row r="4">
      <c r="A4" s="22" t="s">
        <v>34</v>
      </c>
      <c r="B4" s="6">
        <f t="shared" si="1"/>
        <v>460</v>
      </c>
      <c r="C4" s="23" t="s">
        <v>35</v>
      </c>
      <c r="D4" s="24" t="s">
        <v>36</v>
      </c>
      <c r="E4" s="25" t="s">
        <v>29</v>
      </c>
      <c r="F4" s="26" t="s">
        <v>37</v>
      </c>
      <c r="G4" s="27" t="s">
        <v>38</v>
      </c>
      <c r="H4" s="28" t="s">
        <v>39</v>
      </c>
      <c r="I4" s="29" t="s">
        <v>40</v>
      </c>
      <c r="J4" s="24" t="s">
        <v>33</v>
      </c>
      <c r="K4" s="30">
        <v>44929.0</v>
      </c>
      <c r="L4" s="31">
        <v>0.7916666666666666</v>
      </c>
      <c r="M4" s="32"/>
      <c r="N4" s="33"/>
      <c r="O4" s="34"/>
      <c r="P4" s="34"/>
      <c r="Q4" s="25"/>
      <c r="R4" s="25" t="s">
        <v>41</v>
      </c>
      <c r="S4" s="35" t="s">
        <v>42</v>
      </c>
      <c r="T4" s="36" t="s">
        <v>43</v>
      </c>
    </row>
    <row r="5">
      <c r="A5" s="22" t="s">
        <v>44</v>
      </c>
      <c r="B5" s="6">
        <f t="shared" si="1"/>
        <v>448</v>
      </c>
      <c r="C5" s="23" t="s">
        <v>45</v>
      </c>
      <c r="D5" s="24" t="s">
        <v>36</v>
      </c>
      <c r="E5" s="25" t="s">
        <v>29</v>
      </c>
      <c r="F5" s="26" t="s">
        <v>46</v>
      </c>
      <c r="G5" s="27">
        <v>1931.0</v>
      </c>
      <c r="H5" s="25" t="s">
        <v>47</v>
      </c>
      <c r="I5" s="27" t="s">
        <v>48</v>
      </c>
      <c r="J5" s="24" t="s">
        <v>49</v>
      </c>
      <c r="K5" s="30">
        <v>44930.0</v>
      </c>
      <c r="L5" s="31">
        <v>0.7916666666666666</v>
      </c>
      <c r="M5" s="32"/>
      <c r="N5" s="33"/>
      <c r="O5" s="37"/>
      <c r="P5" s="38"/>
      <c r="Q5" s="39"/>
      <c r="R5" s="39"/>
      <c r="S5" s="40" t="s">
        <v>50</v>
      </c>
      <c r="T5" s="36" t="s">
        <v>51</v>
      </c>
    </row>
    <row r="6">
      <c r="A6" s="41" t="s">
        <v>52</v>
      </c>
      <c r="B6" s="6">
        <f t="shared" si="1"/>
        <v>454</v>
      </c>
      <c r="C6" s="42" t="s">
        <v>53</v>
      </c>
      <c r="D6" s="24" t="s">
        <v>36</v>
      </c>
      <c r="E6" s="25" t="s">
        <v>29</v>
      </c>
      <c r="F6" s="26" t="s">
        <v>54</v>
      </c>
      <c r="G6" s="27">
        <v>1988.0</v>
      </c>
      <c r="H6" s="43" t="s">
        <v>55</v>
      </c>
      <c r="I6" s="27" t="s">
        <v>56</v>
      </c>
      <c r="J6" s="24" t="s">
        <v>49</v>
      </c>
      <c r="K6" s="30">
        <v>44931.0</v>
      </c>
      <c r="L6" s="31">
        <v>0.7916666666666666</v>
      </c>
      <c r="M6" s="32"/>
      <c r="N6" s="33"/>
      <c r="O6" s="44"/>
      <c r="P6" s="34"/>
      <c r="Q6" s="45"/>
      <c r="R6" s="46"/>
      <c r="S6" s="47" t="s">
        <v>57</v>
      </c>
      <c r="T6" s="36" t="s">
        <v>58</v>
      </c>
    </row>
    <row r="7">
      <c r="A7" s="22" t="s">
        <v>59</v>
      </c>
      <c r="B7" s="6">
        <f t="shared" si="1"/>
        <v>457</v>
      </c>
      <c r="C7" s="23" t="s">
        <v>60</v>
      </c>
      <c r="D7" s="24" t="s">
        <v>36</v>
      </c>
      <c r="E7" s="25" t="s">
        <v>29</v>
      </c>
      <c r="F7" s="26" t="s">
        <v>61</v>
      </c>
      <c r="G7" s="27">
        <v>1999.0</v>
      </c>
      <c r="H7" s="43" t="s">
        <v>62</v>
      </c>
      <c r="I7" s="27" t="s">
        <v>63</v>
      </c>
      <c r="J7" s="24" t="s">
        <v>64</v>
      </c>
      <c r="K7" s="30">
        <v>44931.0</v>
      </c>
      <c r="L7" s="31">
        <v>0.8958333333333334</v>
      </c>
      <c r="M7" s="32"/>
      <c r="N7" s="33"/>
      <c r="O7" s="34"/>
      <c r="P7" s="34"/>
      <c r="Q7" s="39"/>
      <c r="R7" s="39"/>
      <c r="S7" s="35" t="s">
        <v>65</v>
      </c>
      <c r="T7" s="36" t="s">
        <v>66</v>
      </c>
    </row>
    <row r="8">
      <c r="A8" s="22" t="s">
        <v>67</v>
      </c>
      <c r="B8" s="6">
        <f t="shared" si="1"/>
        <v>458</v>
      </c>
      <c r="C8" s="23" t="s">
        <v>68</v>
      </c>
      <c r="D8" s="48" t="s">
        <v>36</v>
      </c>
      <c r="E8" s="25" t="s">
        <v>29</v>
      </c>
      <c r="F8" s="26" t="s">
        <v>69</v>
      </c>
      <c r="G8" s="27">
        <v>2008.0</v>
      </c>
      <c r="H8" s="49" t="s">
        <v>70</v>
      </c>
      <c r="I8" s="27" t="s">
        <v>71</v>
      </c>
      <c r="J8" s="24" t="s">
        <v>64</v>
      </c>
      <c r="K8" s="30">
        <v>44932.0</v>
      </c>
      <c r="L8" s="31">
        <v>0.7916666666666666</v>
      </c>
      <c r="M8" s="32"/>
      <c r="N8" s="33"/>
      <c r="O8" s="34"/>
      <c r="P8" s="34"/>
      <c r="Q8" s="39"/>
      <c r="R8" s="39"/>
      <c r="S8" s="35" t="s">
        <v>72</v>
      </c>
      <c r="T8" s="36" t="s">
        <v>73</v>
      </c>
    </row>
    <row r="9">
      <c r="A9" s="22" t="s">
        <v>74</v>
      </c>
      <c r="B9" s="6">
        <f t="shared" si="1"/>
        <v>460</v>
      </c>
      <c r="C9" s="50" t="s">
        <v>75</v>
      </c>
      <c r="D9" s="51" t="s">
        <v>36</v>
      </c>
      <c r="E9" s="52" t="s">
        <v>29</v>
      </c>
      <c r="F9" s="53" t="s">
        <v>76</v>
      </c>
      <c r="G9" s="54">
        <v>2022.0</v>
      </c>
      <c r="H9" s="25" t="s">
        <v>77</v>
      </c>
      <c r="I9" s="54" t="s">
        <v>71</v>
      </c>
      <c r="J9" s="55" t="s">
        <v>49</v>
      </c>
      <c r="K9" s="30">
        <v>44933.0</v>
      </c>
      <c r="L9" s="31">
        <v>0.7916666666666666</v>
      </c>
      <c r="M9" s="32"/>
      <c r="N9" s="33"/>
      <c r="O9" s="56"/>
      <c r="P9" s="34"/>
      <c r="Q9" s="39"/>
      <c r="R9" s="25"/>
      <c r="S9" s="35" t="s">
        <v>78</v>
      </c>
      <c r="T9" s="36" t="s">
        <v>79</v>
      </c>
    </row>
    <row r="10">
      <c r="A10" s="41" t="s">
        <v>80</v>
      </c>
      <c r="B10" s="6">
        <f t="shared" si="1"/>
        <v>457</v>
      </c>
      <c r="C10" s="23" t="s">
        <v>81</v>
      </c>
      <c r="D10" s="24" t="s">
        <v>36</v>
      </c>
      <c r="E10" s="25" t="s">
        <v>29</v>
      </c>
      <c r="F10" s="26" t="s">
        <v>82</v>
      </c>
      <c r="G10" s="27">
        <v>1952.0</v>
      </c>
      <c r="H10" s="43" t="s">
        <v>83</v>
      </c>
      <c r="I10" s="27" t="s">
        <v>84</v>
      </c>
      <c r="J10" s="57" t="s">
        <v>64</v>
      </c>
      <c r="K10" s="30">
        <v>44934.0</v>
      </c>
      <c r="L10" s="31">
        <v>0.7916666666666666</v>
      </c>
      <c r="M10" s="32"/>
      <c r="N10" s="33"/>
      <c r="O10" s="56"/>
      <c r="P10" s="34"/>
      <c r="Q10" s="58"/>
      <c r="R10" s="25" t="s">
        <v>85</v>
      </c>
      <c r="S10" s="35" t="s">
        <v>86</v>
      </c>
      <c r="T10" s="36" t="s">
        <v>87</v>
      </c>
    </row>
    <row r="11">
      <c r="A11" s="59" t="s">
        <v>88</v>
      </c>
      <c r="B11" s="6">
        <f t="shared" si="1"/>
        <v>443</v>
      </c>
      <c r="C11" s="23" t="s">
        <v>89</v>
      </c>
      <c r="D11" s="24" t="s">
        <v>36</v>
      </c>
      <c r="E11" s="25" t="s">
        <v>29</v>
      </c>
      <c r="F11" s="26" t="s">
        <v>90</v>
      </c>
      <c r="G11" s="27">
        <v>1930.0</v>
      </c>
      <c r="H11" s="43" t="s">
        <v>91</v>
      </c>
      <c r="I11" s="27" t="s">
        <v>92</v>
      </c>
      <c r="J11" s="57" t="s">
        <v>64</v>
      </c>
      <c r="K11" s="30">
        <v>44935.0</v>
      </c>
      <c r="L11" s="31">
        <v>0.7916666666666666</v>
      </c>
      <c r="M11" s="32"/>
      <c r="N11" s="33"/>
      <c r="O11" s="56"/>
      <c r="P11" s="34"/>
      <c r="Q11" s="58"/>
      <c r="R11" s="58"/>
      <c r="S11" s="60" t="s">
        <v>93</v>
      </c>
      <c r="T11" s="36" t="s">
        <v>94</v>
      </c>
    </row>
    <row r="12">
      <c r="A12" s="22" t="s">
        <v>95</v>
      </c>
      <c r="B12" s="6">
        <f t="shared" si="1"/>
        <v>460</v>
      </c>
      <c r="C12" s="23" t="s">
        <v>96</v>
      </c>
      <c r="D12" s="24" t="s">
        <v>36</v>
      </c>
      <c r="E12" s="25" t="s">
        <v>29</v>
      </c>
      <c r="F12" s="26" t="s">
        <v>97</v>
      </c>
      <c r="G12" s="27" t="s">
        <v>98</v>
      </c>
      <c r="H12" s="43" t="s">
        <v>99</v>
      </c>
      <c r="I12" s="27" t="s">
        <v>100</v>
      </c>
      <c r="J12" s="57" t="s">
        <v>49</v>
      </c>
      <c r="K12" s="30">
        <v>44936.0</v>
      </c>
      <c r="L12" s="31">
        <v>0.7916666666666666</v>
      </c>
      <c r="M12" s="32"/>
      <c r="N12" s="33"/>
      <c r="O12" s="56"/>
      <c r="P12" s="34"/>
      <c r="Q12" s="58"/>
      <c r="R12" s="58"/>
      <c r="S12" s="60" t="s">
        <v>101</v>
      </c>
      <c r="T12" s="36" t="s">
        <v>43</v>
      </c>
    </row>
    <row r="13">
      <c r="A13" s="22" t="s">
        <v>102</v>
      </c>
      <c r="B13" s="6">
        <f t="shared" si="1"/>
        <v>444</v>
      </c>
      <c r="C13" s="23" t="s">
        <v>45</v>
      </c>
      <c r="D13" s="24" t="s">
        <v>36</v>
      </c>
      <c r="E13" s="25" t="s">
        <v>29</v>
      </c>
      <c r="F13" s="43" t="s">
        <v>46</v>
      </c>
      <c r="G13" s="27">
        <v>1932.0</v>
      </c>
      <c r="H13" s="28" t="s">
        <v>103</v>
      </c>
      <c r="I13" s="27" t="s">
        <v>104</v>
      </c>
      <c r="J13" s="57" t="s">
        <v>49</v>
      </c>
      <c r="K13" s="30">
        <v>44937.0</v>
      </c>
      <c r="L13" s="31">
        <v>0.7916666666666666</v>
      </c>
      <c r="M13" s="32"/>
      <c r="N13" s="33"/>
      <c r="O13" s="34"/>
      <c r="P13" s="61"/>
      <c r="Q13" s="46"/>
      <c r="R13" s="46"/>
      <c r="S13" s="47" t="s">
        <v>105</v>
      </c>
      <c r="T13" s="36" t="s">
        <v>51</v>
      </c>
    </row>
    <row r="14">
      <c r="A14" s="41" t="s">
        <v>106</v>
      </c>
      <c r="B14" s="6">
        <f t="shared" si="1"/>
        <v>445</v>
      </c>
      <c r="C14" s="23" t="s">
        <v>53</v>
      </c>
      <c r="D14" s="24" t="s">
        <v>36</v>
      </c>
      <c r="E14" s="25" t="s">
        <v>29</v>
      </c>
      <c r="F14" s="26" t="s">
        <v>107</v>
      </c>
      <c r="G14" s="27">
        <v>1953.0</v>
      </c>
      <c r="H14" s="43" t="s">
        <v>108</v>
      </c>
      <c r="I14" s="27" t="s">
        <v>109</v>
      </c>
      <c r="J14" s="57" t="s">
        <v>49</v>
      </c>
      <c r="K14" s="30">
        <v>44938.0</v>
      </c>
      <c r="L14" s="31">
        <v>0.7916666666666666</v>
      </c>
      <c r="M14" s="32"/>
      <c r="N14" s="33"/>
      <c r="O14" s="34"/>
      <c r="P14" s="34"/>
      <c r="Q14" s="39"/>
      <c r="R14" s="39"/>
      <c r="S14" s="35" t="s">
        <v>110</v>
      </c>
      <c r="T14" s="36" t="s">
        <v>58</v>
      </c>
    </row>
    <row r="15">
      <c r="A15" s="22" t="s">
        <v>111</v>
      </c>
      <c r="B15" s="6">
        <f t="shared" si="1"/>
        <v>445</v>
      </c>
      <c r="C15" s="23" t="s">
        <v>60</v>
      </c>
      <c r="D15" s="24" t="s">
        <v>36</v>
      </c>
      <c r="E15" s="25" t="s">
        <v>29</v>
      </c>
      <c r="F15" s="26" t="s">
        <v>112</v>
      </c>
      <c r="G15" s="27">
        <v>2000.0</v>
      </c>
      <c r="H15" s="43" t="s">
        <v>113</v>
      </c>
      <c r="I15" s="27" t="s">
        <v>114</v>
      </c>
      <c r="J15" s="57" t="s">
        <v>64</v>
      </c>
      <c r="K15" s="30">
        <v>44938.0</v>
      </c>
      <c r="L15" s="31">
        <v>0.8958333333333334</v>
      </c>
      <c r="M15" s="32"/>
      <c r="N15" s="33"/>
      <c r="O15" s="34"/>
      <c r="P15" s="34"/>
      <c r="Q15" s="25"/>
      <c r="R15" s="25"/>
      <c r="S15" s="35" t="s">
        <v>115</v>
      </c>
      <c r="T15" s="36" t="s">
        <v>66</v>
      </c>
    </row>
    <row r="16" ht="18.0" customHeight="1">
      <c r="A16" s="22" t="s">
        <v>116</v>
      </c>
      <c r="B16" s="6">
        <f t="shared" si="1"/>
        <v>454</v>
      </c>
      <c r="C16" s="25" t="s">
        <v>117</v>
      </c>
      <c r="D16" s="24" t="s">
        <v>81</v>
      </c>
      <c r="E16" s="25" t="s">
        <v>29</v>
      </c>
      <c r="F16" s="62" t="s">
        <v>118</v>
      </c>
      <c r="G16" s="27">
        <v>1999.0</v>
      </c>
      <c r="H16" s="25" t="s">
        <v>119</v>
      </c>
      <c r="I16" s="27" t="s">
        <v>120</v>
      </c>
      <c r="J16" s="63" t="s">
        <v>33</v>
      </c>
      <c r="K16" s="30">
        <v>44939.0</v>
      </c>
      <c r="L16" s="31">
        <v>0.7916666666666666</v>
      </c>
      <c r="M16" s="32"/>
      <c r="N16" s="33"/>
      <c r="O16" s="37"/>
      <c r="P16" s="31"/>
      <c r="Q16" s="39"/>
      <c r="R16" s="39"/>
      <c r="S16" s="35" t="s">
        <v>121</v>
      </c>
      <c r="T16" s="36" t="s">
        <v>73</v>
      </c>
    </row>
    <row r="17">
      <c r="A17" s="41" t="s">
        <v>122</v>
      </c>
      <c r="B17" s="6">
        <f t="shared" si="1"/>
        <v>457</v>
      </c>
      <c r="C17" s="25" t="s">
        <v>75</v>
      </c>
      <c r="D17" s="24" t="s">
        <v>81</v>
      </c>
      <c r="E17" s="25" t="s">
        <v>29</v>
      </c>
      <c r="F17" s="26" t="s">
        <v>123</v>
      </c>
      <c r="G17" s="27">
        <v>2022.0</v>
      </c>
      <c r="H17" s="43" t="s">
        <v>124</v>
      </c>
      <c r="I17" s="27" t="s">
        <v>125</v>
      </c>
      <c r="J17" s="24" t="s">
        <v>49</v>
      </c>
      <c r="K17" s="30">
        <v>44940.0</v>
      </c>
      <c r="L17" s="31">
        <v>0.7916666666666666</v>
      </c>
      <c r="M17" s="32"/>
      <c r="N17" s="33"/>
      <c r="O17" s="37"/>
      <c r="P17" s="31"/>
      <c r="Q17" s="39"/>
      <c r="R17" s="39"/>
      <c r="S17" s="35" t="s">
        <v>126</v>
      </c>
      <c r="T17" s="36" t="s">
        <v>79</v>
      </c>
    </row>
    <row r="18">
      <c r="A18" s="41" t="s">
        <v>127</v>
      </c>
      <c r="B18" s="6">
        <f t="shared" si="1"/>
        <v>458</v>
      </c>
      <c r="C18" s="23" t="s">
        <v>81</v>
      </c>
      <c r="D18" s="24" t="s">
        <v>36</v>
      </c>
      <c r="E18" s="25" t="s">
        <v>29</v>
      </c>
      <c r="F18" s="26" t="s">
        <v>128</v>
      </c>
      <c r="G18" s="27">
        <v>1957.0</v>
      </c>
      <c r="H18" s="43" t="s">
        <v>129</v>
      </c>
      <c r="I18" s="27" t="s">
        <v>48</v>
      </c>
      <c r="J18" s="24" t="s">
        <v>49</v>
      </c>
      <c r="K18" s="30">
        <v>44941.0</v>
      </c>
      <c r="L18" s="31">
        <v>0.7916666666666666</v>
      </c>
      <c r="M18" s="64"/>
      <c r="N18" s="33"/>
      <c r="O18" s="34"/>
      <c r="P18" s="34"/>
      <c r="Q18" s="39"/>
      <c r="R18" s="39"/>
      <c r="S18" s="35" t="s">
        <v>130</v>
      </c>
      <c r="T18" s="36" t="s">
        <v>87</v>
      </c>
    </row>
    <row r="19">
      <c r="A19" s="41" t="s">
        <v>131</v>
      </c>
      <c r="B19" s="6">
        <f t="shared" si="1"/>
        <v>458</v>
      </c>
      <c r="C19" s="23" t="s">
        <v>96</v>
      </c>
      <c r="D19" s="24" t="s">
        <v>81</v>
      </c>
      <c r="E19" s="25" t="s">
        <v>29</v>
      </c>
      <c r="F19" s="26" t="s">
        <v>132</v>
      </c>
      <c r="G19" s="27">
        <v>1982.0</v>
      </c>
      <c r="H19" s="28" t="s">
        <v>133</v>
      </c>
      <c r="I19" s="27" t="s">
        <v>32</v>
      </c>
      <c r="J19" s="24" t="s">
        <v>49</v>
      </c>
      <c r="K19" s="30">
        <v>44943.0</v>
      </c>
      <c r="L19" s="31">
        <v>0.7916666666666666</v>
      </c>
      <c r="M19" s="64"/>
      <c r="N19" s="33"/>
      <c r="O19" s="34"/>
      <c r="P19" s="34"/>
      <c r="Q19" s="39"/>
      <c r="R19" s="39"/>
      <c r="S19" s="35" t="s">
        <v>134</v>
      </c>
      <c r="T19" s="36" t="s">
        <v>43</v>
      </c>
    </row>
    <row r="20">
      <c r="A20" s="22" t="s">
        <v>135</v>
      </c>
      <c r="B20" s="6">
        <f t="shared" si="1"/>
        <v>447</v>
      </c>
      <c r="C20" s="23" t="s">
        <v>136</v>
      </c>
      <c r="D20" s="24" t="s">
        <v>36</v>
      </c>
      <c r="E20" s="25" t="s">
        <v>29</v>
      </c>
      <c r="F20" s="26" t="s">
        <v>137</v>
      </c>
      <c r="G20" s="27">
        <v>2022.0</v>
      </c>
      <c r="H20" s="28" t="s">
        <v>138</v>
      </c>
      <c r="I20" s="27" t="s">
        <v>139</v>
      </c>
      <c r="J20" s="24" t="s">
        <v>49</v>
      </c>
      <c r="K20" s="30">
        <v>44944.0</v>
      </c>
      <c r="L20" s="65">
        <v>0.75</v>
      </c>
      <c r="M20" s="64"/>
      <c r="N20" s="33"/>
      <c r="O20" s="34"/>
      <c r="P20" s="34"/>
      <c r="Q20" s="39"/>
      <c r="R20" s="25" t="s">
        <v>140</v>
      </c>
      <c r="S20" s="40" t="s">
        <v>141</v>
      </c>
      <c r="T20" s="36" t="s">
        <v>142</v>
      </c>
    </row>
    <row r="21">
      <c r="A21" s="41" t="s">
        <v>143</v>
      </c>
      <c r="B21" s="6">
        <f t="shared" si="1"/>
        <v>459</v>
      </c>
      <c r="C21" s="23" t="s">
        <v>45</v>
      </c>
      <c r="D21" s="24" t="s">
        <v>36</v>
      </c>
      <c r="E21" s="25" t="s">
        <v>29</v>
      </c>
      <c r="F21" s="43" t="s">
        <v>46</v>
      </c>
      <c r="G21" s="27">
        <v>1935.0</v>
      </c>
      <c r="H21" s="49" t="s">
        <v>144</v>
      </c>
      <c r="I21" s="27" t="s">
        <v>145</v>
      </c>
      <c r="J21" s="24" t="s">
        <v>49</v>
      </c>
      <c r="K21" s="30">
        <v>44944.0</v>
      </c>
      <c r="L21" s="65">
        <v>0.8958333333333334</v>
      </c>
      <c r="M21" s="32"/>
      <c r="N21" s="33"/>
      <c r="O21" s="44"/>
      <c r="P21" s="34"/>
      <c r="Q21" s="25"/>
      <c r="R21" s="25"/>
      <c r="S21" s="35" t="s">
        <v>146</v>
      </c>
      <c r="T21" s="36" t="s">
        <v>51</v>
      </c>
    </row>
    <row r="22">
      <c r="A22" s="22" t="s">
        <v>147</v>
      </c>
      <c r="B22" s="6">
        <f t="shared" si="1"/>
        <v>453</v>
      </c>
      <c r="C22" s="23" t="s">
        <v>36</v>
      </c>
      <c r="D22" s="23" t="s">
        <v>148</v>
      </c>
      <c r="E22" s="25" t="s">
        <v>29</v>
      </c>
      <c r="F22" s="26" t="s">
        <v>149</v>
      </c>
      <c r="G22" s="27">
        <v>2003.0</v>
      </c>
      <c r="H22" s="43" t="s">
        <v>150</v>
      </c>
      <c r="I22" s="27" t="s">
        <v>151</v>
      </c>
      <c r="J22" s="24" t="s">
        <v>49</v>
      </c>
      <c r="K22" s="30">
        <v>44945.0</v>
      </c>
      <c r="L22" s="65">
        <v>0.6875</v>
      </c>
      <c r="M22" s="32"/>
      <c r="N22" s="33"/>
      <c r="O22" s="34"/>
      <c r="P22" s="34"/>
      <c r="Q22" s="39"/>
      <c r="R22" s="25" t="s">
        <v>152</v>
      </c>
      <c r="S22" s="23"/>
      <c r="T22" s="36" t="s">
        <v>142</v>
      </c>
    </row>
    <row r="23">
      <c r="A23" s="41" t="s">
        <v>153</v>
      </c>
      <c r="B23" s="6">
        <f t="shared" si="1"/>
        <v>451</v>
      </c>
      <c r="C23" s="23" t="s">
        <v>53</v>
      </c>
      <c r="D23" s="23" t="s">
        <v>36</v>
      </c>
      <c r="E23" s="25" t="s">
        <v>29</v>
      </c>
      <c r="F23" s="26" t="s">
        <v>128</v>
      </c>
      <c r="G23" s="27">
        <v>1963.0</v>
      </c>
      <c r="H23" s="43" t="s">
        <v>154</v>
      </c>
      <c r="I23" s="27" t="s">
        <v>63</v>
      </c>
      <c r="J23" s="24" t="s">
        <v>49</v>
      </c>
      <c r="K23" s="30">
        <v>44945.0</v>
      </c>
      <c r="L23" s="31">
        <v>0.7916666666666666</v>
      </c>
      <c r="M23" s="32"/>
      <c r="N23" s="33"/>
      <c r="O23" s="34"/>
      <c r="P23" s="34"/>
      <c r="Q23" s="39"/>
      <c r="R23" s="39"/>
      <c r="S23" s="35" t="s">
        <v>155</v>
      </c>
      <c r="T23" s="36" t="s">
        <v>58</v>
      </c>
    </row>
    <row r="24">
      <c r="A24" s="22" t="s">
        <v>156</v>
      </c>
      <c r="B24" s="6">
        <f t="shared" si="1"/>
        <v>450</v>
      </c>
      <c r="C24" s="23" t="s">
        <v>60</v>
      </c>
      <c r="D24" s="23" t="s">
        <v>36</v>
      </c>
      <c r="E24" s="25" t="s">
        <v>29</v>
      </c>
      <c r="F24" s="26" t="s">
        <v>157</v>
      </c>
      <c r="G24" s="27">
        <v>2003.0</v>
      </c>
      <c r="H24" s="43" t="s">
        <v>158</v>
      </c>
      <c r="I24" s="27" t="s">
        <v>63</v>
      </c>
      <c r="J24" s="24" t="s">
        <v>64</v>
      </c>
      <c r="K24" s="30">
        <v>44945.0</v>
      </c>
      <c r="L24" s="31">
        <v>0.8958333333333334</v>
      </c>
      <c r="M24" s="32"/>
      <c r="N24" s="33"/>
      <c r="O24" s="34"/>
      <c r="P24" s="34"/>
      <c r="Q24" s="39"/>
      <c r="R24" s="39"/>
      <c r="S24" s="35" t="s">
        <v>159</v>
      </c>
      <c r="T24" s="36" t="s">
        <v>66</v>
      </c>
    </row>
    <row r="25">
      <c r="A25" s="41" t="s">
        <v>160</v>
      </c>
      <c r="B25" s="6">
        <f t="shared" si="1"/>
        <v>444</v>
      </c>
      <c r="C25" s="23" t="s">
        <v>68</v>
      </c>
      <c r="D25" s="23" t="s">
        <v>81</v>
      </c>
      <c r="E25" s="25" t="s">
        <v>29</v>
      </c>
      <c r="F25" s="26" t="s">
        <v>161</v>
      </c>
      <c r="G25" s="27">
        <v>2002.0</v>
      </c>
      <c r="H25" s="62" t="s">
        <v>162</v>
      </c>
      <c r="I25" s="27" t="s">
        <v>163</v>
      </c>
      <c r="J25" s="24" t="s">
        <v>64</v>
      </c>
      <c r="K25" s="30">
        <v>44946.0</v>
      </c>
      <c r="L25" s="31">
        <v>0.7916666666666666</v>
      </c>
      <c r="M25" s="32"/>
      <c r="N25" s="33"/>
      <c r="O25" s="34"/>
      <c r="P25" s="34"/>
      <c r="Q25" s="39"/>
      <c r="R25" s="39"/>
      <c r="S25" s="35" t="s">
        <v>164</v>
      </c>
      <c r="T25" s="36" t="s">
        <v>73</v>
      </c>
    </row>
    <row r="26">
      <c r="A26" s="22" t="s">
        <v>165</v>
      </c>
      <c r="B26" s="6">
        <f t="shared" si="1"/>
        <v>442</v>
      </c>
      <c r="C26" s="23" t="s">
        <v>166</v>
      </c>
      <c r="D26" s="23" t="s">
        <v>167</v>
      </c>
      <c r="E26" s="25" t="s">
        <v>29</v>
      </c>
      <c r="F26" s="26" t="s">
        <v>168</v>
      </c>
      <c r="G26" s="27">
        <v>2022.0</v>
      </c>
      <c r="H26" s="66" t="s">
        <v>169</v>
      </c>
      <c r="I26" s="27" t="s">
        <v>114</v>
      </c>
      <c r="J26" s="63" t="s">
        <v>33</v>
      </c>
      <c r="K26" s="30">
        <v>44947.0</v>
      </c>
      <c r="L26" s="31">
        <v>0.7916666666666666</v>
      </c>
      <c r="M26" s="32"/>
      <c r="N26" s="33"/>
      <c r="O26" s="34"/>
      <c r="P26" s="34"/>
      <c r="Q26" s="39"/>
      <c r="R26" s="39"/>
      <c r="S26" s="35" t="s">
        <v>170</v>
      </c>
      <c r="T26" s="36" t="s">
        <v>79</v>
      </c>
    </row>
    <row r="27">
      <c r="A27" s="41" t="s">
        <v>171</v>
      </c>
      <c r="B27" s="6">
        <f t="shared" si="1"/>
        <v>460</v>
      </c>
      <c r="C27" s="23" t="s">
        <v>81</v>
      </c>
      <c r="D27" s="23" t="s">
        <v>36</v>
      </c>
      <c r="E27" s="25" t="s">
        <v>29</v>
      </c>
      <c r="F27" s="26" t="s">
        <v>172</v>
      </c>
      <c r="G27" s="27">
        <v>1921.0</v>
      </c>
      <c r="H27" s="43" t="s">
        <v>173</v>
      </c>
      <c r="I27" s="27" t="s">
        <v>174</v>
      </c>
      <c r="J27" s="24" t="s">
        <v>33</v>
      </c>
      <c r="K27" s="30">
        <v>44948.0</v>
      </c>
      <c r="L27" s="31">
        <v>0.7916666666666666</v>
      </c>
      <c r="M27" s="32"/>
      <c r="N27" s="33"/>
      <c r="O27" s="34"/>
      <c r="P27" s="34"/>
      <c r="Q27" s="39"/>
      <c r="R27" s="39"/>
      <c r="S27" s="35" t="s">
        <v>175</v>
      </c>
      <c r="T27" s="36" t="s">
        <v>87</v>
      </c>
    </row>
    <row r="28">
      <c r="A28" s="22" t="s">
        <v>176</v>
      </c>
      <c r="B28" s="6">
        <f t="shared" si="1"/>
        <v>447</v>
      </c>
      <c r="C28" s="23" t="s">
        <v>89</v>
      </c>
      <c r="D28" s="23" t="s">
        <v>36</v>
      </c>
      <c r="E28" s="25" t="s">
        <v>29</v>
      </c>
      <c r="F28" s="26" t="s">
        <v>177</v>
      </c>
      <c r="G28" s="27">
        <v>1933.0</v>
      </c>
      <c r="H28" s="43" t="s">
        <v>178</v>
      </c>
      <c r="I28" s="27" t="s">
        <v>32</v>
      </c>
      <c r="J28" s="24" t="s">
        <v>64</v>
      </c>
      <c r="K28" s="30">
        <v>44949.0</v>
      </c>
      <c r="L28" s="31">
        <v>0.7916666666666666</v>
      </c>
      <c r="M28" s="32"/>
      <c r="N28" s="33"/>
      <c r="O28" s="34"/>
      <c r="P28" s="34"/>
      <c r="Q28" s="39"/>
      <c r="R28" s="39"/>
      <c r="S28" s="35" t="s">
        <v>179</v>
      </c>
      <c r="T28" s="36" t="s">
        <v>94</v>
      </c>
    </row>
    <row r="29">
      <c r="A29" s="22" t="s">
        <v>180</v>
      </c>
      <c r="B29" s="6">
        <f t="shared" si="1"/>
        <v>457</v>
      </c>
      <c r="C29" s="23" t="s">
        <v>96</v>
      </c>
      <c r="D29" s="23" t="s">
        <v>36</v>
      </c>
      <c r="E29" s="25" t="s">
        <v>29</v>
      </c>
      <c r="F29" s="26" t="s">
        <v>181</v>
      </c>
      <c r="G29" s="27">
        <v>1989.0</v>
      </c>
      <c r="H29" s="49" t="s">
        <v>182</v>
      </c>
      <c r="I29" s="27" t="s">
        <v>151</v>
      </c>
      <c r="J29" s="24" t="s">
        <v>49</v>
      </c>
      <c r="K29" s="30">
        <v>44950.0</v>
      </c>
      <c r="L29" s="31">
        <v>0.7916666666666666</v>
      </c>
      <c r="M29" s="32"/>
      <c r="N29" s="33"/>
      <c r="O29" s="34"/>
      <c r="P29" s="34"/>
      <c r="Q29" s="39"/>
      <c r="R29" s="39"/>
      <c r="S29" s="35" t="s">
        <v>183</v>
      </c>
      <c r="T29" s="36" t="s">
        <v>43</v>
      </c>
    </row>
    <row r="30">
      <c r="A30" s="41" t="s">
        <v>184</v>
      </c>
      <c r="B30" s="6">
        <f t="shared" si="1"/>
        <v>452</v>
      </c>
      <c r="C30" s="23" t="s">
        <v>45</v>
      </c>
      <c r="D30" s="67" t="s">
        <v>36</v>
      </c>
      <c r="E30" s="25" t="s">
        <v>29</v>
      </c>
      <c r="F30" s="43" t="s">
        <v>46</v>
      </c>
      <c r="G30" s="27">
        <v>1936.0</v>
      </c>
      <c r="H30" s="43" t="s">
        <v>185</v>
      </c>
      <c r="I30" s="27" t="s">
        <v>186</v>
      </c>
      <c r="J30" s="24" t="s">
        <v>49</v>
      </c>
      <c r="K30" s="30">
        <v>44951.0</v>
      </c>
      <c r="L30" s="31">
        <v>0.7916666666666666</v>
      </c>
      <c r="M30" s="32"/>
      <c r="N30" s="33"/>
      <c r="O30" s="34"/>
      <c r="P30" s="34"/>
      <c r="Q30" s="39"/>
      <c r="R30" s="39"/>
      <c r="S30" s="35" t="s">
        <v>187</v>
      </c>
      <c r="T30" s="36" t="s">
        <v>51</v>
      </c>
    </row>
    <row r="31">
      <c r="A31" s="59" t="s">
        <v>188</v>
      </c>
      <c r="B31" s="6">
        <f t="shared" si="1"/>
        <v>443</v>
      </c>
      <c r="C31" s="23" t="s">
        <v>166</v>
      </c>
      <c r="D31" s="23" t="s">
        <v>167</v>
      </c>
      <c r="E31" s="25" t="s">
        <v>29</v>
      </c>
      <c r="F31" s="26" t="s">
        <v>189</v>
      </c>
      <c r="G31" s="27">
        <v>2022.0</v>
      </c>
      <c r="H31" s="66" t="s">
        <v>190</v>
      </c>
      <c r="I31" s="27" t="s">
        <v>191</v>
      </c>
      <c r="J31" s="24" t="s">
        <v>49</v>
      </c>
      <c r="K31" s="30">
        <v>44952.0</v>
      </c>
      <c r="L31" s="65">
        <v>0.7708333333333334</v>
      </c>
      <c r="M31" s="32"/>
      <c r="N31" s="33"/>
      <c r="O31" s="34"/>
      <c r="P31" s="34"/>
      <c r="Q31" s="39"/>
      <c r="R31" s="68" t="s">
        <v>192</v>
      </c>
      <c r="S31" s="40" t="s">
        <v>193</v>
      </c>
      <c r="T31" s="36" t="s">
        <v>142</v>
      </c>
    </row>
    <row r="32">
      <c r="A32" s="59" t="s">
        <v>194</v>
      </c>
      <c r="B32" s="6">
        <f t="shared" si="1"/>
        <v>451</v>
      </c>
      <c r="C32" s="23" t="s">
        <v>68</v>
      </c>
      <c r="D32" s="23" t="s">
        <v>136</v>
      </c>
      <c r="E32" s="25" t="s">
        <v>29</v>
      </c>
      <c r="F32" s="26" t="s">
        <v>195</v>
      </c>
      <c r="G32" s="27">
        <v>2013.0</v>
      </c>
      <c r="H32" s="49" t="s">
        <v>196</v>
      </c>
      <c r="I32" s="27" t="s">
        <v>197</v>
      </c>
      <c r="J32" s="24" t="s">
        <v>49</v>
      </c>
      <c r="K32" s="30">
        <v>44953.0</v>
      </c>
      <c r="L32" s="31">
        <v>0.7916666666666666</v>
      </c>
      <c r="M32" s="32"/>
      <c r="N32" s="33"/>
      <c r="O32" s="34"/>
      <c r="P32" s="34"/>
      <c r="Q32" s="39"/>
      <c r="R32" s="39"/>
      <c r="S32" s="40" t="s">
        <v>198</v>
      </c>
      <c r="T32" s="36" t="s">
        <v>73</v>
      </c>
    </row>
    <row r="33">
      <c r="A33" s="22" t="s">
        <v>199</v>
      </c>
      <c r="B33" s="6">
        <f t="shared" si="1"/>
        <v>445</v>
      </c>
      <c r="C33" s="23" t="s">
        <v>167</v>
      </c>
      <c r="D33" s="23" t="s">
        <v>200</v>
      </c>
      <c r="E33" s="25" t="s">
        <v>29</v>
      </c>
      <c r="F33" s="26" t="s">
        <v>201</v>
      </c>
      <c r="G33" s="27">
        <v>2022.0</v>
      </c>
      <c r="H33" s="49" t="s">
        <v>202</v>
      </c>
      <c r="I33" s="27" t="s">
        <v>203</v>
      </c>
      <c r="J33" s="24" t="s">
        <v>49</v>
      </c>
      <c r="K33" s="30">
        <v>44954.0</v>
      </c>
      <c r="L33" s="65">
        <v>0.7604166666666666</v>
      </c>
      <c r="M33" s="32"/>
      <c r="N33" s="33"/>
      <c r="O33" s="34"/>
      <c r="P33" s="34"/>
      <c r="Q33" s="39"/>
      <c r="R33" s="25" t="s">
        <v>204</v>
      </c>
      <c r="S33" s="35" t="s">
        <v>205</v>
      </c>
      <c r="T33" s="36" t="s">
        <v>79</v>
      </c>
    </row>
    <row r="34">
      <c r="A34" s="41" t="s">
        <v>206</v>
      </c>
      <c r="B34" s="6">
        <f t="shared" si="1"/>
        <v>454</v>
      </c>
      <c r="C34" s="23" t="s">
        <v>81</v>
      </c>
      <c r="D34" s="23" t="s">
        <v>136</v>
      </c>
      <c r="E34" s="25" t="s">
        <v>29</v>
      </c>
      <c r="F34" s="26" t="s">
        <v>207</v>
      </c>
      <c r="G34" s="27">
        <v>1997.0</v>
      </c>
      <c r="H34" s="49" t="s">
        <v>208</v>
      </c>
      <c r="I34" s="27" t="s">
        <v>92</v>
      </c>
      <c r="J34" s="27" t="s">
        <v>49</v>
      </c>
      <c r="K34" s="30">
        <v>44955.0</v>
      </c>
      <c r="L34" s="31">
        <v>0.7916666666666666</v>
      </c>
      <c r="M34" s="32"/>
      <c r="N34" s="33"/>
      <c r="O34" s="34"/>
      <c r="P34" s="34"/>
      <c r="Q34" s="39"/>
      <c r="R34" s="25" t="s">
        <v>209</v>
      </c>
      <c r="S34" s="35" t="s">
        <v>210</v>
      </c>
      <c r="T34" s="36" t="s">
        <v>87</v>
      </c>
    </row>
    <row r="35">
      <c r="A35" s="41" t="s">
        <v>211</v>
      </c>
      <c r="B35" s="6">
        <f t="shared" si="1"/>
        <v>449</v>
      </c>
      <c r="C35" s="23" t="s">
        <v>89</v>
      </c>
      <c r="D35" s="23" t="s">
        <v>136</v>
      </c>
      <c r="E35" s="25" t="s">
        <v>29</v>
      </c>
      <c r="F35" s="26" t="s">
        <v>212</v>
      </c>
      <c r="G35" s="27">
        <v>1937.0</v>
      </c>
      <c r="H35" s="43" t="s">
        <v>213</v>
      </c>
      <c r="I35" s="27" t="s">
        <v>174</v>
      </c>
      <c r="J35" s="24" t="s">
        <v>64</v>
      </c>
      <c r="K35" s="30">
        <v>44956.0</v>
      </c>
      <c r="L35" s="31">
        <v>0.7916666666666666</v>
      </c>
      <c r="M35" s="32"/>
      <c r="N35" s="33"/>
      <c r="O35" s="34"/>
      <c r="P35" s="34"/>
      <c r="Q35" s="39"/>
      <c r="R35" s="25" t="s">
        <v>214</v>
      </c>
      <c r="S35" s="35" t="s">
        <v>215</v>
      </c>
      <c r="T35" s="36" t="s">
        <v>94</v>
      </c>
    </row>
    <row r="36">
      <c r="A36" s="22" t="s">
        <v>216</v>
      </c>
      <c r="B36" s="6">
        <f t="shared" si="1"/>
        <v>449</v>
      </c>
      <c r="C36" s="50" t="s">
        <v>45</v>
      </c>
      <c r="D36" s="50" t="s">
        <v>136</v>
      </c>
      <c r="E36" s="52" t="s">
        <v>29</v>
      </c>
      <c r="F36" s="69" t="s">
        <v>46</v>
      </c>
      <c r="G36" s="54">
        <v>1937.0</v>
      </c>
      <c r="H36" s="53" t="s">
        <v>217</v>
      </c>
      <c r="I36" s="54" t="s">
        <v>218</v>
      </c>
      <c r="J36" s="52" t="s">
        <v>49</v>
      </c>
      <c r="K36" s="30">
        <v>44958.0</v>
      </c>
      <c r="L36" s="31">
        <v>0.7916666666666666</v>
      </c>
      <c r="M36" s="32"/>
      <c r="N36" s="33"/>
      <c r="O36" s="34"/>
      <c r="P36" s="34"/>
      <c r="Q36" s="39"/>
      <c r="R36" s="25"/>
      <c r="S36" s="35" t="s">
        <v>219</v>
      </c>
      <c r="T36" s="36" t="s">
        <v>51</v>
      </c>
    </row>
    <row r="37">
      <c r="A37" s="22" t="s">
        <v>220</v>
      </c>
      <c r="B37" s="6">
        <f t="shared" si="1"/>
        <v>446</v>
      </c>
      <c r="C37" s="23" t="s">
        <v>221</v>
      </c>
      <c r="D37" s="23" t="s">
        <v>36</v>
      </c>
      <c r="E37" s="25" t="s">
        <v>29</v>
      </c>
      <c r="F37" s="26" t="s">
        <v>222</v>
      </c>
      <c r="G37" s="27">
        <v>1982.0</v>
      </c>
      <c r="H37" s="43" t="s">
        <v>223</v>
      </c>
      <c r="I37" s="27" t="s">
        <v>26</v>
      </c>
      <c r="J37" s="24" t="s">
        <v>49</v>
      </c>
      <c r="K37" s="30">
        <v>44959.0</v>
      </c>
      <c r="L37" s="31">
        <v>0.7916666666666666</v>
      </c>
      <c r="M37" s="32"/>
      <c r="N37" s="33"/>
      <c r="O37" s="34"/>
      <c r="P37" s="34"/>
      <c r="Q37" s="39"/>
      <c r="R37" s="39"/>
      <c r="S37" s="35" t="s">
        <v>224</v>
      </c>
      <c r="T37" s="36" t="s">
        <v>58</v>
      </c>
    </row>
    <row r="38">
      <c r="A38" s="41" t="s">
        <v>225</v>
      </c>
      <c r="B38" s="6">
        <f t="shared" si="1"/>
        <v>448</v>
      </c>
      <c r="C38" s="23" t="s">
        <v>68</v>
      </c>
      <c r="D38" s="23" t="s">
        <v>81</v>
      </c>
      <c r="E38" s="25" t="s">
        <v>29</v>
      </c>
      <c r="F38" s="26" t="s">
        <v>226</v>
      </c>
      <c r="G38" s="27">
        <v>1992.0</v>
      </c>
      <c r="H38" s="43" t="s">
        <v>227</v>
      </c>
      <c r="I38" s="27" t="s">
        <v>228</v>
      </c>
      <c r="J38" s="24" t="s">
        <v>64</v>
      </c>
      <c r="K38" s="30">
        <v>44960.0</v>
      </c>
      <c r="L38" s="31">
        <v>0.7916666666666666</v>
      </c>
      <c r="M38" s="32"/>
      <c r="N38" s="33"/>
      <c r="O38" s="34"/>
      <c r="P38" s="34"/>
      <c r="Q38" s="39"/>
      <c r="R38" s="25"/>
      <c r="S38" s="35" t="s">
        <v>229</v>
      </c>
      <c r="T38" s="36" t="s">
        <v>73</v>
      </c>
    </row>
    <row r="39">
      <c r="A39" s="22" t="s">
        <v>230</v>
      </c>
      <c r="B39" s="6">
        <f t="shared" si="1"/>
        <v>445</v>
      </c>
      <c r="C39" s="23" t="s">
        <v>167</v>
      </c>
      <c r="D39" s="23" t="s">
        <v>200</v>
      </c>
      <c r="E39" s="25" t="s">
        <v>29</v>
      </c>
      <c r="F39" s="26" t="s">
        <v>231</v>
      </c>
      <c r="G39" s="27">
        <v>2021.0</v>
      </c>
      <c r="H39" s="43" t="s">
        <v>232</v>
      </c>
      <c r="I39" s="27" t="s">
        <v>233</v>
      </c>
      <c r="J39" s="24" t="s">
        <v>49</v>
      </c>
      <c r="K39" s="30">
        <v>44961.0</v>
      </c>
      <c r="L39" s="31">
        <v>0.7916666666666666</v>
      </c>
      <c r="M39" s="32"/>
      <c r="N39" s="33"/>
      <c r="O39" s="34"/>
      <c r="P39" s="34"/>
      <c r="Q39" s="25"/>
      <c r="R39" s="39"/>
      <c r="S39" s="35" t="s">
        <v>234</v>
      </c>
      <c r="T39" s="36" t="s">
        <v>79</v>
      </c>
    </row>
    <row r="40">
      <c r="A40" s="41" t="s">
        <v>235</v>
      </c>
      <c r="B40" s="6">
        <f t="shared" si="1"/>
        <v>459</v>
      </c>
      <c r="C40" s="23" t="s">
        <v>81</v>
      </c>
      <c r="D40" s="23" t="s">
        <v>136</v>
      </c>
      <c r="E40" s="25" t="s">
        <v>29</v>
      </c>
      <c r="F40" s="26" t="s">
        <v>236</v>
      </c>
      <c r="G40" s="27">
        <v>1934.0</v>
      </c>
      <c r="H40" s="43" t="s">
        <v>237</v>
      </c>
      <c r="I40" s="27" t="s">
        <v>238</v>
      </c>
      <c r="J40" s="24" t="s">
        <v>64</v>
      </c>
      <c r="K40" s="30">
        <v>44962.0</v>
      </c>
      <c r="L40" s="31">
        <v>0.7916666666666666</v>
      </c>
      <c r="M40" s="32"/>
      <c r="N40" s="33"/>
      <c r="O40" s="34"/>
      <c r="P40" s="34"/>
      <c r="Q40" s="39"/>
      <c r="R40" s="39"/>
      <c r="S40" s="35" t="s">
        <v>239</v>
      </c>
      <c r="T40" s="36" t="s">
        <v>87</v>
      </c>
    </row>
    <row r="41">
      <c r="A41" s="22" t="s">
        <v>240</v>
      </c>
      <c r="B41" s="6">
        <f t="shared" si="1"/>
        <v>450</v>
      </c>
      <c r="C41" s="23" t="s">
        <v>89</v>
      </c>
      <c r="D41" s="23" t="s">
        <v>136</v>
      </c>
      <c r="E41" s="25" t="s">
        <v>29</v>
      </c>
      <c r="F41" s="26" t="s">
        <v>241</v>
      </c>
      <c r="G41" s="27">
        <v>1946.0</v>
      </c>
      <c r="H41" s="43" t="s">
        <v>242</v>
      </c>
      <c r="I41" s="27" t="s">
        <v>243</v>
      </c>
      <c r="J41" s="24" t="s">
        <v>64</v>
      </c>
      <c r="K41" s="30">
        <v>44963.0</v>
      </c>
      <c r="L41" s="31">
        <v>0.7916666666666666</v>
      </c>
      <c r="M41" s="32"/>
      <c r="N41" s="33"/>
      <c r="O41" s="34"/>
      <c r="P41" s="34"/>
      <c r="Q41" s="39"/>
      <c r="R41" s="25" t="s">
        <v>244</v>
      </c>
      <c r="S41" s="35" t="s">
        <v>245</v>
      </c>
      <c r="T41" s="36" t="s">
        <v>94</v>
      </c>
    </row>
    <row r="42">
      <c r="A42" s="22" t="s">
        <v>246</v>
      </c>
      <c r="B42" s="6">
        <f t="shared" si="1"/>
        <v>444</v>
      </c>
      <c r="C42" s="23" t="s">
        <v>96</v>
      </c>
      <c r="D42" s="23" t="s">
        <v>36</v>
      </c>
      <c r="E42" s="25" t="s">
        <v>29</v>
      </c>
      <c r="F42" s="26" t="s">
        <v>247</v>
      </c>
      <c r="G42" s="27" t="s">
        <v>248</v>
      </c>
      <c r="H42" s="43" t="s">
        <v>249</v>
      </c>
      <c r="I42" s="27" t="s">
        <v>250</v>
      </c>
      <c r="J42" s="70" t="s">
        <v>33</v>
      </c>
      <c r="K42" s="30">
        <v>44964.0</v>
      </c>
      <c r="L42" s="71">
        <v>0.7916666666666666</v>
      </c>
      <c r="M42" s="32"/>
      <c r="N42" s="33"/>
      <c r="O42" s="34"/>
      <c r="P42" s="34"/>
      <c r="Q42" s="39"/>
      <c r="R42" s="68" t="s">
        <v>251</v>
      </c>
      <c r="S42" s="35" t="s">
        <v>252</v>
      </c>
      <c r="T42" s="36" t="s">
        <v>43</v>
      </c>
    </row>
    <row r="43">
      <c r="A43" s="22" t="s">
        <v>253</v>
      </c>
      <c r="B43" s="6">
        <f t="shared" si="1"/>
        <v>448</v>
      </c>
      <c r="C43" s="23" t="s">
        <v>45</v>
      </c>
      <c r="D43" s="23" t="s">
        <v>36</v>
      </c>
      <c r="E43" s="25" t="s">
        <v>29</v>
      </c>
      <c r="F43" s="43" t="s">
        <v>46</v>
      </c>
      <c r="G43" s="27">
        <v>1938.0</v>
      </c>
      <c r="H43" s="43" t="s">
        <v>254</v>
      </c>
      <c r="I43" s="27" t="s">
        <v>255</v>
      </c>
      <c r="J43" s="24" t="s">
        <v>64</v>
      </c>
      <c r="K43" s="30">
        <v>44965.0</v>
      </c>
      <c r="L43" s="71">
        <v>0.7916666666666666</v>
      </c>
      <c r="M43" s="32"/>
      <c r="N43" s="33"/>
      <c r="O43" s="34"/>
      <c r="P43" s="34"/>
      <c r="Q43" s="39"/>
      <c r="R43" s="39"/>
      <c r="S43" s="35" t="s">
        <v>256</v>
      </c>
      <c r="T43" s="36" t="s">
        <v>51</v>
      </c>
    </row>
    <row r="44">
      <c r="A44" s="22" t="s">
        <v>257</v>
      </c>
      <c r="B44" s="6">
        <f t="shared" si="1"/>
        <v>457</v>
      </c>
      <c r="C44" s="23" t="s">
        <v>60</v>
      </c>
      <c r="D44" s="23" t="s">
        <v>36</v>
      </c>
      <c r="E44" s="25" t="s">
        <v>29</v>
      </c>
      <c r="F44" s="26" t="s">
        <v>258</v>
      </c>
      <c r="G44" s="27">
        <v>1982.0</v>
      </c>
      <c r="H44" s="43" t="s">
        <v>259</v>
      </c>
      <c r="I44" s="27" t="s">
        <v>260</v>
      </c>
      <c r="J44" s="24" t="s">
        <v>64</v>
      </c>
      <c r="K44" s="72">
        <v>44965.0</v>
      </c>
      <c r="L44" s="71">
        <v>0.8958333333333334</v>
      </c>
      <c r="M44" s="32"/>
      <c r="N44" s="33"/>
      <c r="O44" s="34"/>
      <c r="P44" s="34"/>
      <c r="Q44" s="39"/>
      <c r="R44" s="68" t="s">
        <v>261</v>
      </c>
      <c r="S44" s="35" t="s">
        <v>262</v>
      </c>
      <c r="T44" s="36" t="s">
        <v>66</v>
      </c>
    </row>
    <row r="45">
      <c r="A45" s="41" t="s">
        <v>263</v>
      </c>
      <c r="B45" s="6">
        <f t="shared" si="1"/>
        <v>457</v>
      </c>
      <c r="C45" s="23" t="s">
        <v>53</v>
      </c>
      <c r="D45" s="23" t="s">
        <v>36</v>
      </c>
      <c r="E45" s="25" t="s">
        <v>29</v>
      </c>
      <c r="F45" s="26" t="s">
        <v>264</v>
      </c>
      <c r="G45" s="27">
        <v>1954.0</v>
      </c>
      <c r="H45" s="43" t="s">
        <v>265</v>
      </c>
      <c r="I45" s="27" t="s">
        <v>48</v>
      </c>
      <c r="J45" s="24" t="s">
        <v>49</v>
      </c>
      <c r="K45" s="30">
        <v>44966.0</v>
      </c>
      <c r="L45" s="71">
        <v>0.7916666666666666</v>
      </c>
      <c r="M45" s="32"/>
      <c r="N45" s="33"/>
      <c r="O45" s="34"/>
      <c r="P45" s="34"/>
      <c r="Q45" s="39"/>
      <c r="R45" s="39"/>
      <c r="S45" s="35" t="s">
        <v>266</v>
      </c>
      <c r="T45" s="36" t="s">
        <v>58</v>
      </c>
    </row>
    <row r="46">
      <c r="A46" s="22" t="s">
        <v>267</v>
      </c>
      <c r="B46" s="6">
        <f t="shared" si="1"/>
        <v>452</v>
      </c>
      <c r="C46" s="23" t="s">
        <v>60</v>
      </c>
      <c r="D46" s="23" t="s">
        <v>136</v>
      </c>
      <c r="E46" s="25" t="s">
        <v>29</v>
      </c>
      <c r="F46" s="26" t="s">
        <v>268</v>
      </c>
      <c r="G46" s="27">
        <v>2000.0</v>
      </c>
      <c r="H46" s="49" t="s">
        <v>269</v>
      </c>
      <c r="I46" s="27" t="s">
        <v>270</v>
      </c>
      <c r="J46" s="24" t="s">
        <v>64</v>
      </c>
      <c r="K46" s="30">
        <v>44966.0</v>
      </c>
      <c r="L46" s="71">
        <v>0.8958333333333334</v>
      </c>
      <c r="M46" s="32"/>
      <c r="N46" s="33"/>
      <c r="O46" s="34"/>
      <c r="P46" s="34"/>
      <c r="Q46" s="39"/>
      <c r="R46" s="39"/>
      <c r="S46" s="35" t="s">
        <v>271</v>
      </c>
      <c r="T46" s="36" t="s">
        <v>66</v>
      </c>
    </row>
    <row r="47">
      <c r="A47" s="59" t="s">
        <v>272</v>
      </c>
      <c r="B47" s="6">
        <f t="shared" si="1"/>
        <v>455</v>
      </c>
      <c r="C47" s="23" t="s">
        <v>68</v>
      </c>
      <c r="D47" s="23" t="s">
        <v>81</v>
      </c>
      <c r="E47" s="25" t="s">
        <v>29</v>
      </c>
      <c r="F47" s="73" t="s">
        <v>273</v>
      </c>
      <c r="G47" s="27">
        <v>2007.0</v>
      </c>
      <c r="H47" s="43" t="s">
        <v>274</v>
      </c>
      <c r="I47" s="27" t="s">
        <v>275</v>
      </c>
      <c r="J47" s="24" t="s">
        <v>64</v>
      </c>
      <c r="K47" s="30">
        <v>44967.0</v>
      </c>
      <c r="L47" s="71">
        <v>0.7916666666666666</v>
      </c>
      <c r="M47" s="32"/>
      <c r="N47" s="33"/>
      <c r="O47" s="34"/>
      <c r="P47" s="34"/>
      <c r="Q47" s="39"/>
      <c r="R47" s="39"/>
      <c r="S47" s="35" t="s">
        <v>276</v>
      </c>
      <c r="T47" s="36" t="s">
        <v>73</v>
      </c>
    </row>
    <row r="48">
      <c r="A48" s="22" t="s">
        <v>277</v>
      </c>
      <c r="B48" s="6">
        <f t="shared" si="1"/>
        <v>449</v>
      </c>
      <c r="C48" s="23" t="s">
        <v>167</v>
      </c>
      <c r="D48" s="23" t="s">
        <v>200</v>
      </c>
      <c r="E48" s="25" t="s">
        <v>29</v>
      </c>
      <c r="F48" s="26" t="s">
        <v>278</v>
      </c>
      <c r="G48" s="27">
        <v>2022.0</v>
      </c>
      <c r="H48" s="43" t="s">
        <v>279</v>
      </c>
      <c r="I48" s="27" t="s">
        <v>280</v>
      </c>
      <c r="J48" s="24" t="s">
        <v>49</v>
      </c>
      <c r="K48" s="30">
        <v>44968.0</v>
      </c>
      <c r="L48" s="71">
        <v>0.7916666666666666</v>
      </c>
      <c r="M48" s="32"/>
      <c r="N48" s="33"/>
      <c r="O48" s="34"/>
      <c r="P48" s="34"/>
      <c r="Q48" s="39"/>
      <c r="R48" s="39"/>
      <c r="S48" s="35" t="s">
        <v>281</v>
      </c>
      <c r="T48" s="36" t="s">
        <v>79</v>
      </c>
    </row>
    <row r="49">
      <c r="A49" s="41" t="s">
        <v>282</v>
      </c>
      <c r="B49" s="6">
        <f t="shared" si="1"/>
        <v>449</v>
      </c>
      <c r="C49" s="23" t="s">
        <v>81</v>
      </c>
      <c r="D49" s="23" t="s">
        <v>136</v>
      </c>
      <c r="E49" s="25" t="s">
        <v>29</v>
      </c>
      <c r="F49" s="26" t="s">
        <v>283</v>
      </c>
      <c r="G49" s="27">
        <v>1995.0</v>
      </c>
      <c r="H49" s="43" t="s">
        <v>284</v>
      </c>
      <c r="I49" s="27" t="s">
        <v>285</v>
      </c>
      <c r="J49" s="24" t="s">
        <v>49</v>
      </c>
      <c r="K49" s="30">
        <v>44969.0</v>
      </c>
      <c r="L49" s="71">
        <v>0.7916666666666666</v>
      </c>
      <c r="M49" s="32"/>
      <c r="N49" s="33"/>
      <c r="O49" s="34"/>
      <c r="P49" s="34"/>
      <c r="Q49" s="39"/>
      <c r="R49" s="25"/>
      <c r="S49" s="35" t="s">
        <v>286</v>
      </c>
      <c r="T49" s="36" t="s">
        <v>87</v>
      </c>
    </row>
    <row r="50">
      <c r="A50" s="59" t="s">
        <v>287</v>
      </c>
      <c r="B50" s="6">
        <f t="shared" si="1"/>
        <v>441</v>
      </c>
      <c r="C50" s="23" t="s">
        <v>89</v>
      </c>
      <c r="D50" s="23" t="s">
        <v>36</v>
      </c>
      <c r="E50" s="25" t="s">
        <v>29</v>
      </c>
      <c r="F50" s="26" t="s">
        <v>288</v>
      </c>
      <c r="G50" s="27">
        <v>1948.0</v>
      </c>
      <c r="H50" s="43" t="s">
        <v>289</v>
      </c>
      <c r="I50" s="27" t="s">
        <v>56</v>
      </c>
      <c r="J50" s="24" t="s">
        <v>64</v>
      </c>
      <c r="K50" s="30">
        <v>44970.0</v>
      </c>
      <c r="L50" s="71">
        <v>0.7916666666666666</v>
      </c>
      <c r="M50" s="32"/>
      <c r="N50" s="33"/>
      <c r="O50" s="34"/>
      <c r="P50" s="34"/>
      <c r="Q50" s="39"/>
      <c r="R50" s="39"/>
      <c r="S50" s="35" t="s">
        <v>290</v>
      </c>
      <c r="T50" s="36" t="s">
        <v>94</v>
      </c>
    </row>
    <row r="51">
      <c r="A51" s="74" t="s">
        <v>291</v>
      </c>
      <c r="B51" s="6">
        <f t="shared" si="1"/>
        <v>604</v>
      </c>
      <c r="C51" s="23" t="s">
        <v>96</v>
      </c>
      <c r="D51" s="23" t="s">
        <v>81</v>
      </c>
      <c r="E51" s="25" t="s">
        <v>29</v>
      </c>
      <c r="F51" s="75" t="s">
        <v>292</v>
      </c>
      <c r="G51" s="76" t="s">
        <v>293</v>
      </c>
      <c r="H51" s="77" t="s">
        <v>294</v>
      </c>
      <c r="I51" s="76" t="s">
        <v>295</v>
      </c>
      <c r="J51" s="63" t="s">
        <v>296</v>
      </c>
      <c r="K51" s="30">
        <v>44971.0</v>
      </c>
      <c r="L51" s="71">
        <v>0.7916666666666666</v>
      </c>
      <c r="M51" s="32"/>
      <c r="N51" s="33"/>
      <c r="O51" s="34"/>
      <c r="P51" s="34"/>
      <c r="Q51" s="39"/>
      <c r="R51" s="68" t="s">
        <v>297</v>
      </c>
      <c r="S51" s="35" t="s">
        <v>298</v>
      </c>
      <c r="T51" s="36" t="s">
        <v>43</v>
      </c>
    </row>
    <row r="52">
      <c r="A52" s="59" t="s">
        <v>299</v>
      </c>
      <c r="B52" s="6">
        <f t="shared" si="1"/>
        <v>457</v>
      </c>
      <c r="C52" s="23" t="s">
        <v>45</v>
      </c>
      <c r="D52" s="23" t="s">
        <v>36</v>
      </c>
      <c r="E52" s="25" t="s">
        <v>29</v>
      </c>
      <c r="F52" s="43" t="s">
        <v>46</v>
      </c>
      <c r="G52" s="27">
        <v>1951.0</v>
      </c>
      <c r="H52" s="43" t="s">
        <v>300</v>
      </c>
      <c r="I52" s="27" t="s">
        <v>92</v>
      </c>
      <c r="J52" s="24" t="s">
        <v>33</v>
      </c>
      <c r="K52" s="30">
        <v>44972.0</v>
      </c>
      <c r="L52" s="71">
        <v>0.7916666666666666</v>
      </c>
      <c r="M52" s="32"/>
      <c r="N52" s="33"/>
      <c r="O52" s="34"/>
      <c r="P52" s="34"/>
      <c r="Q52" s="39"/>
      <c r="R52" s="39"/>
      <c r="S52" s="35" t="s">
        <v>301</v>
      </c>
      <c r="T52" s="36" t="s">
        <v>51</v>
      </c>
    </row>
    <row r="53">
      <c r="A53" s="22" t="s">
        <v>302</v>
      </c>
      <c r="B53" s="6">
        <f t="shared" si="1"/>
        <v>457</v>
      </c>
      <c r="C53" s="23" t="s">
        <v>53</v>
      </c>
      <c r="D53" s="23" t="s">
        <v>36</v>
      </c>
      <c r="E53" s="25" t="s">
        <v>29</v>
      </c>
      <c r="F53" s="26" t="s">
        <v>303</v>
      </c>
      <c r="G53" s="27">
        <v>1964.0</v>
      </c>
      <c r="H53" s="43" t="s">
        <v>304</v>
      </c>
      <c r="I53" s="27" t="s">
        <v>305</v>
      </c>
      <c r="J53" s="24" t="s">
        <v>49</v>
      </c>
      <c r="K53" s="30">
        <v>44973.0</v>
      </c>
      <c r="L53" s="71">
        <v>0.7916666666666666</v>
      </c>
      <c r="M53" s="32"/>
      <c r="N53" s="33"/>
      <c r="O53" s="34"/>
      <c r="P53" s="34"/>
      <c r="Q53" s="39"/>
      <c r="R53" s="39"/>
      <c r="S53" s="35" t="s">
        <v>306</v>
      </c>
      <c r="T53" s="36" t="s">
        <v>58</v>
      </c>
    </row>
    <row r="54">
      <c r="A54" s="59" t="s">
        <v>307</v>
      </c>
      <c r="B54" s="6">
        <f t="shared" si="1"/>
        <v>451</v>
      </c>
      <c r="C54" s="23" t="s">
        <v>60</v>
      </c>
      <c r="D54" s="23" t="s">
        <v>36</v>
      </c>
      <c r="E54" s="25" t="s">
        <v>29</v>
      </c>
      <c r="F54" s="26" t="s">
        <v>308</v>
      </c>
      <c r="G54" s="27">
        <v>2002.0</v>
      </c>
      <c r="H54" s="43" t="s">
        <v>309</v>
      </c>
      <c r="I54" s="27" t="s">
        <v>275</v>
      </c>
      <c r="J54" s="24" t="s">
        <v>64</v>
      </c>
      <c r="K54" s="30">
        <v>44973.0</v>
      </c>
      <c r="L54" s="71">
        <v>0.8958333333333334</v>
      </c>
      <c r="M54" s="32"/>
      <c r="N54" s="33"/>
      <c r="O54" s="34"/>
      <c r="P54" s="34"/>
      <c r="Q54" s="39"/>
      <c r="R54" s="39"/>
      <c r="S54" s="35" t="s">
        <v>310</v>
      </c>
      <c r="T54" s="36" t="s">
        <v>66</v>
      </c>
    </row>
    <row r="55">
      <c r="A55" s="78" t="s">
        <v>311</v>
      </c>
      <c r="B55" s="6">
        <f t="shared" si="1"/>
        <v>454</v>
      </c>
      <c r="C55" s="23" t="s">
        <v>68</v>
      </c>
      <c r="D55" s="23" t="s">
        <v>312</v>
      </c>
      <c r="E55" s="25" t="s">
        <v>29</v>
      </c>
      <c r="F55" s="26" t="s">
        <v>118</v>
      </c>
      <c r="G55" s="27">
        <v>2012.0</v>
      </c>
      <c r="H55" s="43" t="s">
        <v>313</v>
      </c>
      <c r="I55" s="27" t="s">
        <v>314</v>
      </c>
      <c r="J55" s="24" t="s">
        <v>64</v>
      </c>
      <c r="K55" s="30">
        <v>44974.0</v>
      </c>
      <c r="L55" s="71">
        <v>0.7916666666666666</v>
      </c>
      <c r="M55" s="32"/>
      <c r="N55" s="33"/>
      <c r="O55" s="34"/>
      <c r="P55" s="34"/>
      <c r="Q55" s="39"/>
      <c r="R55" s="39"/>
      <c r="S55" s="35" t="s">
        <v>315</v>
      </c>
      <c r="T55" s="36" t="s">
        <v>73</v>
      </c>
    </row>
    <row r="56">
      <c r="A56" s="59" t="s">
        <v>316</v>
      </c>
      <c r="B56" s="6">
        <f t="shared" si="1"/>
        <v>447</v>
      </c>
      <c r="C56" s="23" t="s">
        <v>167</v>
      </c>
      <c r="D56" s="23" t="s">
        <v>81</v>
      </c>
      <c r="E56" s="25" t="s">
        <v>29</v>
      </c>
      <c r="F56" s="26" t="s">
        <v>317</v>
      </c>
      <c r="G56" s="27">
        <v>2022.0</v>
      </c>
      <c r="H56" s="43" t="s">
        <v>318</v>
      </c>
      <c r="I56" s="27" t="s">
        <v>218</v>
      </c>
      <c r="J56" s="24" t="s">
        <v>49</v>
      </c>
      <c r="K56" s="30">
        <v>44975.0</v>
      </c>
      <c r="L56" s="71">
        <v>0.7916666666666666</v>
      </c>
      <c r="M56" s="32"/>
      <c r="N56" s="33"/>
      <c r="O56" s="34"/>
      <c r="P56" s="34"/>
      <c r="Q56" s="39"/>
      <c r="R56" s="68" t="s">
        <v>319</v>
      </c>
      <c r="S56" s="35" t="s">
        <v>320</v>
      </c>
      <c r="T56" s="36" t="s">
        <v>79</v>
      </c>
    </row>
    <row r="57">
      <c r="A57" s="41" t="s">
        <v>321</v>
      </c>
      <c r="B57" s="6">
        <f t="shared" si="1"/>
        <v>409</v>
      </c>
      <c r="C57" s="23" t="s">
        <v>81</v>
      </c>
      <c r="D57" s="23" t="s">
        <v>148</v>
      </c>
      <c r="E57" s="25" t="s">
        <v>29</v>
      </c>
      <c r="F57" s="73" t="s">
        <v>322</v>
      </c>
      <c r="G57" s="27">
        <v>1958.0</v>
      </c>
      <c r="H57" s="43" t="s">
        <v>323</v>
      </c>
      <c r="I57" s="27" t="s">
        <v>203</v>
      </c>
      <c r="J57" s="24" t="s">
        <v>64</v>
      </c>
      <c r="K57" s="30">
        <v>44976.0</v>
      </c>
      <c r="L57" s="71">
        <v>0.7916666666666666</v>
      </c>
      <c r="M57" s="32"/>
      <c r="N57" s="33"/>
      <c r="O57" s="34"/>
      <c r="P57" s="34"/>
      <c r="Q57" s="39"/>
      <c r="R57" s="25" t="s">
        <v>85</v>
      </c>
      <c r="S57" s="35" t="s">
        <v>324</v>
      </c>
      <c r="T57" s="36" t="s">
        <v>87</v>
      </c>
    </row>
    <row r="58">
      <c r="A58" s="41" t="s">
        <v>325</v>
      </c>
      <c r="B58" s="6">
        <f t="shared" si="1"/>
        <v>445</v>
      </c>
      <c r="C58" s="23" t="s">
        <v>89</v>
      </c>
      <c r="D58" s="23" t="s">
        <v>36</v>
      </c>
      <c r="E58" s="25" t="s">
        <v>29</v>
      </c>
      <c r="F58" s="26" t="s">
        <v>326</v>
      </c>
      <c r="G58" s="27">
        <v>1953.0</v>
      </c>
      <c r="H58" s="49" t="s">
        <v>327</v>
      </c>
      <c r="I58" s="27" t="s">
        <v>328</v>
      </c>
      <c r="J58" s="24" t="s">
        <v>49</v>
      </c>
      <c r="K58" s="30">
        <v>44977.0</v>
      </c>
      <c r="L58" s="71">
        <v>0.7916666666666666</v>
      </c>
      <c r="M58" s="32"/>
      <c r="N58" s="33"/>
      <c r="O58" s="34"/>
      <c r="P58" s="34"/>
      <c r="Q58" s="39"/>
      <c r="R58" s="39"/>
      <c r="S58" s="35" t="s">
        <v>329</v>
      </c>
      <c r="T58" s="36" t="s">
        <v>94</v>
      </c>
    </row>
    <row r="59">
      <c r="A59" s="22" t="s">
        <v>330</v>
      </c>
      <c r="B59" s="6">
        <f t="shared" si="1"/>
        <v>459</v>
      </c>
      <c r="C59" s="23" t="s">
        <v>96</v>
      </c>
      <c r="D59" s="23" t="s">
        <v>36</v>
      </c>
      <c r="E59" s="25" t="s">
        <v>29</v>
      </c>
      <c r="F59" s="26" t="s">
        <v>331</v>
      </c>
      <c r="G59" s="27" t="s">
        <v>332</v>
      </c>
      <c r="H59" s="43" t="s">
        <v>333</v>
      </c>
      <c r="I59" s="27" t="s">
        <v>334</v>
      </c>
      <c r="J59" s="24" t="s">
        <v>49</v>
      </c>
      <c r="K59" s="30">
        <v>44978.0</v>
      </c>
      <c r="L59" s="71">
        <v>0.7916666666666666</v>
      </c>
      <c r="M59" s="32"/>
      <c r="N59" s="33"/>
      <c r="O59" s="34"/>
      <c r="P59" s="34"/>
      <c r="Q59" s="39"/>
      <c r="R59" s="39"/>
      <c r="S59" s="35" t="s">
        <v>335</v>
      </c>
      <c r="T59" s="36" t="s">
        <v>43</v>
      </c>
    </row>
    <row r="60">
      <c r="A60" s="59" t="s">
        <v>336</v>
      </c>
      <c r="B60" s="6">
        <f t="shared" si="1"/>
        <v>453</v>
      </c>
      <c r="C60" s="23" t="s">
        <v>337</v>
      </c>
      <c r="D60" s="23" t="s">
        <v>136</v>
      </c>
      <c r="E60" s="25" t="s">
        <v>29</v>
      </c>
      <c r="F60" s="43" t="s">
        <v>46</v>
      </c>
      <c r="G60" s="27">
        <v>1956.0</v>
      </c>
      <c r="H60" s="43" t="s">
        <v>338</v>
      </c>
      <c r="I60" s="27" t="s">
        <v>339</v>
      </c>
      <c r="J60" s="24" t="s">
        <v>33</v>
      </c>
      <c r="K60" s="30">
        <v>44979.0</v>
      </c>
      <c r="L60" s="71">
        <v>0.7916666666666666</v>
      </c>
      <c r="M60" s="32"/>
      <c r="N60" s="33"/>
      <c r="O60" s="34"/>
      <c r="P60" s="34"/>
      <c r="Q60" s="39"/>
      <c r="R60" s="39"/>
      <c r="S60" s="35" t="s">
        <v>340</v>
      </c>
      <c r="T60" s="36" t="s">
        <v>51</v>
      </c>
    </row>
    <row r="61">
      <c r="A61" s="22" t="s">
        <v>341</v>
      </c>
      <c r="B61" s="6">
        <f t="shared" si="1"/>
        <v>460</v>
      </c>
      <c r="C61" s="23" t="s">
        <v>53</v>
      </c>
      <c r="D61" s="23" t="s">
        <v>81</v>
      </c>
      <c r="E61" s="25" t="s">
        <v>29</v>
      </c>
      <c r="F61" s="73" t="s">
        <v>342</v>
      </c>
      <c r="G61" s="27" t="s">
        <v>343</v>
      </c>
      <c r="H61" s="43" t="s">
        <v>344</v>
      </c>
      <c r="I61" s="79" t="s">
        <v>345</v>
      </c>
      <c r="J61" s="24" t="s">
        <v>346</v>
      </c>
      <c r="K61" s="30">
        <v>44980.0</v>
      </c>
      <c r="L61" s="71">
        <v>0.7916666666666666</v>
      </c>
      <c r="M61" s="32"/>
      <c r="N61" s="33"/>
      <c r="O61" s="34"/>
      <c r="P61" s="34"/>
      <c r="Q61" s="39"/>
      <c r="R61" s="39"/>
      <c r="S61" s="35" t="s">
        <v>347</v>
      </c>
      <c r="T61" s="36" t="s">
        <v>58</v>
      </c>
    </row>
    <row r="62">
      <c r="A62" s="59" t="s">
        <v>348</v>
      </c>
      <c r="B62" s="6">
        <f t="shared" si="1"/>
        <v>460</v>
      </c>
      <c r="C62" s="23" t="s">
        <v>60</v>
      </c>
      <c r="D62" s="23" t="s">
        <v>36</v>
      </c>
      <c r="E62" s="25" t="s">
        <v>29</v>
      </c>
      <c r="F62" s="26" t="s">
        <v>349</v>
      </c>
      <c r="G62" s="27">
        <v>2002.0</v>
      </c>
      <c r="H62" s="43" t="s">
        <v>350</v>
      </c>
      <c r="I62" s="27" t="s">
        <v>104</v>
      </c>
      <c r="J62" s="27" t="s">
        <v>64</v>
      </c>
      <c r="K62" s="30">
        <v>44980.0</v>
      </c>
      <c r="L62" s="71">
        <v>0.8958333333333334</v>
      </c>
      <c r="M62" s="32"/>
      <c r="N62" s="33"/>
      <c r="O62" s="34"/>
      <c r="P62" s="34"/>
      <c r="Q62" s="39"/>
      <c r="R62" s="39"/>
      <c r="S62" s="35" t="s">
        <v>351</v>
      </c>
      <c r="T62" s="36" t="s">
        <v>66</v>
      </c>
    </row>
    <row r="63">
      <c r="A63" s="59" t="s">
        <v>352</v>
      </c>
      <c r="B63" s="6">
        <f t="shared" si="1"/>
        <v>454</v>
      </c>
      <c r="C63" s="23" t="s">
        <v>68</v>
      </c>
      <c r="D63" s="23" t="s">
        <v>81</v>
      </c>
      <c r="E63" s="25" t="s">
        <v>29</v>
      </c>
      <c r="F63" s="26" t="s">
        <v>112</v>
      </c>
      <c r="G63" s="27">
        <v>2002.0</v>
      </c>
      <c r="H63" s="43" t="s">
        <v>353</v>
      </c>
      <c r="I63" s="27" t="s">
        <v>114</v>
      </c>
      <c r="J63" s="24" t="s">
        <v>64</v>
      </c>
      <c r="K63" s="30">
        <v>44981.0</v>
      </c>
      <c r="L63" s="71">
        <v>0.7916666666666666</v>
      </c>
      <c r="M63" s="32"/>
      <c r="N63" s="33"/>
      <c r="O63" s="34"/>
      <c r="P63" s="34"/>
      <c r="Q63" s="39"/>
      <c r="R63" s="39"/>
      <c r="S63" s="35" t="s">
        <v>354</v>
      </c>
      <c r="T63" s="36" t="s">
        <v>73</v>
      </c>
    </row>
    <row r="64">
      <c r="A64" s="59" t="s">
        <v>355</v>
      </c>
      <c r="B64" s="6">
        <f t="shared" si="1"/>
        <v>450</v>
      </c>
      <c r="C64" s="23" t="s">
        <v>166</v>
      </c>
      <c r="D64" s="23" t="s">
        <v>167</v>
      </c>
      <c r="E64" s="25" t="s">
        <v>29</v>
      </c>
      <c r="F64" s="26" t="s">
        <v>356</v>
      </c>
      <c r="G64" s="27">
        <v>2022.0</v>
      </c>
      <c r="H64" s="80" t="s">
        <v>357</v>
      </c>
      <c r="I64" s="27" t="s">
        <v>358</v>
      </c>
      <c r="J64" s="24" t="s">
        <v>49</v>
      </c>
      <c r="K64" s="30">
        <v>44982.0</v>
      </c>
      <c r="L64" s="71">
        <v>0.7916666666666666</v>
      </c>
      <c r="M64" s="32"/>
      <c r="N64" s="33"/>
      <c r="O64" s="34"/>
      <c r="P64" s="34"/>
      <c r="Q64" s="39"/>
      <c r="R64" s="39"/>
      <c r="S64" s="35" t="s">
        <v>359</v>
      </c>
      <c r="T64" s="36" t="s">
        <v>79</v>
      </c>
    </row>
    <row r="65">
      <c r="A65" s="41" t="s">
        <v>360</v>
      </c>
      <c r="B65" s="81">
        <f t="shared" si="1"/>
        <v>455</v>
      </c>
      <c r="C65" s="23" t="s">
        <v>361</v>
      </c>
      <c r="D65" s="23" t="s">
        <v>166</v>
      </c>
      <c r="E65" s="82" t="s">
        <v>362</v>
      </c>
      <c r="F65" s="26" t="s">
        <v>363</v>
      </c>
      <c r="G65" s="27">
        <v>1969.0</v>
      </c>
      <c r="H65" s="49" t="s">
        <v>364</v>
      </c>
      <c r="I65" s="27" t="s">
        <v>339</v>
      </c>
      <c r="J65" s="24" t="s">
        <v>49</v>
      </c>
      <c r="K65" s="30">
        <v>44983.0</v>
      </c>
      <c r="L65" s="71">
        <v>0.7916666666666666</v>
      </c>
      <c r="M65" s="32"/>
      <c r="N65" s="33"/>
      <c r="O65" s="34"/>
      <c r="P65" s="34"/>
      <c r="Q65" s="39"/>
      <c r="R65" s="39"/>
      <c r="S65" s="35" t="s">
        <v>365</v>
      </c>
      <c r="T65" s="36" t="s">
        <v>87</v>
      </c>
    </row>
    <row r="66">
      <c r="A66" s="22" t="s">
        <v>366</v>
      </c>
      <c r="B66" s="6">
        <f t="shared" si="1"/>
        <v>460</v>
      </c>
      <c r="C66" s="23" t="s">
        <v>89</v>
      </c>
      <c r="D66" s="23" t="s">
        <v>36</v>
      </c>
      <c r="E66" s="25" t="s">
        <v>29</v>
      </c>
      <c r="F66" s="26" t="s">
        <v>367</v>
      </c>
      <c r="G66" s="27">
        <v>1957.0</v>
      </c>
      <c r="H66" s="43" t="s">
        <v>368</v>
      </c>
      <c r="I66" s="27" t="s">
        <v>328</v>
      </c>
      <c r="J66" s="24" t="s">
        <v>49</v>
      </c>
      <c r="K66" s="30">
        <v>44984.0</v>
      </c>
      <c r="L66" s="71">
        <v>0.7916666666666666</v>
      </c>
      <c r="M66" s="32"/>
      <c r="N66" s="33"/>
      <c r="O66" s="34"/>
      <c r="P66" s="34"/>
      <c r="Q66" s="39"/>
      <c r="R66" s="39"/>
      <c r="S66" s="35" t="s">
        <v>369</v>
      </c>
      <c r="T66" s="36" t="s">
        <v>94</v>
      </c>
    </row>
    <row r="67">
      <c r="A67" s="22" t="s">
        <v>370</v>
      </c>
      <c r="B67" s="6">
        <f t="shared" si="1"/>
        <v>460</v>
      </c>
      <c r="C67" s="23" t="s">
        <v>96</v>
      </c>
      <c r="D67" s="23" t="s">
        <v>36</v>
      </c>
      <c r="E67" s="25" t="s">
        <v>29</v>
      </c>
      <c r="F67" s="26" t="s">
        <v>371</v>
      </c>
      <c r="G67" s="27" t="s">
        <v>372</v>
      </c>
      <c r="H67" s="43" t="s">
        <v>373</v>
      </c>
      <c r="I67" s="27" t="s">
        <v>374</v>
      </c>
      <c r="J67" s="24" t="s">
        <v>375</v>
      </c>
      <c r="K67" s="30">
        <v>44985.0</v>
      </c>
      <c r="L67" s="71">
        <v>0.7916666666666666</v>
      </c>
      <c r="M67" s="32"/>
      <c r="N67" s="33"/>
      <c r="O67" s="34"/>
      <c r="P67" s="34"/>
      <c r="Q67" s="39"/>
      <c r="R67" s="25"/>
      <c r="S67" s="35" t="s">
        <v>376</v>
      </c>
      <c r="T67" s="36" t="s">
        <v>43</v>
      </c>
    </row>
    <row r="68">
      <c r="A68" s="22" t="s">
        <v>377</v>
      </c>
      <c r="B68" s="6">
        <f t="shared" si="1"/>
        <v>460</v>
      </c>
      <c r="C68" s="23" t="s">
        <v>45</v>
      </c>
      <c r="D68" s="23" t="s">
        <v>36</v>
      </c>
      <c r="E68" s="25" t="s">
        <v>29</v>
      </c>
      <c r="F68" s="26" t="s">
        <v>46</v>
      </c>
      <c r="G68" s="27">
        <v>1941.0</v>
      </c>
      <c r="H68" s="43" t="s">
        <v>378</v>
      </c>
      <c r="I68" s="27" t="s">
        <v>260</v>
      </c>
      <c r="J68" s="24" t="s">
        <v>64</v>
      </c>
      <c r="K68" s="30">
        <v>44986.0</v>
      </c>
      <c r="L68" s="71">
        <v>0.7916666666666666</v>
      </c>
      <c r="M68" s="32"/>
      <c r="N68" s="33"/>
      <c r="O68" s="34"/>
      <c r="P68" s="34"/>
      <c r="Q68" s="39"/>
      <c r="R68" s="39"/>
      <c r="S68" s="35" t="s">
        <v>379</v>
      </c>
      <c r="T68" s="36" t="s">
        <v>51</v>
      </c>
    </row>
    <row r="69">
      <c r="A69" s="22" t="s">
        <v>380</v>
      </c>
      <c r="B69" s="6">
        <f t="shared" si="1"/>
        <v>459</v>
      </c>
      <c r="C69" s="23" t="s">
        <v>166</v>
      </c>
      <c r="D69" s="23" t="s">
        <v>148</v>
      </c>
      <c r="E69" s="25" t="s">
        <v>29</v>
      </c>
      <c r="F69" s="26" t="s">
        <v>381</v>
      </c>
      <c r="G69" s="27">
        <v>1979.0</v>
      </c>
      <c r="H69" s="83" t="s">
        <v>382</v>
      </c>
      <c r="I69" s="27" t="s">
        <v>383</v>
      </c>
      <c r="J69" s="24" t="s">
        <v>49</v>
      </c>
      <c r="K69" s="30">
        <v>44987.0</v>
      </c>
      <c r="L69" s="71">
        <v>0.7916666666666666</v>
      </c>
      <c r="M69" s="32"/>
      <c r="N69" s="33"/>
      <c r="O69" s="34"/>
      <c r="P69" s="34"/>
      <c r="Q69" s="39"/>
      <c r="R69" s="39"/>
      <c r="S69" s="35" t="s">
        <v>384</v>
      </c>
      <c r="T69" s="36" t="s">
        <v>58</v>
      </c>
    </row>
    <row r="70">
      <c r="A70" s="41" t="s">
        <v>385</v>
      </c>
      <c r="B70" s="6">
        <f t="shared" si="1"/>
        <v>456</v>
      </c>
      <c r="C70" s="23" t="s">
        <v>60</v>
      </c>
      <c r="D70" s="23" t="s">
        <v>81</v>
      </c>
      <c r="E70" s="25" t="s">
        <v>29</v>
      </c>
      <c r="F70" s="26" t="s">
        <v>386</v>
      </c>
      <c r="G70" s="27">
        <v>2009.0</v>
      </c>
      <c r="H70" s="43" t="s">
        <v>387</v>
      </c>
      <c r="I70" s="27" t="s">
        <v>388</v>
      </c>
      <c r="J70" s="24" t="s">
        <v>64</v>
      </c>
      <c r="K70" s="30">
        <v>44987.0</v>
      </c>
      <c r="L70" s="71">
        <v>0.8958333333333334</v>
      </c>
      <c r="M70" s="32"/>
      <c r="N70" s="33"/>
      <c r="O70" s="34"/>
      <c r="P70" s="34"/>
      <c r="Q70" s="39"/>
      <c r="R70" s="25"/>
      <c r="S70" s="35" t="s">
        <v>389</v>
      </c>
      <c r="T70" s="36" t="s">
        <v>66</v>
      </c>
    </row>
    <row r="71">
      <c r="A71" s="22" t="s">
        <v>390</v>
      </c>
      <c r="B71" s="6">
        <f t="shared" si="1"/>
        <v>455</v>
      </c>
      <c r="C71" s="23" t="s">
        <v>68</v>
      </c>
      <c r="D71" s="23" t="s">
        <v>81</v>
      </c>
      <c r="E71" s="25" t="s">
        <v>29</v>
      </c>
      <c r="F71" s="26" t="s">
        <v>391</v>
      </c>
      <c r="G71" s="27">
        <v>2014.0</v>
      </c>
      <c r="H71" s="43" t="s">
        <v>392</v>
      </c>
      <c r="I71" s="27" t="s">
        <v>383</v>
      </c>
      <c r="J71" s="24" t="s">
        <v>64</v>
      </c>
      <c r="K71" s="30">
        <v>44988.0</v>
      </c>
      <c r="L71" s="71">
        <v>0.7916666666666666</v>
      </c>
      <c r="M71" s="32"/>
      <c r="N71" s="33"/>
      <c r="O71" s="34"/>
      <c r="P71" s="34"/>
      <c r="Q71" s="39"/>
      <c r="R71" s="39"/>
      <c r="S71" s="35" t="s">
        <v>393</v>
      </c>
      <c r="T71" s="36" t="s">
        <v>73</v>
      </c>
    </row>
    <row r="72">
      <c r="A72" s="59" t="s">
        <v>394</v>
      </c>
      <c r="B72" s="6">
        <f t="shared" si="1"/>
        <v>443</v>
      </c>
      <c r="C72" s="23" t="s">
        <v>395</v>
      </c>
      <c r="D72" s="23" t="s">
        <v>148</v>
      </c>
      <c r="E72" s="25" t="s">
        <v>29</v>
      </c>
      <c r="F72" s="26" t="s">
        <v>396</v>
      </c>
      <c r="G72" s="27">
        <v>2010.0</v>
      </c>
      <c r="H72" s="84" t="s">
        <v>397</v>
      </c>
      <c r="I72" s="27" t="s">
        <v>398</v>
      </c>
      <c r="J72" s="24" t="s">
        <v>49</v>
      </c>
      <c r="K72" s="30">
        <v>44989.0</v>
      </c>
      <c r="L72" s="71">
        <v>0.7916666666666666</v>
      </c>
      <c r="M72" s="32"/>
      <c r="N72" s="33"/>
      <c r="O72" s="34"/>
      <c r="P72" s="34"/>
      <c r="Q72" s="39"/>
      <c r="R72" s="39"/>
      <c r="S72" s="35" t="s">
        <v>399</v>
      </c>
      <c r="T72" s="36" t="s">
        <v>142</v>
      </c>
    </row>
    <row r="73">
      <c r="A73" s="41" t="s">
        <v>400</v>
      </c>
      <c r="B73" s="6">
        <f t="shared" si="1"/>
        <v>458</v>
      </c>
      <c r="C73" s="23" t="s">
        <v>81</v>
      </c>
      <c r="D73" s="23" t="s">
        <v>148</v>
      </c>
      <c r="E73" s="25" t="s">
        <v>29</v>
      </c>
      <c r="F73" s="26" t="s">
        <v>401</v>
      </c>
      <c r="G73" s="27">
        <v>1921.0</v>
      </c>
      <c r="H73" s="49" t="s">
        <v>402</v>
      </c>
      <c r="I73" s="27" t="s">
        <v>203</v>
      </c>
      <c r="J73" s="24" t="s">
        <v>49</v>
      </c>
      <c r="K73" s="30">
        <v>44990.0</v>
      </c>
      <c r="L73" s="71">
        <v>0.7916666666666666</v>
      </c>
      <c r="M73" s="32"/>
      <c r="N73" s="33"/>
      <c r="O73" s="34"/>
      <c r="P73" s="34"/>
      <c r="Q73" s="39"/>
      <c r="R73" s="39"/>
      <c r="S73" s="35" t="s">
        <v>403</v>
      </c>
      <c r="T73" s="36" t="s">
        <v>87</v>
      </c>
    </row>
  </sheetData>
  <conditionalFormatting sqref="E2:E73">
    <cfRule type="notContainsText" dxfId="0" priority="1" operator="notContains" text="y">
      <formula>ISERROR(SEARCH(("y"),(E2)))</formula>
    </cfRule>
  </conditionalFormatting>
  <conditionalFormatting sqref="E18:E20">
    <cfRule type="notContainsText" dxfId="0" priority="2" operator="notContains" text="y">
      <formula>ISERROR(SEARCH(("y"),(E18)))</formula>
    </cfRule>
  </conditionalFormatting>
  <conditionalFormatting sqref="B2:B73">
    <cfRule type="cellIs" dxfId="1" priority="3" operator="lessThan">
      <formula>440</formula>
    </cfRule>
  </conditionalFormatting>
  <conditionalFormatting sqref="B2:B73">
    <cfRule type="cellIs" dxfId="2" priority="4" operator="greaterThan">
      <formula>460</formula>
    </cfRule>
  </conditionalFormatting>
  <conditionalFormatting sqref="E2:E73">
    <cfRule type="containsText" dxfId="3" priority="5" operator="containsText" text="y">
      <formula>NOT(ISERROR(SEARCH(("y"),(E2))))</formula>
    </cfRule>
  </conditionalFormatting>
  <conditionalFormatting sqref="E18:E20">
    <cfRule type="containsText" dxfId="3" priority="6" operator="containsText" text="y">
      <formula>NOT(ISERROR(SEARCH(("y"),(E18))))</formula>
    </cfRule>
  </conditionalFormatting>
  <conditionalFormatting sqref="B2:B73">
    <cfRule type="cellIs" dxfId="3" priority="7" operator="between">
      <formula>440</formula>
      <formula>460</formula>
    </cfRule>
  </conditionalFormatting>
  <conditionalFormatting sqref="F1:G73 I1:I73">
    <cfRule type="containsBlanks" dxfId="0" priority="8">
      <formula>LEN(TRIM(F1))=0</formula>
    </cfRule>
  </conditionalFormatting>
  <hyperlinks>
    <hyperlink r:id="rId2" ref="S4"/>
    <hyperlink r:id="rId3" ref="S5"/>
    <hyperlink r:id="rId4" ref="S6"/>
    <hyperlink r:id="rId5" ref="S7"/>
    <hyperlink r:id="rId6" ref="S8"/>
    <hyperlink r:id="rId7" ref="S9"/>
    <hyperlink r:id="rId8" ref="S10"/>
    <hyperlink r:id="rId9" ref="S11"/>
    <hyperlink r:id="rId10" ref="S12"/>
    <hyperlink r:id="rId11" ref="S13"/>
    <hyperlink r:id="rId12" ref="S14"/>
    <hyperlink r:id="rId13" ref="S15"/>
    <hyperlink r:id="rId14" ref="S16"/>
    <hyperlink r:id="rId15" ref="S17"/>
    <hyperlink r:id="rId16" ref="S18"/>
    <hyperlink r:id="rId17" ref="S19"/>
    <hyperlink r:id="rId18" ref="S20"/>
    <hyperlink r:id="rId19" ref="S21"/>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3"/>
    <hyperlink r:id="rId41" ref="S44"/>
    <hyperlink r:id="rId42" ref="S45"/>
    <hyperlink r:id="rId43" ref="S46"/>
    <hyperlink r:id="rId44" ref="S47"/>
    <hyperlink r:id="rId45" ref="S48"/>
    <hyperlink r:id="rId46" ref="S49"/>
    <hyperlink r:id="rId47" ref="S50"/>
    <hyperlink r:id="rId48" ref="S51"/>
    <hyperlink r:id="rId49" ref="S52"/>
    <hyperlink r:id="rId50" ref="S53"/>
    <hyperlink r:id="rId51" ref="S54"/>
    <hyperlink r:id="rId52" ref="S55"/>
    <hyperlink r:id="rId53" ref="S56"/>
    <hyperlink r:id="rId54" ref="S57"/>
    <hyperlink r:id="rId55" ref="S58"/>
    <hyperlink r:id="rId56" ref="S59"/>
    <hyperlink r:id="rId57" ref="S60"/>
    <hyperlink r:id="rId58" ref="S61"/>
    <hyperlink r:id="rId59" ref="S62"/>
    <hyperlink r:id="rId60" ref="S63"/>
    <hyperlink r:id="rId61" ref="S64"/>
    <hyperlink r:id="rId62" ref="S65"/>
    <hyperlink r:id="rId63" ref="S66"/>
    <hyperlink r:id="rId64" ref="S67"/>
    <hyperlink r:id="rId65" ref="S68"/>
    <hyperlink r:id="rId66" ref="S69"/>
    <hyperlink r:id="rId67" ref="S70"/>
    <hyperlink r:id="rId68" ref="S71"/>
    <hyperlink r:id="rId69" ref="S72"/>
    <hyperlink r:id="rId70" ref="S73"/>
  </hyperlinks>
  <drawing r:id="rId71"/>
  <legacyDrawing r:id="rId7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25.75"/>
    <col customWidth="1" min="2" max="2" width="9.25"/>
    <col customWidth="1" min="3" max="3" width="15.0"/>
    <col customWidth="1" min="4" max="4" width="10.88"/>
    <col customWidth="1" min="5" max="5" width="7.0"/>
    <col customWidth="1" min="6" max="6" width="94.0"/>
    <col customWidth="1" min="7" max="7" width="13.0"/>
    <col customWidth="1" min="8" max="8" width="42.13"/>
    <col customWidth="1" min="9" max="9" width="8.25"/>
    <col customWidth="1" min="10" max="10" width="8.88"/>
    <col customWidth="1" min="11" max="11" width="12.25"/>
    <col customWidth="1" min="12" max="12" width="11.63"/>
    <col customWidth="1" min="13" max="14" width="12.75"/>
    <col customWidth="1" min="15" max="15" width="9.0"/>
    <col customWidth="1" min="16" max="16" width="7.5"/>
    <col customWidth="1" min="17" max="19" width="39.13"/>
  </cols>
  <sheetData>
    <row r="1" ht="33.75" customHeight="1">
      <c r="A1" s="4" t="s">
        <v>404</v>
      </c>
      <c r="B1" s="4" t="s">
        <v>405</v>
      </c>
      <c r="C1" s="4" t="s">
        <v>406</v>
      </c>
      <c r="D1" s="85" t="s">
        <v>3</v>
      </c>
      <c r="E1" s="85" t="s">
        <v>4</v>
      </c>
      <c r="F1" s="4" t="s">
        <v>407</v>
      </c>
      <c r="G1" s="4" t="s">
        <v>19</v>
      </c>
      <c r="H1" s="4" t="s">
        <v>408</v>
      </c>
      <c r="I1" s="85"/>
      <c r="J1" s="85"/>
      <c r="K1" s="4"/>
      <c r="L1" s="86"/>
      <c r="M1" s="4"/>
      <c r="N1" s="4"/>
      <c r="O1" s="4"/>
      <c r="P1" s="4"/>
      <c r="Q1" s="4"/>
      <c r="R1" s="4"/>
      <c r="S1" s="4"/>
    </row>
    <row r="2" ht="65.25" customHeight="1">
      <c r="A2" s="87" t="s">
        <v>409</v>
      </c>
      <c r="B2" s="88">
        <f>IFERROR(__xludf.DUMMYFUNCTION("IF(F2="""","""",COUNTA(SPLIT(F2,"" "")))"),107.0)</f>
        <v>107</v>
      </c>
      <c r="C2" s="7" t="s">
        <v>136</v>
      </c>
      <c r="D2" s="89" t="s">
        <v>410</v>
      </c>
      <c r="E2" s="7" t="s">
        <v>29</v>
      </c>
      <c r="F2" s="90" t="s">
        <v>411</v>
      </c>
      <c r="G2" s="91" t="s">
        <v>21</v>
      </c>
      <c r="H2" s="92" t="s">
        <v>412</v>
      </c>
      <c r="I2" s="91"/>
      <c r="J2" s="87"/>
      <c r="K2" s="93"/>
      <c r="L2" s="94"/>
      <c r="M2" s="95"/>
      <c r="N2" s="95"/>
      <c r="O2" s="95"/>
      <c r="P2" s="95"/>
      <c r="Q2" s="96"/>
      <c r="R2" s="17"/>
      <c r="S2" s="17"/>
    </row>
    <row r="3">
      <c r="A3" s="97" t="s">
        <v>413</v>
      </c>
      <c r="B3" s="88">
        <f>IFERROR(__xludf.DUMMYFUNCTION("IF(F3="""","""",COUNTA(SPLIT(F3,"" "")))"),230.0)</f>
        <v>230</v>
      </c>
      <c r="C3" s="98" t="s">
        <v>414</v>
      </c>
      <c r="D3" s="99" t="s">
        <v>136</v>
      </c>
      <c r="E3" s="23" t="s">
        <v>29</v>
      </c>
      <c r="F3" s="67" t="s">
        <v>415</v>
      </c>
      <c r="G3" s="100" t="s">
        <v>94</v>
      </c>
      <c r="H3" s="101"/>
      <c r="I3" s="100"/>
      <c r="J3" s="102"/>
      <c r="K3" s="103"/>
      <c r="L3" s="104"/>
      <c r="M3" s="105"/>
      <c r="N3" s="106"/>
      <c r="O3" s="107"/>
      <c r="P3" s="108"/>
      <c r="Q3" s="109"/>
      <c r="R3" s="109"/>
      <c r="S3" s="110"/>
    </row>
    <row r="4">
      <c r="A4" s="97" t="s">
        <v>416</v>
      </c>
      <c r="B4" s="88">
        <f>IFERROR(__xludf.DUMMYFUNCTION("IF(F4="""","""",COUNTA(SPLIT(F4,"" "")))"),246.0)</f>
        <v>246</v>
      </c>
      <c r="C4" s="23" t="s">
        <v>417</v>
      </c>
      <c r="D4" s="102" t="s">
        <v>136</v>
      </c>
      <c r="E4" s="23" t="s">
        <v>29</v>
      </c>
      <c r="F4" s="111" t="s">
        <v>418</v>
      </c>
      <c r="G4" s="100" t="s">
        <v>43</v>
      </c>
      <c r="H4" s="112" t="s">
        <v>419</v>
      </c>
      <c r="I4" s="100"/>
      <c r="J4" s="102"/>
      <c r="K4" s="103"/>
      <c r="L4" s="104"/>
      <c r="M4" s="105"/>
      <c r="N4" s="106"/>
      <c r="O4" s="113"/>
      <c r="P4" s="114"/>
      <c r="Q4" s="109"/>
      <c r="R4" s="109"/>
      <c r="S4" s="110"/>
    </row>
    <row r="5">
      <c r="A5" s="97" t="s">
        <v>420</v>
      </c>
      <c r="B5" s="88">
        <f>IFERROR(__xludf.DUMMYFUNCTION("IF(F5="""","""",COUNTA(SPLIT(F5,"" "")))"),249.0)</f>
        <v>249</v>
      </c>
      <c r="C5" s="23" t="s">
        <v>421</v>
      </c>
      <c r="D5" s="102" t="s">
        <v>136</v>
      </c>
      <c r="E5" s="23" t="s">
        <v>29</v>
      </c>
      <c r="F5" s="115" t="s">
        <v>422</v>
      </c>
      <c r="G5" s="100" t="s">
        <v>51</v>
      </c>
      <c r="H5" s="67"/>
      <c r="I5" s="100"/>
      <c r="J5" s="102"/>
      <c r="K5" s="103"/>
      <c r="L5" s="104"/>
      <c r="M5" s="105"/>
      <c r="N5" s="106"/>
      <c r="O5" s="107"/>
      <c r="P5" s="108"/>
      <c r="Q5" s="116"/>
      <c r="R5" s="117"/>
      <c r="S5" s="117"/>
    </row>
    <row r="6">
      <c r="A6" s="97" t="s">
        <v>423</v>
      </c>
      <c r="B6" s="88">
        <f>IFERROR(__xludf.DUMMYFUNCTION("IF(F6="""","""",COUNTA(SPLIT(F6,"" "")))"),234.0)</f>
        <v>234</v>
      </c>
      <c r="C6" s="23" t="s">
        <v>424</v>
      </c>
      <c r="D6" s="102" t="s">
        <v>136</v>
      </c>
      <c r="E6" s="23" t="s">
        <v>29</v>
      </c>
      <c r="F6" s="111" t="s">
        <v>425</v>
      </c>
      <c r="G6" s="100" t="s">
        <v>58</v>
      </c>
      <c r="H6" s="67"/>
      <c r="I6" s="100"/>
      <c r="J6" s="102"/>
      <c r="K6" s="103"/>
      <c r="L6" s="104"/>
      <c r="M6" s="105"/>
      <c r="N6" s="106"/>
      <c r="O6" s="118"/>
      <c r="P6" s="108"/>
      <c r="Q6" s="109"/>
      <c r="R6" s="109"/>
      <c r="S6" s="110"/>
    </row>
    <row r="7">
      <c r="A7" s="119" t="s">
        <v>426</v>
      </c>
      <c r="B7" s="88">
        <f>IFERROR(__xludf.DUMMYFUNCTION("IF(F7="""","""",COUNTA(SPLIT(F7,"" "")))"),238.0)</f>
        <v>238</v>
      </c>
      <c r="C7" s="23" t="s">
        <v>427</v>
      </c>
      <c r="D7" s="99" t="s">
        <v>136</v>
      </c>
      <c r="E7" s="23" t="s">
        <v>29</v>
      </c>
      <c r="F7" s="111" t="s">
        <v>428</v>
      </c>
      <c r="G7" s="100" t="s">
        <v>66</v>
      </c>
      <c r="H7" s="120"/>
      <c r="I7" s="100"/>
      <c r="J7" s="102"/>
      <c r="K7" s="103"/>
      <c r="L7" s="104"/>
      <c r="M7" s="105"/>
      <c r="N7" s="106"/>
      <c r="O7" s="118"/>
      <c r="P7" s="108"/>
      <c r="Q7" s="109"/>
      <c r="R7" s="109"/>
      <c r="S7" s="110"/>
    </row>
    <row r="8">
      <c r="A8" s="119" t="s">
        <v>429</v>
      </c>
      <c r="B8" s="88">
        <f>IFERROR(__xludf.DUMMYFUNCTION("IF(F8="""","""",COUNTA(SPLIT(F8,"" "")))"),227.0)</f>
        <v>227</v>
      </c>
      <c r="C8" s="50" t="s">
        <v>430</v>
      </c>
      <c r="D8" s="50" t="s">
        <v>136</v>
      </c>
      <c r="E8" s="121" t="s">
        <v>29</v>
      </c>
      <c r="F8" s="122" t="s">
        <v>431</v>
      </c>
      <c r="G8" s="123" t="s">
        <v>73</v>
      </c>
      <c r="H8" s="23"/>
      <c r="I8" s="123"/>
      <c r="J8" s="124"/>
      <c r="K8" s="103"/>
      <c r="L8" s="125"/>
      <c r="M8" s="105"/>
      <c r="N8" s="106"/>
      <c r="O8" s="126"/>
      <c r="P8" s="108"/>
      <c r="Q8" s="109"/>
      <c r="R8" s="110"/>
      <c r="S8" s="110"/>
    </row>
    <row r="9">
      <c r="A9" s="97" t="s">
        <v>432</v>
      </c>
      <c r="B9" s="88" t="str">
        <f>IFERROR(__xludf.DUMMYFUNCTION("IF(F9="""","""",COUNTA(SPLIT(F9,"" "")))"),"")</f>
        <v/>
      </c>
      <c r="C9" s="23"/>
      <c r="D9" s="102" t="s">
        <v>136</v>
      </c>
      <c r="E9" s="23" t="s">
        <v>29</v>
      </c>
      <c r="F9" s="111"/>
      <c r="G9" s="100" t="s">
        <v>79</v>
      </c>
      <c r="H9" s="67"/>
      <c r="I9" s="100"/>
      <c r="J9" s="127"/>
      <c r="K9" s="103"/>
      <c r="L9" s="125"/>
      <c r="M9" s="105"/>
      <c r="N9" s="106"/>
      <c r="O9" s="126"/>
      <c r="P9" s="108"/>
      <c r="Q9" s="128"/>
      <c r="R9" s="110"/>
      <c r="S9" s="110"/>
    </row>
    <row r="10">
      <c r="A10" s="97" t="s">
        <v>433</v>
      </c>
      <c r="B10" s="88">
        <f>IFERROR(__xludf.DUMMYFUNCTION("IF(F10="""","""",COUNTA(SPLIT(F10,"" "")))"),220.0)</f>
        <v>220</v>
      </c>
      <c r="C10" s="23" t="s">
        <v>434</v>
      </c>
      <c r="D10" s="102" t="s">
        <v>136</v>
      </c>
      <c r="E10" s="23" t="s">
        <v>29</v>
      </c>
      <c r="F10" s="111" t="s">
        <v>435</v>
      </c>
      <c r="G10" s="100" t="s">
        <v>87</v>
      </c>
      <c r="H10" s="67"/>
      <c r="I10" s="100"/>
      <c r="J10" s="127"/>
      <c r="K10" s="103"/>
      <c r="L10" s="125"/>
      <c r="M10" s="105"/>
      <c r="N10" s="106"/>
      <c r="O10" s="126"/>
      <c r="P10" s="108"/>
      <c r="Q10" s="128"/>
      <c r="R10" s="110"/>
      <c r="S10" s="110"/>
    </row>
    <row r="11">
      <c r="A11" s="97" t="s">
        <v>436</v>
      </c>
      <c r="B11" s="88" t="str">
        <f>IFERROR(__xludf.DUMMYFUNCTION("IF(F11="""","""",COUNTA(SPLIT(F11,"" "")))"),"")</f>
        <v/>
      </c>
      <c r="C11" s="23"/>
      <c r="D11" s="102"/>
      <c r="E11" s="23"/>
      <c r="F11" s="111"/>
      <c r="G11" s="100" t="s">
        <v>142</v>
      </c>
      <c r="H11" s="67"/>
      <c r="I11" s="100"/>
      <c r="J11" s="127"/>
      <c r="K11" s="103"/>
      <c r="L11" s="125"/>
      <c r="M11" s="105"/>
      <c r="N11" s="106"/>
      <c r="O11" s="126"/>
      <c r="P11" s="108"/>
      <c r="Q11" s="128"/>
      <c r="R11" s="128"/>
      <c r="S11" s="128"/>
    </row>
    <row r="12">
      <c r="A12" s="97"/>
      <c r="B12" s="88" t="str">
        <f>IFERROR(__xludf.DUMMYFUNCTION("IF(F12="""","""",COUNTA(SPLIT(F12,"" "")))"),"")</f>
        <v/>
      </c>
      <c r="C12" s="23"/>
      <c r="D12" s="102"/>
      <c r="E12" s="23"/>
      <c r="F12" s="129"/>
      <c r="G12" s="100"/>
      <c r="H12" s="67"/>
      <c r="I12" s="100"/>
      <c r="J12" s="127"/>
      <c r="K12" s="103"/>
      <c r="L12" s="104"/>
      <c r="M12" s="105"/>
      <c r="N12" s="106"/>
      <c r="O12" s="126"/>
      <c r="P12" s="108"/>
      <c r="Q12" s="128"/>
      <c r="R12" s="128"/>
      <c r="S12" s="128"/>
    </row>
    <row r="13">
      <c r="A13" s="97"/>
      <c r="B13" s="88" t="str">
        <f>IFERROR(__xludf.DUMMYFUNCTION("IF(F13="""","""",COUNTA(SPLIT(F13,"" "")))"),"")</f>
        <v/>
      </c>
      <c r="C13" s="23"/>
      <c r="D13" s="102"/>
      <c r="E13" s="23"/>
      <c r="F13" s="111"/>
      <c r="G13" s="100"/>
      <c r="H13" s="120"/>
      <c r="I13" s="100"/>
      <c r="J13" s="127"/>
      <c r="K13" s="103"/>
      <c r="L13" s="104"/>
      <c r="M13" s="130"/>
      <c r="N13" s="106"/>
      <c r="O13" s="107"/>
      <c r="P13" s="104"/>
      <c r="Q13" s="109"/>
      <c r="R13" s="109"/>
      <c r="S13" s="110"/>
    </row>
    <row r="14">
      <c r="A14" s="97"/>
      <c r="B14" s="88" t="str">
        <f>IFERROR(__xludf.DUMMYFUNCTION("IF(F14="""","""",COUNTA(SPLIT(F14,"" "")))"),"")</f>
        <v/>
      </c>
      <c r="C14" s="23"/>
      <c r="D14" s="102"/>
      <c r="E14" s="23"/>
      <c r="F14" s="67"/>
      <c r="G14" s="100"/>
      <c r="H14" s="131"/>
      <c r="I14" s="100"/>
      <c r="J14" s="127"/>
      <c r="K14" s="103"/>
      <c r="L14" s="104"/>
      <c r="M14" s="105"/>
      <c r="N14" s="106"/>
      <c r="O14" s="118"/>
      <c r="P14" s="132"/>
      <c r="Q14" s="117"/>
      <c r="R14" s="117"/>
      <c r="S14" s="117"/>
    </row>
    <row r="15">
      <c r="A15" s="97"/>
      <c r="B15" s="88" t="str">
        <f>IFERROR(__xludf.DUMMYFUNCTION("IF(F15="""","""",COUNTA(SPLIT(F15,"" "")))"),"")</f>
        <v/>
      </c>
      <c r="C15" s="23"/>
      <c r="D15" s="102"/>
      <c r="E15" s="23"/>
      <c r="F15" s="115"/>
      <c r="G15" s="100"/>
      <c r="H15" s="67"/>
      <c r="I15" s="100"/>
      <c r="J15" s="127"/>
      <c r="K15" s="103"/>
      <c r="L15" s="104"/>
      <c r="M15" s="105"/>
      <c r="N15" s="106"/>
      <c r="O15" s="118"/>
      <c r="P15" s="108"/>
      <c r="Q15" s="109"/>
      <c r="R15" s="109"/>
      <c r="S15" s="110"/>
    </row>
    <row r="16">
      <c r="A16" s="119"/>
      <c r="B16" s="88" t="str">
        <f>IFERROR(__xludf.DUMMYFUNCTION("IF(F16="""","""",COUNTA(SPLIT(F16,"" "")))"),"")</f>
        <v/>
      </c>
      <c r="C16" s="23"/>
      <c r="D16" s="102"/>
      <c r="E16" s="23"/>
      <c r="F16" s="115"/>
      <c r="G16" s="100"/>
      <c r="H16" s="67"/>
      <c r="I16" s="100"/>
      <c r="J16" s="127"/>
      <c r="K16" s="103"/>
      <c r="L16" s="104"/>
      <c r="M16" s="105"/>
      <c r="N16" s="106"/>
      <c r="O16" s="118"/>
      <c r="P16" s="108"/>
      <c r="Q16" s="110"/>
      <c r="R16" s="110"/>
      <c r="S16" s="110"/>
    </row>
    <row r="17" ht="18.0" customHeight="1">
      <c r="A17" s="97"/>
      <c r="B17" s="88" t="str">
        <f>IFERROR(__xludf.DUMMYFUNCTION("IF(F17="""","""",COUNTA(SPLIT(F17,"" "")))"),"")</f>
        <v/>
      </c>
      <c r="C17" s="23"/>
      <c r="D17" s="102"/>
      <c r="E17" s="23"/>
      <c r="F17" s="115"/>
      <c r="G17" s="100"/>
      <c r="H17" s="23"/>
      <c r="I17" s="100"/>
      <c r="J17" s="102"/>
      <c r="K17" s="103"/>
      <c r="L17" s="104"/>
      <c r="M17" s="105"/>
      <c r="N17" s="106"/>
      <c r="O17" s="113"/>
      <c r="P17" s="104"/>
      <c r="Q17" s="109"/>
      <c r="R17" s="109"/>
      <c r="S17" s="110"/>
    </row>
    <row r="18">
      <c r="A18" s="97"/>
      <c r="B18" s="88" t="str">
        <f>IFERROR(__xludf.DUMMYFUNCTION("IF(F18="""","""",COUNTA(SPLIT(F18,"" "")))"),"")</f>
        <v/>
      </c>
      <c r="C18" s="23"/>
      <c r="D18" s="102"/>
      <c r="E18" s="23"/>
      <c r="F18" s="115"/>
      <c r="G18" s="100"/>
      <c r="H18" s="67"/>
      <c r="I18" s="100"/>
      <c r="J18" s="102"/>
      <c r="K18" s="103"/>
      <c r="L18" s="104"/>
      <c r="M18" s="105"/>
      <c r="N18" s="106"/>
      <c r="O18" s="113"/>
      <c r="P18" s="104"/>
      <c r="Q18" s="109"/>
      <c r="R18" s="109"/>
      <c r="S18" s="110"/>
    </row>
    <row r="19">
      <c r="A19" s="119"/>
      <c r="B19" s="88" t="str">
        <f>IFERROR(__xludf.DUMMYFUNCTION("IF(F19="""","""",COUNTA(SPLIT(F19,"" "")))"),"")</f>
        <v/>
      </c>
      <c r="C19" s="23"/>
      <c r="D19" s="102"/>
      <c r="E19" s="23"/>
      <c r="F19" s="111"/>
      <c r="G19" s="100"/>
      <c r="H19" s="67"/>
      <c r="I19" s="100"/>
      <c r="J19" s="102"/>
      <c r="K19" s="103"/>
      <c r="L19" s="125"/>
      <c r="M19" s="133"/>
      <c r="N19" s="106"/>
      <c r="O19" s="118"/>
      <c r="P19" s="108"/>
      <c r="Q19" s="109"/>
      <c r="R19" s="109"/>
      <c r="S19" s="110"/>
    </row>
    <row r="20">
      <c r="A20" s="119"/>
      <c r="B20" s="88" t="str">
        <f>IFERROR(__xludf.DUMMYFUNCTION("IF(F20="""","""",COUNTA(SPLIT(F20,"" "")))"),"")</f>
        <v/>
      </c>
      <c r="C20" s="23"/>
      <c r="D20" s="102"/>
      <c r="E20" s="23"/>
      <c r="F20" s="115"/>
      <c r="G20" s="100"/>
      <c r="H20" s="131"/>
      <c r="I20" s="100"/>
      <c r="J20" s="102"/>
      <c r="K20" s="103"/>
      <c r="L20" s="104"/>
      <c r="M20" s="133"/>
      <c r="N20" s="106"/>
      <c r="O20" s="118"/>
      <c r="P20" s="108"/>
      <c r="Q20" s="109"/>
      <c r="R20" s="109"/>
      <c r="S20" s="110"/>
    </row>
    <row r="21">
      <c r="A21" s="97"/>
      <c r="B21" s="88" t="str">
        <f>IFERROR(__xludf.DUMMYFUNCTION("IF(F21="""","""",COUNTA(SPLIT(F21,"" "")))"),"")</f>
        <v/>
      </c>
      <c r="C21" s="23"/>
      <c r="D21" s="102"/>
      <c r="E21" s="23"/>
      <c r="F21" s="111"/>
      <c r="G21" s="100"/>
      <c r="H21" s="120"/>
      <c r="I21" s="100"/>
      <c r="J21" s="102"/>
      <c r="K21" s="103"/>
      <c r="L21" s="104"/>
      <c r="M21" s="105"/>
      <c r="N21" s="106"/>
      <c r="O21" s="107"/>
      <c r="P21" s="108"/>
      <c r="Q21" s="110"/>
      <c r="R21" s="110"/>
      <c r="S21" s="110"/>
    </row>
    <row r="22">
      <c r="A22" s="97"/>
      <c r="B22" s="88" t="str">
        <f>IFERROR(__xludf.DUMMYFUNCTION("IF(F22="""","""",COUNTA(SPLIT(F22,"" "")))"),"")</f>
        <v/>
      </c>
      <c r="C22" s="23"/>
      <c r="D22" s="23"/>
      <c r="E22" s="23"/>
      <c r="F22" s="111"/>
      <c r="G22" s="100"/>
      <c r="H22" s="67"/>
      <c r="I22" s="100"/>
      <c r="J22" s="102"/>
      <c r="K22" s="103"/>
      <c r="L22" s="104"/>
      <c r="M22" s="105"/>
      <c r="N22" s="106"/>
      <c r="O22" s="118"/>
      <c r="P22" s="108"/>
      <c r="Q22" s="109"/>
      <c r="R22" s="109"/>
      <c r="S22" s="110"/>
    </row>
    <row r="23">
      <c r="A23" s="97"/>
      <c r="B23" s="88" t="str">
        <f>IFERROR(__xludf.DUMMYFUNCTION("IF(F23="""","""",COUNTA(SPLIT(F23,"" "")))"),"")</f>
        <v/>
      </c>
      <c r="C23" s="23"/>
      <c r="D23" s="23"/>
      <c r="E23" s="23"/>
      <c r="F23" s="111"/>
      <c r="G23" s="100"/>
      <c r="H23" s="67"/>
      <c r="I23" s="100"/>
      <c r="J23" s="102"/>
      <c r="K23" s="103"/>
      <c r="L23" s="104"/>
      <c r="M23" s="105"/>
      <c r="N23" s="106"/>
      <c r="O23" s="118"/>
      <c r="P23" s="108"/>
      <c r="Q23" s="109"/>
      <c r="R23" s="109"/>
      <c r="S23" s="110"/>
    </row>
    <row r="24">
      <c r="A24" s="97"/>
      <c r="B24" s="88" t="str">
        <f>IFERROR(__xludf.DUMMYFUNCTION("IF(F24="""","""",COUNTA(SPLIT(F24,"" "")))"),"")</f>
        <v/>
      </c>
      <c r="C24" s="23"/>
      <c r="D24" s="23"/>
      <c r="E24" s="23"/>
      <c r="F24" s="115"/>
      <c r="G24" s="100"/>
      <c r="H24" s="67"/>
      <c r="I24" s="100"/>
      <c r="J24" s="102"/>
      <c r="K24" s="103"/>
      <c r="L24" s="104"/>
      <c r="M24" s="105"/>
      <c r="N24" s="106"/>
      <c r="O24" s="118"/>
      <c r="P24" s="108"/>
      <c r="Q24" s="109"/>
      <c r="R24" s="109"/>
      <c r="S24" s="110"/>
    </row>
    <row r="25">
      <c r="A25" s="97"/>
      <c r="B25" s="88" t="str">
        <f>IFERROR(__xludf.DUMMYFUNCTION("IF(F25="""","""",COUNTA(SPLIT(F25,"" "")))"),"")</f>
        <v/>
      </c>
      <c r="C25" s="23"/>
      <c r="D25" s="23"/>
      <c r="E25" s="23"/>
      <c r="F25" s="115"/>
      <c r="G25" s="100"/>
      <c r="H25" s="67"/>
      <c r="I25" s="100"/>
      <c r="J25" s="102"/>
      <c r="K25" s="103"/>
      <c r="L25" s="104"/>
      <c r="M25" s="105"/>
      <c r="N25" s="106"/>
      <c r="O25" s="118"/>
      <c r="P25" s="108"/>
      <c r="Q25" s="109"/>
      <c r="R25" s="109"/>
      <c r="S25" s="110"/>
    </row>
    <row r="26">
      <c r="A26" s="97"/>
      <c r="B26" s="88" t="str">
        <f>IFERROR(__xludf.DUMMYFUNCTION("IF(F26="""","""",COUNTA(SPLIT(F26,"" "")))"),"")</f>
        <v/>
      </c>
      <c r="C26" s="23"/>
      <c r="D26" s="23"/>
      <c r="E26" s="23"/>
      <c r="F26" s="115"/>
      <c r="G26" s="100"/>
      <c r="H26" s="67"/>
      <c r="I26" s="100"/>
      <c r="J26" s="102"/>
      <c r="K26" s="103"/>
      <c r="L26" s="104"/>
      <c r="M26" s="105"/>
      <c r="N26" s="106"/>
      <c r="O26" s="118"/>
      <c r="P26" s="108"/>
      <c r="Q26" s="109"/>
      <c r="R26" s="109"/>
      <c r="S26" s="110"/>
    </row>
    <row r="27">
      <c r="A27" s="97"/>
      <c r="B27" s="88" t="str">
        <f>IFERROR(__xludf.DUMMYFUNCTION("IF(F27="""","""",COUNTA(SPLIT(F27,"" "")))"),"")</f>
        <v/>
      </c>
      <c r="C27" s="23"/>
      <c r="D27" s="23"/>
      <c r="E27" s="23"/>
      <c r="F27" s="111"/>
      <c r="G27" s="100"/>
      <c r="H27" s="67"/>
      <c r="I27" s="100"/>
      <c r="J27" s="102"/>
      <c r="K27" s="103"/>
      <c r="L27" s="125"/>
      <c r="M27" s="105"/>
      <c r="N27" s="106"/>
      <c r="O27" s="118"/>
      <c r="P27" s="108"/>
      <c r="Q27" s="109"/>
      <c r="R27" s="109"/>
      <c r="S27" s="110"/>
    </row>
    <row r="28">
      <c r="A28" s="97"/>
      <c r="B28" s="88" t="str">
        <f>IFERROR(__xludf.DUMMYFUNCTION("IF(F28="""","""",COUNTA(SPLIT(F28,"" "")))"),"")</f>
        <v/>
      </c>
      <c r="C28" s="23"/>
      <c r="D28" s="23"/>
      <c r="E28" s="23"/>
      <c r="F28" s="111"/>
      <c r="G28" s="100"/>
      <c r="H28" s="67"/>
      <c r="I28" s="100"/>
      <c r="J28" s="102"/>
      <c r="K28" s="103"/>
      <c r="L28" s="104"/>
      <c r="M28" s="105"/>
      <c r="N28" s="106"/>
      <c r="O28" s="118"/>
      <c r="P28" s="108"/>
      <c r="Q28" s="109"/>
      <c r="R28" s="109"/>
      <c r="S28" s="110"/>
    </row>
    <row r="29">
      <c r="A29" s="97"/>
      <c r="B29" s="88" t="str">
        <f>IFERROR(__xludf.DUMMYFUNCTION("IF(F29="""","""",COUNTA(SPLIT(F29,"" "")))"),"")</f>
        <v/>
      </c>
      <c r="C29" s="23"/>
      <c r="D29" s="23"/>
      <c r="E29" s="23"/>
      <c r="F29" s="111"/>
      <c r="G29" s="100"/>
      <c r="H29" s="120"/>
      <c r="I29" s="100"/>
      <c r="J29" s="102"/>
      <c r="K29" s="103"/>
      <c r="L29" s="104"/>
      <c r="M29" s="105"/>
      <c r="N29" s="106"/>
      <c r="O29" s="118"/>
      <c r="P29" s="108"/>
      <c r="Q29" s="109"/>
      <c r="R29" s="109"/>
      <c r="S29" s="110"/>
    </row>
    <row r="30">
      <c r="A30" s="97"/>
      <c r="B30" s="88" t="str">
        <f>IFERROR(__xludf.DUMMYFUNCTION("IF(F30="""","""",COUNTA(SPLIT(F30,"" "")))"),"")</f>
        <v/>
      </c>
      <c r="C30" s="23"/>
      <c r="D30" s="23"/>
      <c r="E30" s="23"/>
      <c r="F30" s="111"/>
      <c r="G30" s="100"/>
      <c r="H30" s="67"/>
      <c r="I30" s="100"/>
      <c r="J30" s="102"/>
      <c r="K30" s="103"/>
      <c r="L30" s="104"/>
      <c r="M30" s="105"/>
      <c r="N30" s="106"/>
      <c r="O30" s="118"/>
      <c r="P30" s="108"/>
      <c r="Q30" s="109"/>
      <c r="R30" s="109"/>
      <c r="S30" s="110"/>
    </row>
    <row r="31">
      <c r="A31" s="97"/>
      <c r="B31" s="88" t="str">
        <f>IFERROR(__xludf.DUMMYFUNCTION("IF(F31="""","""",COUNTA(SPLIT(F31,"" "")))"),"")</f>
        <v/>
      </c>
      <c r="C31" s="23"/>
      <c r="D31" s="23"/>
      <c r="E31" s="23"/>
      <c r="F31" s="115"/>
      <c r="G31" s="100"/>
      <c r="H31" s="67"/>
      <c r="I31" s="100"/>
      <c r="J31" s="102"/>
      <c r="K31" s="103"/>
      <c r="L31" s="104"/>
      <c r="M31" s="105"/>
      <c r="N31" s="106"/>
      <c r="O31" s="118"/>
      <c r="P31" s="108"/>
      <c r="Q31" s="109"/>
      <c r="R31" s="134"/>
      <c r="S31" s="110"/>
    </row>
    <row r="32">
      <c r="A32" s="97"/>
      <c r="B32" s="88" t="str">
        <f>IFERROR(__xludf.DUMMYFUNCTION("IF(F32="""","""",COUNTA(SPLIT(F32,"" "")))"),"")</f>
        <v/>
      </c>
      <c r="C32" s="23"/>
      <c r="D32" s="23"/>
      <c r="E32" s="23"/>
      <c r="F32" s="111"/>
      <c r="G32" s="100"/>
      <c r="H32" s="67"/>
      <c r="I32" s="100"/>
      <c r="J32" s="102"/>
      <c r="K32" s="103"/>
      <c r="L32" s="104"/>
      <c r="M32" s="105"/>
      <c r="N32" s="106"/>
      <c r="O32" s="118"/>
      <c r="P32" s="108"/>
      <c r="Q32" s="109"/>
      <c r="R32" s="134"/>
      <c r="S32" s="110"/>
    </row>
    <row r="33">
      <c r="A33" s="97"/>
      <c r="B33" s="88" t="str">
        <f>IFERROR(__xludf.DUMMYFUNCTION("IF(F33="""","""",COUNTA(SPLIT(F33,"" "")))"),"")</f>
        <v/>
      </c>
      <c r="C33" s="23"/>
      <c r="D33" s="23"/>
      <c r="E33" s="23"/>
      <c r="F33" s="111"/>
      <c r="G33" s="100"/>
      <c r="H33" s="120"/>
      <c r="I33" s="100"/>
      <c r="J33" s="102"/>
      <c r="K33" s="103"/>
      <c r="L33" s="104"/>
      <c r="M33" s="105"/>
      <c r="N33" s="106"/>
      <c r="O33" s="118"/>
      <c r="P33" s="108"/>
      <c r="Q33" s="109"/>
      <c r="R33" s="109"/>
      <c r="S33" s="135"/>
    </row>
    <row r="34">
      <c r="A34" s="97"/>
      <c r="B34" s="88" t="str">
        <f>IFERROR(__xludf.DUMMYFUNCTION("IF(F34="""","""",COUNTA(SPLIT(F34,"" "")))"),"")</f>
        <v/>
      </c>
      <c r="C34" s="23"/>
      <c r="D34" s="23"/>
      <c r="E34" s="23"/>
      <c r="F34" s="111"/>
      <c r="G34" s="100"/>
      <c r="H34" s="120"/>
      <c r="I34" s="100"/>
      <c r="J34" s="102"/>
      <c r="K34" s="103"/>
      <c r="L34" s="104"/>
      <c r="M34" s="105"/>
      <c r="N34" s="106"/>
      <c r="O34" s="118"/>
      <c r="P34" s="108"/>
      <c r="Q34" s="109"/>
      <c r="R34" s="110"/>
      <c r="S34" s="110"/>
    </row>
    <row r="35">
      <c r="A35" s="119"/>
      <c r="B35" s="88" t="str">
        <f>IFERROR(__xludf.DUMMYFUNCTION("IF(F35="""","""",COUNTA(SPLIT(F35,"" "")))"),"")</f>
        <v/>
      </c>
      <c r="C35" s="23"/>
      <c r="D35" s="23"/>
      <c r="E35" s="23"/>
      <c r="F35" s="111"/>
      <c r="G35" s="100"/>
      <c r="H35" s="67"/>
      <c r="I35" s="100"/>
      <c r="J35" s="102"/>
      <c r="K35" s="103"/>
      <c r="L35" s="125"/>
      <c r="M35" s="105"/>
      <c r="N35" s="106"/>
      <c r="O35" s="118"/>
      <c r="P35" s="108"/>
      <c r="Q35" s="109"/>
      <c r="R35" s="109"/>
      <c r="S35" s="110"/>
    </row>
    <row r="36">
      <c r="A36" s="136"/>
      <c r="B36" s="88" t="str">
        <f>IFERROR(__xludf.DUMMYFUNCTION("IF(F36="""","""",COUNTA(SPLIT(F36,"" "")))"),"")</f>
        <v/>
      </c>
      <c r="C36" s="42"/>
      <c r="D36" s="50"/>
      <c r="E36" s="137"/>
      <c r="F36" s="138"/>
      <c r="G36" s="139"/>
      <c r="H36" s="140"/>
      <c r="I36" s="123"/>
      <c r="J36" s="121"/>
      <c r="K36" s="103"/>
      <c r="L36" s="141"/>
      <c r="M36" s="105"/>
      <c r="N36" s="106"/>
      <c r="O36" s="118"/>
      <c r="P36" s="108"/>
      <c r="Q36" s="109"/>
      <c r="R36" s="109"/>
      <c r="S36" s="110"/>
    </row>
    <row r="37">
      <c r="A37" s="136"/>
      <c r="B37" s="88" t="str">
        <f>IFERROR(__xludf.DUMMYFUNCTION("IF(F37="""","""",COUNTA(SPLIT(F37,"" "")))"),"")</f>
        <v/>
      </c>
      <c r="C37" s="42"/>
      <c r="D37" s="50"/>
      <c r="E37" s="137"/>
      <c r="F37" s="142"/>
      <c r="G37" s="139"/>
      <c r="H37" s="122"/>
      <c r="I37" s="139"/>
      <c r="J37" s="121"/>
      <c r="K37" s="103"/>
      <c r="L37" s="141"/>
      <c r="M37" s="105"/>
      <c r="N37" s="106"/>
      <c r="O37" s="118"/>
      <c r="P37" s="108"/>
      <c r="Q37" s="109"/>
      <c r="R37" s="110"/>
      <c r="S37" s="110"/>
    </row>
    <row r="38">
      <c r="A38" s="119"/>
      <c r="B38" s="88" t="str">
        <f>IFERROR(__xludf.DUMMYFUNCTION("IF(F38="""","""",COUNTA(SPLIT(F38,"" "")))"),"")</f>
        <v/>
      </c>
      <c r="C38" s="23"/>
      <c r="D38" s="23"/>
      <c r="E38" s="23"/>
      <c r="F38" s="111"/>
      <c r="G38" s="100"/>
      <c r="H38" s="67"/>
      <c r="I38" s="100"/>
      <c r="J38" s="102"/>
      <c r="K38" s="103"/>
      <c r="L38" s="125"/>
      <c r="M38" s="105"/>
      <c r="N38" s="106"/>
      <c r="O38" s="118"/>
      <c r="P38" s="108"/>
      <c r="Q38" s="109"/>
      <c r="R38" s="109"/>
      <c r="S38" s="110"/>
    </row>
    <row r="39">
      <c r="A39" s="119"/>
      <c r="B39" s="88" t="str">
        <f>IFERROR(__xludf.DUMMYFUNCTION("IF(F39="""","""",COUNTA(SPLIT(F39,"" "")))"),"")</f>
        <v/>
      </c>
      <c r="C39" s="23"/>
      <c r="D39" s="23"/>
      <c r="E39" s="23"/>
      <c r="F39" s="115"/>
      <c r="G39" s="100"/>
      <c r="H39" s="67"/>
      <c r="I39" s="100"/>
      <c r="J39" s="102"/>
      <c r="K39" s="103"/>
      <c r="L39" s="125"/>
      <c r="M39" s="105"/>
      <c r="N39" s="106"/>
      <c r="O39" s="118"/>
      <c r="P39" s="108"/>
      <c r="Q39" s="109"/>
      <c r="R39" s="109"/>
      <c r="S39" s="110"/>
    </row>
    <row r="40">
      <c r="A40" s="119"/>
      <c r="B40" s="88" t="str">
        <f>IFERROR(__xludf.DUMMYFUNCTION("IF(F40="""","""",COUNTA(SPLIT(F40,"" "")))"),"")</f>
        <v/>
      </c>
      <c r="C40" s="23"/>
      <c r="D40" s="23"/>
      <c r="E40" s="23"/>
      <c r="F40" s="111"/>
      <c r="G40" s="100"/>
      <c r="H40" s="67"/>
      <c r="I40" s="100"/>
      <c r="J40" s="102"/>
      <c r="K40" s="103"/>
      <c r="L40" s="125"/>
      <c r="M40" s="105"/>
      <c r="N40" s="106"/>
      <c r="O40" s="118"/>
      <c r="P40" s="108"/>
      <c r="Q40" s="109"/>
      <c r="R40" s="110"/>
      <c r="S40" s="110"/>
    </row>
    <row r="41">
      <c r="A41" s="119"/>
      <c r="B41" s="88" t="str">
        <f>IFERROR(__xludf.DUMMYFUNCTION("IF(F41="""","""",COUNTA(SPLIT(F41,"" "")))"),"")</f>
        <v/>
      </c>
      <c r="C41" s="23"/>
      <c r="D41" s="23"/>
      <c r="E41" s="23"/>
      <c r="F41" s="111"/>
      <c r="G41" s="100"/>
      <c r="H41" s="67"/>
      <c r="I41" s="100"/>
      <c r="J41" s="102"/>
      <c r="K41" s="103"/>
      <c r="L41" s="125"/>
      <c r="M41" s="105"/>
      <c r="N41" s="106"/>
      <c r="O41" s="118"/>
      <c r="P41" s="108"/>
      <c r="Q41" s="109"/>
      <c r="R41" s="109"/>
      <c r="S41" s="110"/>
    </row>
    <row r="42">
      <c r="A42" s="97"/>
      <c r="B42" s="88" t="str">
        <f>IFERROR(__xludf.DUMMYFUNCTION("IF(F42="""","""",COUNTA(SPLIT(F42,"" "")))"),"")</f>
        <v/>
      </c>
      <c r="C42" s="23"/>
      <c r="D42" s="23"/>
      <c r="E42" s="23"/>
      <c r="F42" s="115"/>
      <c r="G42" s="100"/>
      <c r="H42" s="67"/>
      <c r="I42" s="100"/>
      <c r="J42" s="102"/>
      <c r="K42" s="103"/>
      <c r="L42" s="125"/>
      <c r="M42" s="105"/>
      <c r="N42" s="106"/>
      <c r="O42" s="118"/>
      <c r="P42" s="108"/>
      <c r="Q42" s="109"/>
      <c r="R42" s="109"/>
      <c r="S42" s="110"/>
    </row>
    <row r="43">
      <c r="A43" s="119"/>
      <c r="B43" s="88" t="str">
        <f>IFERROR(__xludf.DUMMYFUNCTION("IF(F43="""","""",COUNTA(SPLIT(F43,"" "")))"),"")</f>
        <v/>
      </c>
      <c r="C43" s="23"/>
      <c r="D43" s="23"/>
      <c r="E43" s="23"/>
      <c r="F43" s="111"/>
      <c r="G43" s="100"/>
      <c r="H43" s="120"/>
      <c r="I43" s="100"/>
      <c r="J43" s="102"/>
      <c r="K43" s="103"/>
      <c r="L43" s="125"/>
      <c r="M43" s="105"/>
      <c r="N43" s="106"/>
      <c r="O43" s="118"/>
      <c r="P43" s="108"/>
      <c r="Q43" s="109"/>
      <c r="R43" s="109"/>
      <c r="S43" s="110"/>
    </row>
    <row r="44">
      <c r="A44" s="119"/>
      <c r="B44" s="88" t="str">
        <f>IFERROR(__xludf.DUMMYFUNCTION("IF(F44="""","""",COUNTA(SPLIT(F44,"" "")))"),"")</f>
        <v/>
      </c>
      <c r="C44" s="23"/>
      <c r="D44" s="23"/>
      <c r="E44" s="23"/>
      <c r="F44" s="111"/>
      <c r="G44" s="100"/>
      <c r="H44" s="67"/>
      <c r="I44" s="100"/>
      <c r="J44" s="102"/>
      <c r="K44" s="103"/>
      <c r="L44" s="125"/>
      <c r="M44" s="105"/>
      <c r="N44" s="106"/>
      <c r="O44" s="118"/>
      <c r="P44" s="108"/>
      <c r="Q44" s="109"/>
      <c r="R44" s="109"/>
      <c r="S44" s="110"/>
    </row>
    <row r="45">
      <c r="A45" s="119"/>
      <c r="B45" s="88" t="str">
        <f>IFERROR(__xludf.DUMMYFUNCTION("IF(F45="""","""",COUNTA(SPLIT(F45,"" "")))"),"")</f>
        <v/>
      </c>
      <c r="C45" s="23"/>
      <c r="D45" s="23"/>
      <c r="E45" s="23"/>
      <c r="F45" s="115"/>
      <c r="G45" s="100"/>
      <c r="H45" s="67"/>
      <c r="I45" s="100"/>
      <c r="J45" s="102"/>
      <c r="K45" s="103"/>
      <c r="L45" s="125"/>
      <c r="M45" s="105"/>
      <c r="N45" s="106"/>
      <c r="O45" s="118"/>
      <c r="P45" s="108"/>
      <c r="Q45" s="109"/>
      <c r="R45" s="109"/>
      <c r="S45" s="110"/>
    </row>
    <row r="46">
      <c r="A46" s="119"/>
      <c r="B46" s="88" t="str">
        <f>IFERROR(__xludf.DUMMYFUNCTION("IF(F46="""","""",COUNTA(SPLIT(F46,"" "")))"),"")</f>
        <v/>
      </c>
      <c r="C46" s="23"/>
      <c r="D46" s="23"/>
      <c r="E46" s="23"/>
      <c r="F46" s="115"/>
      <c r="G46" s="100"/>
      <c r="H46" s="67"/>
      <c r="I46" s="100"/>
      <c r="J46" s="102"/>
      <c r="K46" s="103"/>
      <c r="L46" s="125"/>
      <c r="M46" s="105"/>
      <c r="N46" s="106"/>
      <c r="O46" s="118"/>
      <c r="P46" s="108"/>
      <c r="Q46" s="109"/>
      <c r="R46" s="109"/>
      <c r="S46" s="110"/>
    </row>
    <row r="47">
      <c r="A47" s="119"/>
      <c r="B47" s="88" t="str">
        <f>IFERROR(__xludf.DUMMYFUNCTION("IF(F47="""","""",COUNTA(SPLIT(F47,"" "")))"),"")</f>
        <v/>
      </c>
      <c r="C47" s="23"/>
      <c r="D47" s="23"/>
      <c r="E47" s="23"/>
      <c r="F47" s="111"/>
      <c r="G47" s="100"/>
      <c r="H47" s="120"/>
      <c r="I47" s="100"/>
      <c r="J47" s="102"/>
      <c r="K47" s="103"/>
      <c r="L47" s="125"/>
      <c r="M47" s="105"/>
      <c r="N47" s="106"/>
      <c r="O47" s="118"/>
      <c r="P47" s="108"/>
      <c r="Q47" s="109"/>
      <c r="R47" s="109"/>
      <c r="S47" s="110"/>
    </row>
    <row r="48">
      <c r="A48" s="97"/>
      <c r="B48" s="88" t="str">
        <f>IFERROR(__xludf.DUMMYFUNCTION("IF(F48="""","""",COUNTA(SPLIT(F48,"" "")))"),"")</f>
        <v/>
      </c>
      <c r="C48" s="23"/>
      <c r="D48" s="23"/>
      <c r="E48" s="23"/>
      <c r="F48" s="115"/>
      <c r="G48" s="100"/>
      <c r="H48" s="67"/>
      <c r="I48" s="100"/>
      <c r="J48" s="102"/>
      <c r="K48" s="103"/>
      <c r="L48" s="125"/>
      <c r="M48" s="105"/>
      <c r="N48" s="106"/>
      <c r="O48" s="118"/>
      <c r="P48" s="108"/>
      <c r="Q48" s="109"/>
      <c r="R48" s="109"/>
      <c r="S48" s="110"/>
    </row>
    <row r="49">
      <c r="A49" s="119"/>
      <c r="B49" s="88" t="str">
        <f>IFERROR(__xludf.DUMMYFUNCTION("IF(F49="""","""",COUNTA(SPLIT(F49,"" "")))"),"")</f>
        <v/>
      </c>
      <c r="C49" s="23"/>
      <c r="D49" s="23"/>
      <c r="E49" s="23"/>
      <c r="F49" s="111"/>
      <c r="G49" s="100"/>
      <c r="H49" s="67"/>
      <c r="I49" s="100"/>
      <c r="J49" s="102"/>
      <c r="K49" s="103"/>
      <c r="L49" s="125"/>
      <c r="M49" s="105"/>
      <c r="N49" s="106"/>
      <c r="O49" s="118"/>
      <c r="P49" s="108"/>
      <c r="Q49" s="109"/>
      <c r="R49" s="109"/>
      <c r="S49" s="110"/>
    </row>
    <row r="50">
      <c r="A50" s="119"/>
      <c r="B50" s="88" t="str">
        <f>IFERROR(__xludf.DUMMYFUNCTION("IF(F50="""","""",COUNTA(SPLIT(F50,"" "")))"),"")</f>
        <v/>
      </c>
      <c r="C50" s="23"/>
      <c r="D50" s="23"/>
      <c r="E50" s="23"/>
      <c r="F50" s="111"/>
      <c r="G50" s="100"/>
      <c r="H50" s="67"/>
      <c r="I50" s="100"/>
      <c r="J50" s="102"/>
      <c r="K50" s="143"/>
      <c r="L50" s="125"/>
      <c r="M50" s="105"/>
      <c r="N50" s="106"/>
      <c r="O50" s="118"/>
      <c r="P50" s="108"/>
      <c r="Q50" s="109"/>
      <c r="R50" s="110"/>
      <c r="S50" s="110"/>
    </row>
    <row r="51">
      <c r="A51" s="119"/>
      <c r="B51" s="88" t="str">
        <f>IFERROR(__xludf.DUMMYFUNCTION("IF(F51="""","""",COUNTA(SPLIT(F51,"" "")))"),"")</f>
        <v/>
      </c>
      <c r="C51" s="23"/>
      <c r="D51" s="23"/>
      <c r="E51" s="23"/>
      <c r="F51" s="111"/>
      <c r="G51" s="100"/>
      <c r="H51" s="67"/>
      <c r="I51" s="100"/>
      <c r="J51" s="144"/>
      <c r="K51" s="103"/>
      <c r="L51" s="125"/>
      <c r="M51" s="105"/>
      <c r="N51" s="106"/>
      <c r="O51" s="118"/>
      <c r="P51" s="108"/>
      <c r="Q51" s="109"/>
      <c r="R51" s="109"/>
      <c r="S51" s="110"/>
    </row>
    <row r="52">
      <c r="A52" s="115"/>
      <c r="B52" s="88" t="str">
        <f>IFERROR(__xludf.DUMMYFUNCTION("IF(F52="""","""",COUNTA(SPLIT(F52,"" "")))"),"")</f>
        <v/>
      </c>
      <c r="C52" s="23"/>
      <c r="D52" s="23"/>
      <c r="E52" s="23"/>
      <c r="F52" s="111"/>
      <c r="G52" s="100"/>
      <c r="H52" s="120"/>
      <c r="I52" s="100"/>
      <c r="J52" s="102"/>
      <c r="K52" s="103"/>
      <c r="L52" s="125"/>
      <c r="M52" s="105"/>
      <c r="N52" s="106"/>
      <c r="O52" s="118"/>
      <c r="P52" s="108"/>
      <c r="Q52" s="109"/>
      <c r="R52" s="109"/>
      <c r="S52" s="110"/>
    </row>
    <row r="53">
      <c r="A53" s="119"/>
      <c r="B53" s="88" t="str">
        <f>IFERROR(__xludf.DUMMYFUNCTION("IF(F53="""","""",COUNTA(SPLIT(F53,"" "")))"),"")</f>
        <v/>
      </c>
      <c r="C53" s="23"/>
      <c r="D53" s="23"/>
      <c r="E53" s="23"/>
      <c r="F53" s="111"/>
      <c r="G53" s="100"/>
      <c r="H53" s="67"/>
      <c r="I53" s="100"/>
      <c r="J53" s="102"/>
      <c r="K53" s="103"/>
      <c r="L53" s="125"/>
      <c r="M53" s="105"/>
      <c r="N53" s="106"/>
      <c r="O53" s="118"/>
      <c r="P53" s="108"/>
      <c r="Q53" s="109"/>
      <c r="R53" s="109"/>
      <c r="S53" s="110"/>
    </row>
    <row r="54">
      <c r="A54" s="119"/>
      <c r="B54" s="88" t="str">
        <f>IFERROR(__xludf.DUMMYFUNCTION("IF(F54="""","""",COUNTA(SPLIT(F54,"" "")))"),"")</f>
        <v/>
      </c>
      <c r="C54" s="23"/>
      <c r="D54" s="23"/>
      <c r="E54" s="23"/>
      <c r="F54" s="111"/>
      <c r="G54" s="100"/>
      <c r="H54" s="67"/>
      <c r="I54" s="100"/>
      <c r="J54" s="102"/>
      <c r="K54" s="103"/>
      <c r="L54" s="125"/>
      <c r="M54" s="105"/>
      <c r="N54" s="106"/>
      <c r="O54" s="118"/>
      <c r="P54" s="108"/>
      <c r="Q54" s="109"/>
      <c r="R54" s="109"/>
      <c r="S54" s="110"/>
    </row>
    <row r="55">
      <c r="A55" s="119"/>
      <c r="B55" s="88" t="str">
        <f>IFERROR(__xludf.DUMMYFUNCTION("IF(F55="""","""",COUNTA(SPLIT(F55,"" "")))"),"")</f>
        <v/>
      </c>
      <c r="C55" s="23"/>
      <c r="D55" s="23"/>
      <c r="E55" s="23"/>
      <c r="F55" s="111"/>
      <c r="G55" s="100"/>
      <c r="H55" s="67"/>
      <c r="I55" s="100"/>
      <c r="J55" s="102"/>
      <c r="K55" s="103"/>
      <c r="L55" s="125"/>
      <c r="M55" s="105"/>
      <c r="N55" s="106"/>
      <c r="O55" s="118"/>
      <c r="P55" s="108"/>
      <c r="Q55" s="109"/>
      <c r="R55" s="109"/>
      <c r="S55" s="110"/>
    </row>
    <row r="56">
      <c r="A56" s="97"/>
      <c r="B56" s="88" t="str">
        <f>IFERROR(__xludf.DUMMYFUNCTION("IF(F56="""","""",COUNTA(SPLIT(F56,"" "")))"),"")</f>
        <v/>
      </c>
      <c r="C56" s="23"/>
      <c r="D56" s="23"/>
      <c r="E56" s="23"/>
      <c r="F56" s="111"/>
      <c r="G56" s="100"/>
      <c r="H56" s="67"/>
      <c r="I56" s="100"/>
      <c r="J56" s="102"/>
      <c r="K56" s="103"/>
      <c r="L56" s="125"/>
      <c r="M56" s="105"/>
      <c r="N56" s="106"/>
      <c r="O56" s="118"/>
      <c r="P56" s="108"/>
      <c r="Q56" s="109"/>
      <c r="R56" s="109"/>
      <c r="S56" s="110"/>
    </row>
    <row r="57">
      <c r="A57" s="119"/>
      <c r="B57" s="88" t="str">
        <f>IFERROR(__xludf.DUMMYFUNCTION("IF(F57="""","""",COUNTA(SPLIT(F57,"" "")))"),"")</f>
        <v/>
      </c>
      <c r="C57" s="23"/>
      <c r="D57" s="23"/>
      <c r="E57" s="23"/>
      <c r="F57" s="115"/>
      <c r="G57" s="100"/>
      <c r="H57" s="67"/>
      <c r="I57" s="100"/>
      <c r="J57" s="102"/>
      <c r="K57" s="103"/>
      <c r="L57" s="125"/>
      <c r="M57" s="105"/>
      <c r="N57" s="106"/>
      <c r="O57" s="118"/>
      <c r="P57" s="108"/>
      <c r="Q57" s="109"/>
      <c r="R57" s="109"/>
      <c r="S57" s="110"/>
    </row>
    <row r="58">
      <c r="A58" s="119"/>
      <c r="B58" s="88" t="str">
        <f>IFERROR(__xludf.DUMMYFUNCTION("IF(F58="""","""",COUNTA(SPLIT(F58,"" "")))"),"")</f>
        <v/>
      </c>
      <c r="C58" s="23"/>
      <c r="D58" s="23"/>
      <c r="E58" s="23"/>
      <c r="F58" s="111"/>
      <c r="G58" s="100"/>
      <c r="H58" s="67"/>
      <c r="I58" s="100"/>
      <c r="J58" s="102"/>
      <c r="K58" s="103"/>
      <c r="L58" s="125"/>
      <c r="M58" s="105"/>
      <c r="N58" s="106"/>
      <c r="O58" s="118"/>
      <c r="P58" s="108"/>
      <c r="Q58" s="109"/>
      <c r="R58" s="109"/>
      <c r="S58" s="110"/>
    </row>
    <row r="59">
      <c r="A59" s="119"/>
      <c r="B59" s="88" t="str">
        <f>IFERROR(__xludf.DUMMYFUNCTION("IF(F59="""","""",COUNTA(SPLIT(F59,"" "")))"),"")</f>
        <v/>
      </c>
      <c r="C59" s="23"/>
      <c r="D59" s="23"/>
      <c r="E59" s="23"/>
      <c r="F59" s="115"/>
      <c r="G59" s="100"/>
      <c r="H59" s="67"/>
      <c r="I59" s="100"/>
      <c r="J59" s="102"/>
      <c r="K59" s="103"/>
      <c r="L59" s="125"/>
      <c r="M59" s="105"/>
      <c r="N59" s="106"/>
      <c r="O59" s="118"/>
      <c r="P59" s="108"/>
      <c r="Q59" s="109"/>
      <c r="R59" s="109"/>
      <c r="S59" s="110"/>
    </row>
    <row r="60">
      <c r="A60" s="119"/>
      <c r="B60" s="88" t="str">
        <f>IFERROR(__xludf.DUMMYFUNCTION("IF(F60="""","""",COUNTA(SPLIT(F60,"" "")))"),"")</f>
        <v/>
      </c>
      <c r="C60" s="23"/>
      <c r="D60" s="23"/>
      <c r="E60" s="23"/>
      <c r="F60" s="111"/>
      <c r="G60" s="100"/>
      <c r="H60" s="120"/>
      <c r="I60" s="100"/>
      <c r="J60" s="102"/>
      <c r="K60" s="103"/>
      <c r="L60" s="125"/>
      <c r="M60" s="105"/>
      <c r="N60" s="106"/>
      <c r="O60" s="118"/>
      <c r="P60" s="108"/>
      <c r="Q60" s="109"/>
      <c r="R60" s="109"/>
      <c r="S60" s="110"/>
    </row>
    <row r="61">
      <c r="A61" s="119"/>
      <c r="B61" s="88" t="str">
        <f>IFERROR(__xludf.DUMMYFUNCTION("IF(F61="""","""",COUNTA(SPLIT(F61,"" "")))"),"")</f>
        <v/>
      </c>
      <c r="C61" s="23"/>
      <c r="D61" s="23"/>
      <c r="E61" s="23"/>
      <c r="F61" s="111"/>
      <c r="G61" s="100"/>
      <c r="H61" s="67"/>
      <c r="I61" s="100"/>
      <c r="J61" s="102"/>
      <c r="K61" s="103"/>
      <c r="L61" s="125"/>
      <c r="M61" s="105"/>
      <c r="N61" s="106"/>
      <c r="O61" s="118"/>
      <c r="P61" s="108"/>
      <c r="Q61" s="109"/>
      <c r="R61" s="109"/>
      <c r="S61" s="110"/>
    </row>
    <row r="62">
      <c r="A62" s="119"/>
      <c r="B62" s="88" t="str">
        <f>IFERROR(__xludf.DUMMYFUNCTION("IF(F62="""","""",COUNTA(SPLIT(F62,"" "")))"),"")</f>
        <v/>
      </c>
      <c r="C62" s="23"/>
      <c r="D62" s="23"/>
      <c r="E62" s="23"/>
      <c r="F62" s="111"/>
      <c r="G62" s="100"/>
      <c r="H62" s="67"/>
      <c r="I62" s="100"/>
      <c r="J62" s="102"/>
      <c r="K62" s="103"/>
      <c r="L62" s="125"/>
      <c r="M62" s="105"/>
      <c r="N62" s="106"/>
      <c r="O62" s="118"/>
      <c r="P62" s="108"/>
      <c r="Q62" s="109"/>
      <c r="R62" s="109"/>
      <c r="S62" s="110"/>
    </row>
    <row r="63">
      <c r="A63" s="119"/>
      <c r="B63" s="88" t="str">
        <f>IFERROR(__xludf.DUMMYFUNCTION("IF(F63="""","""",COUNTA(SPLIT(F63,"" "")))"),"")</f>
        <v/>
      </c>
      <c r="C63" s="23"/>
      <c r="D63" s="23"/>
      <c r="E63" s="23"/>
      <c r="F63" s="115"/>
      <c r="G63" s="100"/>
      <c r="H63" s="67"/>
      <c r="I63" s="100"/>
      <c r="J63" s="102"/>
      <c r="K63" s="103"/>
      <c r="L63" s="125"/>
      <c r="M63" s="105"/>
      <c r="N63" s="106"/>
      <c r="O63" s="118"/>
      <c r="P63" s="108"/>
      <c r="Q63" s="109"/>
      <c r="R63" s="109"/>
      <c r="S63" s="110"/>
    </row>
    <row r="64">
      <c r="A64" s="97"/>
      <c r="B64" s="88" t="str">
        <f>IFERROR(__xludf.DUMMYFUNCTION("IF(F64="""","""",COUNTA(SPLIT(F64,"" "")))"),"")</f>
        <v/>
      </c>
      <c r="C64" s="23"/>
      <c r="D64" s="23"/>
      <c r="E64" s="23"/>
      <c r="F64" s="115"/>
      <c r="G64" s="100"/>
      <c r="H64" s="67"/>
      <c r="I64" s="100"/>
      <c r="J64" s="102"/>
      <c r="K64" s="103"/>
      <c r="L64" s="125"/>
      <c r="M64" s="105"/>
      <c r="N64" s="106"/>
      <c r="O64" s="118"/>
      <c r="P64" s="108"/>
      <c r="Q64" s="109"/>
      <c r="R64" s="109"/>
      <c r="S64" s="110"/>
    </row>
    <row r="65">
      <c r="A65" s="136"/>
      <c r="B65" s="88" t="str">
        <f>IFERROR(__xludf.DUMMYFUNCTION("IF(F65="""","""",COUNTA(SPLIT(F65,"" "")))"),"")</f>
        <v/>
      </c>
      <c r="C65" s="42"/>
      <c r="D65" s="50"/>
      <c r="E65" s="137"/>
      <c r="F65" s="138"/>
      <c r="G65" s="139"/>
      <c r="H65" s="145"/>
      <c r="I65" s="139"/>
      <c r="J65" s="42"/>
      <c r="K65" s="103"/>
      <c r="L65" s="125"/>
      <c r="M65" s="105"/>
      <c r="N65" s="106"/>
      <c r="O65" s="118"/>
      <c r="P65" s="108"/>
      <c r="Q65" s="109"/>
      <c r="R65" s="112"/>
      <c r="S65" s="112"/>
    </row>
    <row r="66">
      <c r="A66" s="119"/>
      <c r="B66" s="88" t="str">
        <f>IFERROR(__xludf.DUMMYFUNCTION("IF(F66="""","""",COUNTA(SPLIT(F66,"" "")))"),"")</f>
        <v/>
      </c>
      <c r="C66" s="23"/>
      <c r="D66" s="23"/>
      <c r="E66" s="23"/>
      <c r="F66" s="111"/>
      <c r="G66" s="100"/>
      <c r="H66" s="67"/>
      <c r="I66" s="100"/>
      <c r="J66" s="102"/>
      <c r="K66" s="103"/>
      <c r="L66" s="125"/>
      <c r="M66" s="105"/>
      <c r="N66" s="106"/>
      <c r="O66" s="118"/>
      <c r="P66" s="108"/>
      <c r="Q66" s="109"/>
      <c r="R66" s="109"/>
      <c r="S66" s="110"/>
    </row>
    <row r="67">
      <c r="A67" s="97"/>
      <c r="B67" s="88" t="str">
        <f>IFERROR(__xludf.DUMMYFUNCTION("IF(F67="""","""",COUNTA(SPLIT(F67,"" "")))"),"")</f>
        <v/>
      </c>
      <c r="C67" s="23"/>
      <c r="D67" s="23"/>
      <c r="E67" s="23"/>
      <c r="F67" s="115"/>
      <c r="G67" s="100"/>
      <c r="H67" s="67"/>
      <c r="I67" s="100"/>
      <c r="J67" s="102"/>
      <c r="K67" s="103"/>
      <c r="L67" s="125"/>
      <c r="M67" s="105"/>
      <c r="N67" s="106"/>
      <c r="O67" s="118"/>
      <c r="P67" s="108"/>
      <c r="Q67" s="109"/>
      <c r="R67" s="109"/>
      <c r="S67" s="110"/>
    </row>
    <row r="68">
      <c r="A68" s="97"/>
      <c r="B68" s="88" t="str">
        <f>IFERROR(__xludf.DUMMYFUNCTION("IF(F68="""","""",COUNTA(SPLIT(F68,"" "")))"),"")</f>
        <v/>
      </c>
      <c r="C68" s="23"/>
      <c r="D68" s="23"/>
      <c r="E68" s="23"/>
      <c r="F68" s="111"/>
      <c r="G68" s="100"/>
      <c r="H68" s="120"/>
      <c r="I68" s="100"/>
      <c r="J68" s="102"/>
      <c r="K68" s="103"/>
      <c r="L68" s="125"/>
      <c r="M68" s="105"/>
      <c r="N68" s="106"/>
      <c r="O68" s="118"/>
      <c r="P68" s="108"/>
      <c r="Q68" s="109"/>
      <c r="R68" s="109"/>
      <c r="S68" s="110"/>
    </row>
    <row r="69">
      <c r="A69" s="97"/>
      <c r="B69" s="88" t="str">
        <f>IFERROR(__xludf.DUMMYFUNCTION("IF(F69="""","""",COUNTA(SPLIT(F69,"" "")))"),"")</f>
        <v/>
      </c>
      <c r="C69" s="23"/>
      <c r="D69" s="23"/>
      <c r="E69" s="23"/>
      <c r="F69" s="111"/>
      <c r="G69" s="100"/>
      <c r="H69" s="67"/>
      <c r="I69" s="100"/>
      <c r="J69" s="144"/>
      <c r="K69" s="103"/>
      <c r="L69" s="125"/>
      <c r="M69" s="105"/>
      <c r="N69" s="106"/>
      <c r="O69" s="118"/>
      <c r="P69" s="108"/>
      <c r="Q69" s="110"/>
      <c r="R69" s="109"/>
      <c r="S69" s="110"/>
    </row>
    <row r="70">
      <c r="A70" s="97"/>
      <c r="B70" s="88" t="str">
        <f>IFERROR(__xludf.DUMMYFUNCTION("IF(F70="""","""",COUNTA(SPLIT(F70,"" "")))"),"")</f>
        <v/>
      </c>
      <c r="C70" s="23"/>
      <c r="D70" s="23"/>
      <c r="E70" s="23"/>
      <c r="F70" s="111"/>
      <c r="G70" s="100"/>
      <c r="H70" s="67"/>
      <c r="I70" s="100"/>
      <c r="J70" s="102"/>
      <c r="K70" s="103"/>
      <c r="L70" s="125"/>
      <c r="M70" s="105"/>
      <c r="N70" s="106"/>
      <c r="O70" s="118"/>
      <c r="P70" s="108"/>
      <c r="Q70" s="109"/>
      <c r="R70" s="110"/>
      <c r="S70" s="110"/>
    </row>
    <row r="71">
      <c r="A71" s="119"/>
      <c r="B71" s="88" t="str">
        <f>IFERROR(__xludf.DUMMYFUNCTION("IF(F71="""","""",COUNTA(SPLIT(F71,"" "")))"),"")</f>
        <v/>
      </c>
      <c r="C71" s="23"/>
      <c r="D71" s="23"/>
      <c r="E71" s="23"/>
      <c r="F71" s="115"/>
      <c r="G71" s="100"/>
      <c r="H71" s="67"/>
      <c r="I71" s="100"/>
      <c r="J71" s="102"/>
      <c r="K71" s="103"/>
      <c r="L71" s="125"/>
      <c r="M71" s="105"/>
      <c r="N71" s="106"/>
      <c r="O71" s="118"/>
      <c r="P71" s="108"/>
      <c r="Q71" s="109"/>
      <c r="R71" s="109"/>
      <c r="S71" s="110"/>
    </row>
    <row r="72">
      <c r="A72" s="97"/>
      <c r="B72" s="88" t="str">
        <f>IFERROR(__xludf.DUMMYFUNCTION("IF(F72="""","""",COUNTA(SPLIT(F72,"" "")))"),"")</f>
        <v/>
      </c>
      <c r="C72" s="23"/>
      <c r="D72" s="23"/>
      <c r="E72" s="23"/>
      <c r="F72" s="111"/>
      <c r="G72" s="100"/>
      <c r="H72" s="67"/>
      <c r="I72" s="100"/>
      <c r="J72" s="102"/>
      <c r="K72" s="103"/>
      <c r="L72" s="125"/>
      <c r="M72" s="105"/>
      <c r="N72" s="106"/>
      <c r="O72" s="118"/>
      <c r="P72" s="108"/>
      <c r="Q72" s="109"/>
      <c r="R72" s="109"/>
      <c r="S72" s="110"/>
    </row>
    <row r="73">
      <c r="A73" s="97"/>
      <c r="B73" s="88" t="str">
        <f>IFERROR(__xludf.DUMMYFUNCTION("IF(F73="""","""",COUNTA(SPLIT(F73,"" "")))"),"")</f>
        <v/>
      </c>
      <c r="C73" s="23"/>
      <c r="D73" s="23"/>
      <c r="E73" s="23"/>
      <c r="F73" s="115"/>
      <c r="G73" s="100"/>
      <c r="H73" s="67"/>
      <c r="I73" s="100"/>
      <c r="J73" s="102"/>
      <c r="K73" s="103"/>
      <c r="L73" s="125"/>
      <c r="M73" s="105"/>
      <c r="N73" s="106"/>
      <c r="O73" s="118"/>
      <c r="P73" s="108"/>
      <c r="Q73" s="109"/>
      <c r="R73" s="110"/>
      <c r="S73" s="110"/>
    </row>
    <row r="74">
      <c r="A74" s="119"/>
      <c r="B74" s="88" t="str">
        <f>IFERROR(__xludf.DUMMYFUNCTION("IF(F74="""","""",COUNTA(SPLIT(F74,"" "")))"),"")</f>
        <v/>
      </c>
      <c r="C74" s="23"/>
      <c r="D74" s="23"/>
      <c r="E74" s="23"/>
      <c r="F74" s="111"/>
      <c r="G74" s="100"/>
      <c r="H74" s="67"/>
      <c r="I74" s="100"/>
      <c r="J74" s="102"/>
      <c r="K74" s="103"/>
      <c r="L74" s="125"/>
      <c r="M74" s="105"/>
      <c r="N74" s="106"/>
      <c r="O74" s="118"/>
      <c r="P74" s="108"/>
      <c r="Q74" s="109"/>
      <c r="R74" s="109"/>
      <c r="S74" s="110"/>
    </row>
    <row r="75">
      <c r="A75" s="97"/>
      <c r="B75" s="88" t="str">
        <f>IFERROR(__xludf.DUMMYFUNCTION("IF(F75="""","""",COUNTA(SPLIT(F75,"" "")))"),"")</f>
        <v/>
      </c>
      <c r="C75" s="23"/>
      <c r="D75" s="23"/>
      <c r="E75" s="23"/>
      <c r="F75" s="115"/>
      <c r="G75" s="100"/>
      <c r="H75" s="67"/>
      <c r="I75" s="100"/>
      <c r="J75" s="102"/>
      <c r="K75" s="103"/>
      <c r="L75" s="125"/>
      <c r="M75" s="105"/>
      <c r="N75" s="106"/>
      <c r="O75" s="118"/>
      <c r="P75" s="108"/>
      <c r="Q75" s="109"/>
      <c r="R75" s="109"/>
      <c r="S75" s="110"/>
    </row>
    <row r="76">
      <c r="A76" s="119"/>
      <c r="B76" s="88" t="str">
        <f>IFERROR(__xludf.DUMMYFUNCTION("IF(F76="""","""",COUNTA(SPLIT(F76,"" "")))"),"")</f>
        <v/>
      </c>
      <c r="C76" s="23"/>
      <c r="D76" s="23"/>
      <c r="E76" s="23"/>
      <c r="F76" s="111"/>
      <c r="G76" s="100"/>
      <c r="H76" s="120"/>
      <c r="I76" s="100"/>
      <c r="J76" s="102"/>
      <c r="K76" s="103"/>
      <c r="L76" s="125"/>
      <c r="M76" s="105"/>
      <c r="N76" s="106"/>
      <c r="O76" s="118"/>
      <c r="P76" s="108"/>
      <c r="Q76" s="109"/>
      <c r="R76" s="109"/>
      <c r="S76" s="110"/>
    </row>
    <row r="77">
      <c r="A77" s="119"/>
      <c r="B77" s="88" t="str">
        <f>IFERROR(__xludf.DUMMYFUNCTION("IF(F77="""","""",COUNTA(SPLIT(F77,"" "")))"),"")</f>
        <v/>
      </c>
      <c r="C77" s="23"/>
      <c r="D77" s="23"/>
      <c r="E77" s="23"/>
      <c r="F77" s="115"/>
      <c r="G77" s="146"/>
      <c r="H77" s="67"/>
      <c r="I77" s="100"/>
      <c r="J77" s="102"/>
      <c r="K77" s="103"/>
      <c r="L77" s="125"/>
      <c r="M77" s="105"/>
      <c r="N77" s="106"/>
      <c r="O77" s="118"/>
      <c r="P77" s="108"/>
      <c r="Q77" s="109"/>
      <c r="R77" s="109"/>
      <c r="S77" s="110"/>
    </row>
    <row r="78">
      <c r="A78" s="97"/>
      <c r="B78" s="88" t="str">
        <f>IFERROR(__xludf.DUMMYFUNCTION("IF(F78="""","""",COUNTA(SPLIT(F78,"" "")))"),"")</f>
        <v/>
      </c>
      <c r="C78" s="23"/>
      <c r="D78" s="23"/>
      <c r="E78" s="23"/>
      <c r="F78" s="115"/>
      <c r="G78" s="100"/>
      <c r="H78" s="67"/>
      <c r="I78" s="100"/>
      <c r="J78" s="102"/>
      <c r="K78" s="103"/>
      <c r="L78" s="125"/>
      <c r="M78" s="105"/>
      <c r="N78" s="106"/>
      <c r="O78" s="118"/>
      <c r="P78" s="108"/>
      <c r="Q78" s="109"/>
      <c r="R78" s="109"/>
      <c r="S78" s="110"/>
    </row>
    <row r="79">
      <c r="A79" s="119"/>
      <c r="B79" s="88" t="str">
        <f>IFERROR(__xludf.DUMMYFUNCTION("IF(F79="""","""",COUNTA(SPLIT(F79,"" "")))"),"")</f>
        <v/>
      </c>
      <c r="C79" s="23"/>
      <c r="D79" s="23"/>
      <c r="E79" s="23"/>
      <c r="F79" s="115"/>
      <c r="G79" s="100"/>
      <c r="H79" s="147"/>
      <c r="I79" s="100"/>
      <c r="J79" s="102"/>
      <c r="K79" s="103"/>
      <c r="L79" s="125"/>
      <c r="M79" s="105"/>
      <c r="N79" s="106"/>
      <c r="O79" s="118"/>
      <c r="P79" s="108"/>
      <c r="Q79" s="109"/>
      <c r="R79" s="109"/>
      <c r="S79" s="110"/>
    </row>
    <row r="80">
      <c r="A80" s="119"/>
      <c r="B80" s="88" t="str">
        <f>IFERROR(__xludf.DUMMYFUNCTION("IF(F80="""","""",COUNTA(SPLIT(F80,"" "")))"),"")</f>
        <v/>
      </c>
      <c r="C80" s="23"/>
      <c r="D80" s="23"/>
      <c r="E80" s="23"/>
      <c r="F80" s="115"/>
      <c r="G80" s="100"/>
      <c r="H80" s="67"/>
      <c r="I80" s="100"/>
      <c r="J80" s="102"/>
      <c r="K80" s="103"/>
      <c r="L80" s="125"/>
      <c r="M80" s="105"/>
      <c r="N80" s="106"/>
      <c r="O80" s="118"/>
      <c r="P80" s="108"/>
      <c r="Q80" s="109"/>
      <c r="R80" s="109"/>
      <c r="S80" s="110"/>
    </row>
    <row r="81">
      <c r="A81" s="119"/>
      <c r="B81" s="88" t="str">
        <f>IFERROR(__xludf.DUMMYFUNCTION("IF(F81="""","""",COUNTA(SPLIT(F81,"" "")))"),"")</f>
        <v/>
      </c>
      <c r="C81" s="23"/>
      <c r="D81" s="23"/>
      <c r="E81" s="23"/>
      <c r="F81" s="111"/>
      <c r="G81" s="100"/>
      <c r="H81" s="67"/>
      <c r="I81" s="100"/>
      <c r="J81" s="102"/>
      <c r="K81" s="103"/>
      <c r="L81" s="125"/>
      <c r="M81" s="105"/>
      <c r="N81" s="106"/>
      <c r="O81" s="118"/>
      <c r="P81" s="108"/>
      <c r="Q81" s="109"/>
      <c r="R81" s="110"/>
      <c r="S81" s="110"/>
    </row>
    <row r="82">
      <c r="A82" s="119"/>
      <c r="B82" s="88" t="str">
        <f>IFERROR(__xludf.DUMMYFUNCTION("IF(F82="""","""",COUNTA(SPLIT(F82,"" "")))"),"")</f>
        <v/>
      </c>
      <c r="C82" s="23"/>
      <c r="D82" s="23"/>
      <c r="E82" s="23"/>
      <c r="F82" s="111"/>
      <c r="G82" s="100"/>
      <c r="H82" s="67"/>
      <c r="I82" s="100"/>
      <c r="J82" s="102"/>
      <c r="K82" s="103"/>
      <c r="L82" s="125"/>
      <c r="M82" s="105"/>
      <c r="N82" s="106"/>
      <c r="O82" s="118"/>
      <c r="P82" s="108"/>
      <c r="Q82" s="109"/>
      <c r="R82" s="109"/>
      <c r="S82" s="110"/>
    </row>
  </sheetData>
  <conditionalFormatting sqref="E2:E82">
    <cfRule type="notContainsText" dxfId="0" priority="1" operator="notContains" text="y">
      <formula>ISERROR(SEARCH(("y"),(E2)))</formula>
    </cfRule>
  </conditionalFormatting>
  <conditionalFormatting sqref="E19:E20">
    <cfRule type="notContainsText" dxfId="0" priority="2" operator="notContains" text="y">
      <formula>ISERROR(SEARCH(("y"),(E19)))</formula>
    </cfRule>
  </conditionalFormatting>
  <conditionalFormatting sqref="B2:B82">
    <cfRule type="cellIs" dxfId="1" priority="3" operator="lessThan">
      <formula>230</formula>
    </cfRule>
  </conditionalFormatting>
  <conditionalFormatting sqref="B2:B82">
    <cfRule type="cellIs" dxfId="2" priority="4" operator="greaterThan">
      <formula>270</formula>
    </cfRule>
  </conditionalFormatting>
  <conditionalFormatting sqref="E2:E82">
    <cfRule type="containsText" dxfId="3" priority="5" operator="containsText" text="y">
      <formula>NOT(ISERROR(SEARCH(("y"),(E2))))</formula>
    </cfRule>
  </conditionalFormatting>
  <conditionalFormatting sqref="E19:E20">
    <cfRule type="containsText" dxfId="3" priority="6" operator="containsText" text="y">
      <formula>NOT(ISERROR(SEARCH(("y"),(E19))))</formula>
    </cfRule>
  </conditionalFormatting>
  <conditionalFormatting sqref="B2:B82">
    <cfRule type="cellIs" dxfId="3" priority="7" operator="between">
      <formula>230</formula>
      <formula>270</formula>
    </cfRule>
  </conditionalFormatting>
  <drawing r:id="rId2"/>
  <legacyDrawing r:id="rId3"/>
</worksheet>
</file>